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ml.chartshap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5270" windowHeight="7605" activeTab="3"/>
  </bookViews>
  <sheets>
    <sheet name="Res Chart" sheetId="10" r:id="rId1"/>
    <sheet name="Small Com Chart" sheetId="13" r:id="rId2"/>
    <sheet name="Large Com Chart" sheetId="14" r:id="rId3"/>
    <sheet name="Res" sheetId="2" r:id="rId4"/>
    <sheet name="Small Comm" sheetId="6" r:id="rId5"/>
    <sheet name="Large Comm" sheetId="7" r:id="rId6"/>
    <sheet name="Total Comm Non-Ltg" sheetId="15" r:id="rId7"/>
    <sheet name="Values Wx Adjusted" sheetId="3" r:id="rId8"/>
    <sheet name="TM1" sheetId="1" r:id="rId9"/>
    <sheet name="Wx Adj Known" sheetId="4" r:id="rId10"/>
    <sheet name="TM1 B2012A" sheetId="12" r:id="rId11"/>
    <sheet name="TM1 B2013A" sheetId="11" r:id="rId12"/>
  </sheets>
  <externalReferences>
    <externalReference r:id="rId13"/>
    <externalReference r:id="rId14"/>
    <externalReference r:id="rId15"/>
    <externalReference r:id="rId16"/>
  </externalReferences>
  <definedNames>
    <definedName name="_1__123Graph_BCHART_13" localSheetId="5" hidden="1">[1]RES_HIST!#REF!</definedName>
    <definedName name="_1__123Graph_BCHART_13" localSheetId="6" hidden="1">[1]RES_HIST!#REF!</definedName>
    <definedName name="_10__123Graph_CCHART_16" localSheetId="5" hidden="1">[1]COM_HIST!#REF!</definedName>
    <definedName name="_10__123Graph_CCHART_16" localSheetId="6" hidden="1">[1]COM_HIST!#REF!</definedName>
    <definedName name="_11__123Graph_CCHART_16" localSheetId="4" hidden="1">[1]COM_HIST!#REF!</definedName>
    <definedName name="_12__123Graph_CCHART_16" localSheetId="10" hidden="1">[1]COM_HIST!#REF!</definedName>
    <definedName name="_12__123Graph_CCHART_16" localSheetId="11" hidden="1">[1]COM_HIST!#REF!</definedName>
    <definedName name="_12__123Graph_CCHART_16" localSheetId="6" hidden="1">[1]COM_HIST!#REF!</definedName>
    <definedName name="_12__123Graph_CCHART_16" hidden="1">[1]COM_HIST!#REF!</definedName>
    <definedName name="_2__123Graph_BCHART_13" localSheetId="4" hidden="1">[1]RES_HIST!#REF!</definedName>
    <definedName name="_3__123Graph_BCHART_13" localSheetId="10" hidden="1">[1]RES_HIST!#REF!</definedName>
    <definedName name="_3__123Graph_BCHART_13" localSheetId="11" hidden="1">[1]RES_HIST!#REF!</definedName>
    <definedName name="_3__123Graph_BCHART_13" localSheetId="6" hidden="1">[1]RES_HIST!#REF!</definedName>
    <definedName name="_3__123Graph_BCHART_13" hidden="1">[1]RES_HIST!#REF!</definedName>
    <definedName name="_4__123Graph_BCHART_16" localSheetId="5" hidden="1">[1]COM_HIST!#REF!</definedName>
    <definedName name="_4__123Graph_BCHART_16" localSheetId="6" hidden="1">[1]COM_HIST!#REF!</definedName>
    <definedName name="_5__123Graph_BCHART_16" localSheetId="4" hidden="1">[1]COM_HIST!#REF!</definedName>
    <definedName name="_6__123Graph_BCHART_16" localSheetId="10" hidden="1">[1]COM_HIST!#REF!</definedName>
    <definedName name="_6__123Graph_BCHART_16" localSheetId="11" hidden="1">[1]COM_HIST!#REF!</definedName>
    <definedName name="_6__123Graph_BCHART_16" localSheetId="6" hidden="1">[1]COM_HIST!#REF!</definedName>
    <definedName name="_6__123Graph_BCHART_16" hidden="1">[1]COM_HIST!#REF!</definedName>
    <definedName name="_7__123Graph_CCHART_13" localSheetId="5" hidden="1">[1]RES_HIST!#REF!</definedName>
    <definedName name="_7__123Graph_CCHART_13" localSheetId="6" hidden="1">[1]RES_HIST!#REF!</definedName>
    <definedName name="_8__123Graph_CCHART_13" localSheetId="4" hidden="1">[1]RES_HIST!#REF!</definedName>
    <definedName name="_9__123Graph_CCHART_13" localSheetId="10" hidden="1">[1]RES_HIST!#REF!</definedName>
    <definedName name="_9__123Graph_CCHART_13" localSheetId="11" hidden="1">[1]RES_HIST!#REF!</definedName>
    <definedName name="_9__123Graph_CCHART_13" localSheetId="6" hidden="1">[1]RES_HIST!#REF!</definedName>
    <definedName name="_9__123Graph_CCHART_13" hidden="1">[1]RES_HIST!#REF!</definedName>
    <definedName name="_Fill" localSheetId="10" hidden="1">#REF!</definedName>
    <definedName name="_Fill" localSheetId="11" hidden="1">#REF!</definedName>
    <definedName name="_Fill" localSheetId="6" hidden="1">#REF!</definedName>
    <definedName name="_Fill" hidden="1">#REF!</definedName>
    <definedName name="Apr">[2]Sheet1!$E$103:$E$132</definedName>
    <definedName name="AprM">[2]Sheet1!$G$103:$G$132</definedName>
    <definedName name="Aug">[2]Sheet1!$E$229:$E$259</definedName>
    <definedName name="AugM">[2]Sheet1!$G$229:$G$259</definedName>
    <definedName name="CLASS">[3]Input!$E$9:$E$68</definedName>
    <definedName name="d">[4]Input!$E$9:$E$68</definedName>
    <definedName name="Dec">[2]Sheet1!$E$355:$E$385</definedName>
    <definedName name="DecM">[2]Sheet1!$G$355:$G$385</definedName>
    <definedName name="Feb">[2]Sheet1!$E$42:$E$69</definedName>
    <definedName name="FebM">[2]Sheet1!$G$42:$G$69</definedName>
    <definedName name="FERC">[4]Input!$F$9:$F$68</definedName>
    <definedName name="Jan">[2]Sheet1!$E$10:$E$40</definedName>
    <definedName name="JanM">[2]Sheet1!$G$10:$G$40</definedName>
    <definedName name="Jul">[2]Sheet1!$E$197:$E$227</definedName>
    <definedName name="JulM">[2]Sheet1!$G$197:$G$227</definedName>
    <definedName name="Jun">[2]Sheet1!$E$166:$E$195</definedName>
    <definedName name="JunM">[2]Sheet1!$G$166:$G$195</definedName>
    <definedName name="LOC">[4]Input!$A$9:$A$68</definedName>
    <definedName name="Mar">[2]Sheet1!$E$71:$E$101</definedName>
    <definedName name="MarM">[2]Sheet1!$G$71:$G$101</definedName>
    <definedName name="May">[2]Sheet1!$E$134:$E$164</definedName>
    <definedName name="MayM">[2]Sheet1!$G$134:$G$164</definedName>
    <definedName name="Nov">[2]Sheet1!$E$324:$E$353</definedName>
    <definedName name="NovM">[2]Sheet1!$G$324:$G$353</definedName>
    <definedName name="Oct">[2]Sheet1!$E$292:$E$322</definedName>
    <definedName name="OctM">[2]Sheet1!$G$292:$G$322</definedName>
    <definedName name="_xlnm.Print_Area" localSheetId="9">'Wx Adj Known'!$A$6:$I$182</definedName>
    <definedName name="_xlnm.Print_Titles" localSheetId="9">'Wx Adj Known'!$1:$5</definedName>
    <definedName name="RATE">[3]Input!$H$9:$H$68</definedName>
    <definedName name="Sep">[2]Sheet1!$E$261:$E$290</definedName>
    <definedName name="SepM">[2]Sheet1!$G$261:$G$290</definedName>
    <definedName name="SUB">[3]Input!$G$9:$G$68</definedName>
    <definedName name="TM1REBUILDOPTION">1</definedName>
  </definedNames>
  <calcPr calcId="125725" calcMode="manual" concurrentCalc="0"/>
</workbook>
</file>

<file path=xl/calcChain.xml><?xml version="1.0" encoding="utf-8"?>
<calcChain xmlns="http://schemas.openxmlformats.org/spreadsheetml/2006/main">
  <c r="E181" i="2"/>
  <c r="E180"/>
  <c r="A18" i="15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C78"/>
  <c r="C79"/>
  <c r="C80"/>
  <c r="C81"/>
  <c r="C82"/>
  <c r="C83"/>
  <c r="C84"/>
  <c r="C85"/>
  <c r="C86"/>
  <c r="C87"/>
  <c r="C88"/>
  <c r="C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C172"/>
  <c r="D78"/>
  <c r="D79"/>
  <c r="D80"/>
  <c r="D81"/>
  <c r="D82"/>
  <c r="D83"/>
  <c r="D84"/>
  <c r="D85"/>
  <c r="D86"/>
  <c r="D87"/>
  <c r="D88"/>
  <c r="D89"/>
  <c r="D172"/>
  <c r="E172"/>
  <c r="C6"/>
  <c r="C7"/>
  <c r="C8"/>
  <c r="C9"/>
  <c r="C10"/>
  <c r="C11"/>
  <c r="C12"/>
  <c r="C13"/>
  <c r="C14"/>
  <c r="C15"/>
  <c r="C16"/>
  <c r="C17"/>
  <c r="C166"/>
  <c r="D6"/>
  <c r="D7"/>
  <c r="D8"/>
  <c r="D9"/>
  <c r="D10"/>
  <c r="D11"/>
  <c r="D12"/>
  <c r="D13"/>
  <c r="D14"/>
  <c r="D15"/>
  <c r="D16"/>
  <c r="D17"/>
  <c r="D166"/>
  <c r="E166"/>
  <c r="E180"/>
  <c r="C150"/>
  <c r="C151"/>
  <c r="C152"/>
  <c r="C153"/>
  <c r="C154"/>
  <c r="C155"/>
  <c r="C156"/>
  <c r="C157"/>
  <c r="C158"/>
  <c r="C159"/>
  <c r="C160"/>
  <c r="C161"/>
  <c r="C178"/>
  <c r="D150"/>
  <c r="D151"/>
  <c r="D152"/>
  <c r="D153"/>
  <c r="D154"/>
  <c r="D155"/>
  <c r="D156"/>
  <c r="D157"/>
  <c r="D158"/>
  <c r="D159"/>
  <c r="D160"/>
  <c r="D161"/>
  <c r="D178"/>
  <c r="E178"/>
  <c r="E181"/>
  <c r="Y152" i="3"/>
  <c r="C78" i="7"/>
  <c r="W152" i="3"/>
  <c r="C78" i="6"/>
  <c r="Y153" i="3"/>
  <c r="C79" i="7"/>
  <c r="Y154" i="3"/>
  <c r="C80" i="7"/>
  <c r="Y155" i="3"/>
  <c r="C81" i="7"/>
  <c r="Y156" i="3"/>
  <c r="C82" i="7"/>
  <c r="Y157" i="3"/>
  <c r="C83" i="7"/>
  <c r="Y158" i="3"/>
  <c r="C84" i="7"/>
  <c r="Y159" i="3"/>
  <c r="C85" i="7"/>
  <c r="Y160" i="3"/>
  <c r="C86" i="7"/>
  <c r="Y161" i="3"/>
  <c r="C87" i="7"/>
  <c r="Y162" i="3"/>
  <c r="C88" i="7"/>
  <c r="Y163" i="3"/>
  <c r="C89" i="7"/>
  <c r="W153" i="3"/>
  <c r="C79" i="6"/>
  <c r="W154" i="3"/>
  <c r="C80" i="6"/>
  <c r="W155" i="3"/>
  <c r="C81" i="6"/>
  <c r="W156" i="3"/>
  <c r="C82" i="6"/>
  <c r="W157" i="3"/>
  <c r="C83" i="6"/>
  <c r="W158" i="3"/>
  <c r="C84" i="6"/>
  <c r="W159" i="3"/>
  <c r="C85" i="6"/>
  <c r="W160" i="3"/>
  <c r="C86" i="6"/>
  <c r="W161" i="3"/>
  <c r="C87" i="6"/>
  <c r="W162" i="3"/>
  <c r="C88" i="6"/>
  <c r="W163" i="3"/>
  <c r="C89" i="6"/>
  <c r="Z152" i="3"/>
  <c r="D78" i="7"/>
  <c r="Z153" i="3"/>
  <c r="D79" i="7"/>
  <c r="Z154" i="3"/>
  <c r="D80" i="7"/>
  <c r="Z155" i="3"/>
  <c r="D81" i="7"/>
  <c r="Z156" i="3"/>
  <c r="D82" i="7"/>
  <c r="Z157" i="3"/>
  <c r="D83" i="7"/>
  <c r="Z158" i="3"/>
  <c r="D84" i="7"/>
  <c r="Z159" i="3"/>
  <c r="D85" i="7"/>
  <c r="Z160" i="3"/>
  <c r="D86" i="7"/>
  <c r="Z161" i="3"/>
  <c r="D87" i="7"/>
  <c r="Z162" i="3"/>
  <c r="D88" i="7"/>
  <c r="Z163" i="3"/>
  <c r="D89" i="7"/>
  <c r="X152" i="3"/>
  <c r="D78" i="6"/>
  <c r="X153" i="3"/>
  <c r="D79" i="6"/>
  <c r="X154" i="3"/>
  <c r="D80" i="6"/>
  <c r="X155" i="3"/>
  <c r="D81" i="6"/>
  <c r="X156" i="3"/>
  <c r="D82" i="6"/>
  <c r="X157" i="3"/>
  <c r="D83" i="6"/>
  <c r="X158" i="3"/>
  <c r="D84" i="6"/>
  <c r="X159" i="3"/>
  <c r="D85" i="6"/>
  <c r="X160" i="3"/>
  <c r="D86" i="6"/>
  <c r="X161" i="3"/>
  <c r="D87" i="6"/>
  <c r="X162" i="3"/>
  <c r="D88" i="6"/>
  <c r="X163" i="3"/>
  <c r="D89" i="6"/>
  <c r="Y80" i="3"/>
  <c r="C6" i="7"/>
  <c r="W80" i="3"/>
  <c r="C6" i="6"/>
  <c r="Y81" i="3"/>
  <c r="C7" i="7"/>
  <c r="Y82" i="3"/>
  <c r="C8" i="7"/>
  <c r="Y83" i="3"/>
  <c r="C9" i="7"/>
  <c r="Y84" i="3"/>
  <c r="C10" i="7"/>
  <c r="Y85" i="3"/>
  <c r="C11" i="7"/>
  <c r="Y86" i="3"/>
  <c r="C12" i="7"/>
  <c r="Y87" i="3"/>
  <c r="C13" i="7"/>
  <c r="Y88" i="3"/>
  <c r="C14" i="7"/>
  <c r="Y89" i="3"/>
  <c r="C15" i="7"/>
  <c r="Y90" i="3"/>
  <c r="C16" i="7"/>
  <c r="Y91" i="3"/>
  <c r="C17" i="7"/>
  <c r="W81" i="3"/>
  <c r="C7" i="6"/>
  <c r="W82" i="3"/>
  <c r="C8" i="6"/>
  <c r="W83" i="3"/>
  <c r="C9" i="6"/>
  <c r="W84" i="3"/>
  <c r="C10" i="6"/>
  <c r="W85" i="3"/>
  <c r="C11" i="6"/>
  <c r="W86" i="3"/>
  <c r="C12" i="6"/>
  <c r="W87" i="3"/>
  <c r="C13" i="6"/>
  <c r="W88" i="3"/>
  <c r="C14" i="6"/>
  <c r="W89" i="3"/>
  <c r="C15" i="6"/>
  <c r="W90" i="3"/>
  <c r="C16" i="6"/>
  <c r="W91" i="3"/>
  <c r="C17" i="6"/>
  <c r="Z80" i="3"/>
  <c r="D6" i="7"/>
  <c r="Z81" i="3"/>
  <c r="D7" i="7"/>
  <c r="Z82" i="3"/>
  <c r="D8" i="7"/>
  <c r="Z83" i="3"/>
  <c r="D9" i="7"/>
  <c r="Z84" i="3"/>
  <c r="D10" i="7"/>
  <c r="Z85" i="3"/>
  <c r="D11" i="7"/>
  <c r="Z86" i="3"/>
  <c r="D12" i="7"/>
  <c r="Z87" i="3"/>
  <c r="D13" i="7"/>
  <c r="Z88" i="3"/>
  <c r="D14" i="7"/>
  <c r="Z89" i="3"/>
  <c r="D15" i="7"/>
  <c r="Z90" i="3"/>
  <c r="D16" i="7"/>
  <c r="Z91" i="3"/>
  <c r="D17" i="7"/>
  <c r="X80" i="3"/>
  <c r="D6" i="6"/>
  <c r="X81" i="3"/>
  <c r="D7" i="6"/>
  <c r="X82" i="3"/>
  <c r="D8" i="6"/>
  <c r="X83" i="3"/>
  <c r="D9" i="6"/>
  <c r="X84" i="3"/>
  <c r="D10" i="6"/>
  <c r="X85" i="3"/>
  <c r="D11" i="6"/>
  <c r="X86" i="3"/>
  <c r="D12" i="6"/>
  <c r="X87" i="3"/>
  <c r="D13" i="6"/>
  <c r="X88" i="3"/>
  <c r="D14" i="6"/>
  <c r="X89" i="3"/>
  <c r="D15" i="6"/>
  <c r="X90" i="3"/>
  <c r="D16" i="6"/>
  <c r="X91" i="3"/>
  <c r="D17" i="6"/>
  <c r="AA152" i="3"/>
  <c r="AA153"/>
  <c r="AA154"/>
  <c r="AA155"/>
  <c r="AA156"/>
  <c r="AA157"/>
  <c r="AA158"/>
  <c r="AA159"/>
  <c r="AA160"/>
  <c r="AA161"/>
  <c r="AA162"/>
  <c r="AA163"/>
  <c r="AA80"/>
  <c r="AA81"/>
  <c r="AA82"/>
  <c r="AA83"/>
  <c r="AA84"/>
  <c r="AA85"/>
  <c r="AA86"/>
  <c r="AA87"/>
  <c r="AA88"/>
  <c r="AA89"/>
  <c r="AA90"/>
  <c r="AA91"/>
  <c r="M178" i="15"/>
  <c r="W140" i="3"/>
  <c r="Y140"/>
  <c r="AA140"/>
  <c r="C138" i="15"/>
  <c r="W141" i="3"/>
  <c r="Y141"/>
  <c r="AA141"/>
  <c r="C139" i="15"/>
  <c r="W142" i="3"/>
  <c r="Y142"/>
  <c r="AA142"/>
  <c r="C140" i="15"/>
  <c r="W143" i="3"/>
  <c r="Y143"/>
  <c r="AA143"/>
  <c r="C141" i="15"/>
  <c r="W144" i="3"/>
  <c r="Y144"/>
  <c r="AA144"/>
  <c r="C142" i="15"/>
  <c r="W145" i="3"/>
  <c r="Y145"/>
  <c r="AA145"/>
  <c r="C143" i="15"/>
  <c r="W146" i="3"/>
  <c r="Y146"/>
  <c r="AA146"/>
  <c r="C144" i="15"/>
  <c r="W147" i="3"/>
  <c r="Y147"/>
  <c r="AA147"/>
  <c r="C145" i="15"/>
  <c r="W148" i="3"/>
  <c r="Y148"/>
  <c r="AA148"/>
  <c r="C146" i="15"/>
  <c r="W149" i="3"/>
  <c r="Y149"/>
  <c r="AA149"/>
  <c r="C147" i="15"/>
  <c r="W150" i="3"/>
  <c r="Y150"/>
  <c r="AA150"/>
  <c r="C148" i="15"/>
  <c r="W151" i="3"/>
  <c r="Y151"/>
  <c r="AA151"/>
  <c r="C149" i="15"/>
  <c r="C177"/>
  <c r="L178"/>
  <c r="AB152" i="3"/>
  <c r="AB153"/>
  <c r="AB154"/>
  <c r="AB155"/>
  <c r="AB156"/>
  <c r="AB157"/>
  <c r="AB158"/>
  <c r="AB159"/>
  <c r="AB160"/>
  <c r="AB161"/>
  <c r="AB162"/>
  <c r="AB163"/>
  <c r="AB80"/>
  <c r="AB81"/>
  <c r="AB82"/>
  <c r="AB83"/>
  <c r="AB84"/>
  <c r="AB85"/>
  <c r="AB86"/>
  <c r="AB87"/>
  <c r="AB88"/>
  <c r="AB89"/>
  <c r="AB90"/>
  <c r="AB91"/>
  <c r="J178" i="15"/>
  <c r="X140" i="3"/>
  <c r="Z140"/>
  <c r="AB140"/>
  <c r="D138" i="15"/>
  <c r="X141" i="3"/>
  <c r="Z141"/>
  <c r="AB141"/>
  <c r="D139" i="15"/>
  <c r="X142" i="3"/>
  <c r="Z142"/>
  <c r="AB142"/>
  <c r="D140" i="15"/>
  <c r="X143" i="3"/>
  <c r="Z143"/>
  <c r="AB143"/>
  <c r="D141" i="15"/>
  <c r="X144" i="3"/>
  <c r="Z144"/>
  <c r="AB144"/>
  <c r="D142" i="15"/>
  <c r="X145" i="3"/>
  <c r="Z145"/>
  <c r="AB145"/>
  <c r="D143" i="15"/>
  <c r="X146" i="3"/>
  <c r="Z146"/>
  <c r="AB146"/>
  <c r="D144" i="15"/>
  <c r="X147" i="3"/>
  <c r="Z147"/>
  <c r="AB147"/>
  <c r="D145" i="15"/>
  <c r="X148" i="3"/>
  <c r="Z148"/>
  <c r="AB148"/>
  <c r="D146" i="15"/>
  <c r="X149" i="3"/>
  <c r="Z149"/>
  <c r="AB149"/>
  <c r="D147" i="15"/>
  <c r="X150" i="3"/>
  <c r="Z150"/>
  <c r="AB150"/>
  <c r="D148" i="15"/>
  <c r="X151" i="3"/>
  <c r="Z151"/>
  <c r="AB151"/>
  <c r="D149" i="15"/>
  <c r="D177"/>
  <c r="I178"/>
  <c r="W128" i="3"/>
  <c r="Y128"/>
  <c r="AA128"/>
  <c r="C126" i="15"/>
  <c r="W129" i="3"/>
  <c r="Y129"/>
  <c r="AA129"/>
  <c r="C127" i="15"/>
  <c r="W130" i="3"/>
  <c r="Y130"/>
  <c r="AA130"/>
  <c r="C128" i="15"/>
  <c r="W131" i="3"/>
  <c r="Y131"/>
  <c r="AA131"/>
  <c r="C129" i="15"/>
  <c r="W132" i="3"/>
  <c r="Y132"/>
  <c r="AA132"/>
  <c r="C130" i="15"/>
  <c r="W133" i="3"/>
  <c r="Y133"/>
  <c r="AA133"/>
  <c r="C131" i="15"/>
  <c r="W134" i="3"/>
  <c r="Y134"/>
  <c r="AA134"/>
  <c r="C132" i="15"/>
  <c r="W135" i="3"/>
  <c r="Y135"/>
  <c r="AA135"/>
  <c r="C133" i="15"/>
  <c r="W136" i="3"/>
  <c r="Y136"/>
  <c r="AA136"/>
  <c r="C134" i="15"/>
  <c r="W137" i="3"/>
  <c r="Y137"/>
  <c r="AA137"/>
  <c r="C135" i="15"/>
  <c r="W138" i="3"/>
  <c r="Y138"/>
  <c r="AA138"/>
  <c r="C136" i="15"/>
  <c r="W139" i="3"/>
  <c r="Y139"/>
  <c r="AA139"/>
  <c r="C137" i="15"/>
  <c r="C176"/>
  <c r="L177"/>
  <c r="X128" i="3"/>
  <c r="Z128"/>
  <c r="AB128"/>
  <c r="D126" i="15"/>
  <c r="X129" i="3"/>
  <c r="Z129"/>
  <c r="AB129"/>
  <c r="D127" i="15"/>
  <c r="X130" i="3"/>
  <c r="Z130"/>
  <c r="AB130"/>
  <c r="D128" i="15"/>
  <c r="X131" i="3"/>
  <c r="Z131"/>
  <c r="AB131"/>
  <c r="D129" i="15"/>
  <c r="X132" i="3"/>
  <c r="Z132"/>
  <c r="AB132"/>
  <c r="D130" i="15"/>
  <c r="X133" i="3"/>
  <c r="Z133"/>
  <c r="AB133"/>
  <c r="D131" i="15"/>
  <c r="X134" i="3"/>
  <c r="Z134"/>
  <c r="AB134"/>
  <c r="D132" i="15"/>
  <c r="X135" i="3"/>
  <c r="Z135"/>
  <c r="AB135"/>
  <c r="D133" i="15"/>
  <c r="X136" i="3"/>
  <c r="Z136"/>
  <c r="AB136"/>
  <c r="D134" i="15"/>
  <c r="X137" i="3"/>
  <c r="Z137"/>
  <c r="AB137"/>
  <c r="D135" i="15"/>
  <c r="X138" i="3"/>
  <c r="Z138"/>
  <c r="AB138"/>
  <c r="D136" i="15"/>
  <c r="X139" i="3"/>
  <c r="Z139"/>
  <c r="AB139"/>
  <c r="D137" i="15"/>
  <c r="D176"/>
  <c r="I177"/>
  <c r="W116" i="3"/>
  <c r="Y116"/>
  <c r="AA116"/>
  <c r="C114" i="15"/>
  <c r="W117" i="3"/>
  <c r="Y117"/>
  <c r="AA117"/>
  <c r="C115" i="15"/>
  <c r="W118" i="3"/>
  <c r="Y118"/>
  <c r="AA118"/>
  <c r="C116" i="15"/>
  <c r="W119" i="3"/>
  <c r="Y119"/>
  <c r="AA119"/>
  <c r="C117" i="15"/>
  <c r="W120" i="3"/>
  <c r="Y120"/>
  <c r="AA120"/>
  <c r="C118" i="15"/>
  <c r="W121" i="3"/>
  <c r="Y121"/>
  <c r="AA121"/>
  <c r="C119" i="15"/>
  <c r="W122" i="3"/>
  <c r="Y122"/>
  <c r="AA122"/>
  <c r="C120" i="15"/>
  <c r="W123" i="3"/>
  <c r="Y123"/>
  <c r="AA123"/>
  <c r="C121" i="15"/>
  <c r="W124" i="3"/>
  <c r="Y124"/>
  <c r="AA124"/>
  <c r="C122" i="15"/>
  <c r="W125" i="3"/>
  <c r="Y125"/>
  <c r="AA125"/>
  <c r="C123" i="15"/>
  <c r="W126" i="3"/>
  <c r="Y126"/>
  <c r="AA126"/>
  <c r="C124" i="15"/>
  <c r="W127" i="3"/>
  <c r="Y127"/>
  <c r="AA127"/>
  <c r="C125" i="15"/>
  <c r="C175"/>
  <c r="L176"/>
  <c r="X116" i="3"/>
  <c r="Z116"/>
  <c r="AB116"/>
  <c r="D114" i="15"/>
  <c r="X117" i="3"/>
  <c r="Z117"/>
  <c r="AB117"/>
  <c r="D115" i="15"/>
  <c r="X118" i="3"/>
  <c r="Z118"/>
  <c r="AB118"/>
  <c r="D116" i="15"/>
  <c r="X119" i="3"/>
  <c r="Z119"/>
  <c r="AB119"/>
  <c r="D117" i="15"/>
  <c r="X120" i="3"/>
  <c r="Z120"/>
  <c r="AB120"/>
  <c r="D118" i="15"/>
  <c r="X121" i="3"/>
  <c r="Z121"/>
  <c r="AB121"/>
  <c r="D119" i="15"/>
  <c r="X122" i="3"/>
  <c r="Z122"/>
  <c r="AB122"/>
  <c r="D120" i="15"/>
  <c r="X123" i="3"/>
  <c r="Z123"/>
  <c r="AB123"/>
  <c r="D121" i="15"/>
  <c r="X124" i="3"/>
  <c r="Z124"/>
  <c r="AB124"/>
  <c r="D122" i="15"/>
  <c r="X125" i="3"/>
  <c r="Z125"/>
  <c r="AB125"/>
  <c r="D123" i="15"/>
  <c r="X126" i="3"/>
  <c r="Z126"/>
  <c r="AB126"/>
  <c r="D124" i="15"/>
  <c r="X127" i="3"/>
  <c r="Z127"/>
  <c r="AB127"/>
  <c r="D125" i="15"/>
  <c r="D175"/>
  <c r="I176"/>
  <c r="W104" i="3"/>
  <c r="Y104"/>
  <c r="AA104"/>
  <c r="C102" i="15"/>
  <c r="W105" i="3"/>
  <c r="Y105"/>
  <c r="AA105"/>
  <c r="C103" i="15"/>
  <c r="W106" i="3"/>
  <c r="Y106"/>
  <c r="AA106"/>
  <c r="C104" i="15"/>
  <c r="W107" i="3"/>
  <c r="Y107"/>
  <c r="AA107"/>
  <c r="C105" i="15"/>
  <c r="W108" i="3"/>
  <c r="Y108"/>
  <c r="AA108"/>
  <c r="C106" i="15"/>
  <c r="W109" i="3"/>
  <c r="Y109"/>
  <c r="AA109"/>
  <c r="C107" i="15"/>
  <c r="W110" i="3"/>
  <c r="Y110"/>
  <c r="AA110"/>
  <c r="C108" i="15"/>
  <c r="W111" i="3"/>
  <c r="Y111"/>
  <c r="AA111"/>
  <c r="C109" i="15"/>
  <c r="W112" i="3"/>
  <c r="Y112"/>
  <c r="AA112"/>
  <c r="C110" i="15"/>
  <c r="W113" i="3"/>
  <c r="Y113"/>
  <c r="AA113"/>
  <c r="C111" i="15"/>
  <c r="W114" i="3"/>
  <c r="Y114"/>
  <c r="AA114"/>
  <c r="C112" i="15"/>
  <c r="W115" i="3"/>
  <c r="Y115"/>
  <c r="AA115"/>
  <c r="C113" i="15"/>
  <c r="C174"/>
  <c r="L175"/>
  <c r="X104" i="3"/>
  <c r="Z104"/>
  <c r="AB104"/>
  <c r="D102" i="15"/>
  <c r="X105" i="3"/>
  <c r="Z105"/>
  <c r="AB105"/>
  <c r="D103" i="15"/>
  <c r="X106" i="3"/>
  <c r="Z106"/>
  <c r="AB106"/>
  <c r="D104" i="15"/>
  <c r="X107" i="3"/>
  <c r="Z107"/>
  <c r="AB107"/>
  <c r="D105" i="15"/>
  <c r="X108" i="3"/>
  <c r="Z108"/>
  <c r="AB108"/>
  <c r="D106" i="15"/>
  <c r="X109" i="3"/>
  <c r="Z109"/>
  <c r="AB109"/>
  <c r="D107" i="15"/>
  <c r="X110" i="3"/>
  <c r="Z110"/>
  <c r="AB110"/>
  <c r="D108" i="15"/>
  <c r="X111" i="3"/>
  <c r="Z111"/>
  <c r="AB111"/>
  <c r="D109" i="15"/>
  <c r="X112" i="3"/>
  <c r="Z112"/>
  <c r="AB112"/>
  <c r="D110" i="15"/>
  <c r="X113" i="3"/>
  <c r="Z113"/>
  <c r="AB113"/>
  <c r="D111" i="15"/>
  <c r="X114" i="3"/>
  <c r="Z114"/>
  <c r="AB114"/>
  <c r="D112" i="15"/>
  <c r="X115" i="3"/>
  <c r="Z115"/>
  <c r="AB115"/>
  <c r="D113" i="15"/>
  <c r="D174"/>
  <c r="I175"/>
  <c r="W92" i="3"/>
  <c r="Y92"/>
  <c r="AA92"/>
  <c r="C90" i="15"/>
  <c r="W93" i="3"/>
  <c r="Y93"/>
  <c r="AA93"/>
  <c r="C91" i="15"/>
  <c r="W94" i="3"/>
  <c r="Y94"/>
  <c r="AA94"/>
  <c r="C92" i="15"/>
  <c r="W95" i="3"/>
  <c r="Y95"/>
  <c r="AA95"/>
  <c r="C93" i="15"/>
  <c r="W96" i="3"/>
  <c r="Y96"/>
  <c r="AA96"/>
  <c r="C94" i="15"/>
  <c r="W97" i="3"/>
  <c r="Y97"/>
  <c r="AA97"/>
  <c r="C95" i="15"/>
  <c r="W98" i="3"/>
  <c r="Y98"/>
  <c r="AA98"/>
  <c r="C96" i="15"/>
  <c r="W99" i="3"/>
  <c r="Y99"/>
  <c r="AA99"/>
  <c r="C97" i="15"/>
  <c r="W100" i="3"/>
  <c r="Y100"/>
  <c r="AA100"/>
  <c r="C98" i="15"/>
  <c r="W101" i="3"/>
  <c r="Y101"/>
  <c r="AA101"/>
  <c r="C99" i="15"/>
  <c r="W102" i="3"/>
  <c r="Y102"/>
  <c r="AA102"/>
  <c r="C100" i="15"/>
  <c r="W103" i="3"/>
  <c r="Y103"/>
  <c r="AA103"/>
  <c r="C101" i="15"/>
  <c r="C173"/>
  <c r="L174"/>
  <c r="X92" i="3"/>
  <c r="Z92"/>
  <c r="AB92"/>
  <c r="D90" i="15"/>
  <c r="X93" i="3"/>
  <c r="Z93"/>
  <c r="AB93"/>
  <c r="D91" i="15"/>
  <c r="X94" i="3"/>
  <c r="Z94"/>
  <c r="AB94"/>
  <c r="D92" i="15"/>
  <c r="X95" i="3"/>
  <c r="Z95"/>
  <c r="AB95"/>
  <c r="D93" i="15"/>
  <c r="X96" i="3"/>
  <c r="Z96"/>
  <c r="AB96"/>
  <c r="D94" i="15"/>
  <c r="X97" i="3"/>
  <c r="Z97"/>
  <c r="AB97"/>
  <c r="D95" i="15"/>
  <c r="X98" i="3"/>
  <c r="Z98"/>
  <c r="AB98"/>
  <c r="D96" i="15"/>
  <c r="X99" i="3"/>
  <c r="Z99"/>
  <c r="AB99"/>
  <c r="D97" i="15"/>
  <c r="X100" i="3"/>
  <c r="Z100"/>
  <c r="AB100"/>
  <c r="D98" i="15"/>
  <c r="X101" i="3"/>
  <c r="Z101"/>
  <c r="AB101"/>
  <c r="D99" i="15"/>
  <c r="X102" i="3"/>
  <c r="Z102"/>
  <c r="AB102"/>
  <c r="D100" i="15"/>
  <c r="X103" i="3"/>
  <c r="Z103"/>
  <c r="AB103"/>
  <c r="D101" i="15"/>
  <c r="D173"/>
  <c r="I174"/>
  <c r="L173"/>
  <c r="I173"/>
  <c r="W8" i="3"/>
  <c r="Y8"/>
  <c r="AA8"/>
  <c r="W9"/>
  <c r="Y9"/>
  <c r="AA9"/>
  <c r="W10"/>
  <c r="Y10"/>
  <c r="AA10"/>
  <c r="W11"/>
  <c r="Y11"/>
  <c r="AA11"/>
  <c r="W12"/>
  <c r="Y12"/>
  <c r="AA12"/>
  <c r="W13"/>
  <c r="Y13"/>
  <c r="AA13"/>
  <c r="W14"/>
  <c r="Y14"/>
  <c r="AA14"/>
  <c r="W15"/>
  <c r="Y15"/>
  <c r="AA15"/>
  <c r="W16"/>
  <c r="Y16"/>
  <c r="AA16"/>
  <c r="W17"/>
  <c r="Y17"/>
  <c r="AA17"/>
  <c r="W18"/>
  <c r="Y18"/>
  <c r="AA18"/>
  <c r="W19"/>
  <c r="Y19"/>
  <c r="AA19"/>
  <c r="M172" i="15"/>
  <c r="W68" i="3"/>
  <c r="Y68"/>
  <c r="AA68"/>
  <c r="C66" i="15"/>
  <c r="W69" i="3"/>
  <c r="Y69"/>
  <c r="AA69"/>
  <c r="C67" i="15"/>
  <c r="W70" i="3"/>
  <c r="Y70"/>
  <c r="AA70"/>
  <c r="C68" i="15"/>
  <c r="W71" i="3"/>
  <c r="Y71"/>
  <c r="AA71"/>
  <c r="C69" i="15"/>
  <c r="W72" i="3"/>
  <c r="Y72"/>
  <c r="AA72"/>
  <c r="C70" i="15"/>
  <c r="W73" i="3"/>
  <c r="Y73"/>
  <c r="AA73"/>
  <c r="C71" i="15"/>
  <c r="W74" i="3"/>
  <c r="Y74"/>
  <c r="AA74"/>
  <c r="C72" i="15"/>
  <c r="W75" i="3"/>
  <c r="Y75"/>
  <c r="AA75"/>
  <c r="C73" i="15"/>
  <c r="W76" i="3"/>
  <c r="Y76"/>
  <c r="AA76"/>
  <c r="C74" i="15"/>
  <c r="W77" i="3"/>
  <c r="Y77"/>
  <c r="AA77"/>
  <c r="C75" i="15"/>
  <c r="W78" i="3"/>
  <c r="Y78"/>
  <c r="AA78"/>
  <c r="C76" i="15"/>
  <c r="W79" i="3"/>
  <c r="Y79"/>
  <c r="AA79"/>
  <c r="C77" i="15"/>
  <c r="C171"/>
  <c r="L172"/>
  <c r="X8" i="3"/>
  <c r="Z8"/>
  <c r="AB8"/>
  <c r="X9"/>
  <c r="Z9"/>
  <c r="AB9"/>
  <c r="X10"/>
  <c r="Z10"/>
  <c r="AB10"/>
  <c r="X11"/>
  <c r="Z11"/>
  <c r="AB11"/>
  <c r="X12"/>
  <c r="Z12"/>
  <c r="AB12"/>
  <c r="X13"/>
  <c r="Z13"/>
  <c r="AB13"/>
  <c r="X14"/>
  <c r="Z14"/>
  <c r="AB14"/>
  <c r="X15"/>
  <c r="Z15"/>
  <c r="AB15"/>
  <c r="X16"/>
  <c r="Z16"/>
  <c r="AB16"/>
  <c r="X17"/>
  <c r="Z17"/>
  <c r="AB17"/>
  <c r="X18"/>
  <c r="Z18"/>
  <c r="AB18"/>
  <c r="X19"/>
  <c r="Z19"/>
  <c r="AB19"/>
  <c r="J172" i="15"/>
  <c r="X68" i="3"/>
  <c r="Z68"/>
  <c r="AB68"/>
  <c r="D66" i="15"/>
  <c r="X69" i="3"/>
  <c r="Z69"/>
  <c r="AB69"/>
  <c r="D67" i="15"/>
  <c r="X70" i="3"/>
  <c r="Z70"/>
  <c r="AB70"/>
  <c r="D68" i="15"/>
  <c r="X71" i="3"/>
  <c r="Z71"/>
  <c r="AB71"/>
  <c r="D69" i="15"/>
  <c r="X72" i="3"/>
  <c r="Z72"/>
  <c r="AB72"/>
  <c r="D70" i="15"/>
  <c r="X73" i="3"/>
  <c r="Z73"/>
  <c r="AB73"/>
  <c r="D71" i="15"/>
  <c r="X74" i="3"/>
  <c r="Z74"/>
  <c r="AB74"/>
  <c r="D72" i="15"/>
  <c r="X75" i="3"/>
  <c r="Z75"/>
  <c r="AB75"/>
  <c r="D73" i="15"/>
  <c r="X76" i="3"/>
  <c r="Z76"/>
  <c r="AB76"/>
  <c r="D74" i="15"/>
  <c r="X77" i="3"/>
  <c r="Z77"/>
  <c r="AB77"/>
  <c r="D75" i="15"/>
  <c r="X78" i="3"/>
  <c r="Z78"/>
  <c r="AB78"/>
  <c r="D76" i="15"/>
  <c r="X79" i="3"/>
  <c r="Z79"/>
  <c r="AB79"/>
  <c r="D77" i="15"/>
  <c r="D171"/>
  <c r="I172"/>
  <c r="W56" i="3"/>
  <c r="Y56"/>
  <c r="AA56"/>
  <c r="C54" i="15"/>
  <c r="W57" i="3"/>
  <c r="Y57"/>
  <c r="AA57"/>
  <c r="C55" i="15"/>
  <c r="W58" i="3"/>
  <c r="Y58"/>
  <c r="AA58"/>
  <c r="C56" i="15"/>
  <c r="W59" i="3"/>
  <c r="Y59"/>
  <c r="AA59"/>
  <c r="C57" i="15"/>
  <c r="W60" i="3"/>
  <c r="Y60"/>
  <c r="AA60"/>
  <c r="C58" i="15"/>
  <c r="W61" i="3"/>
  <c r="Y61"/>
  <c r="AA61"/>
  <c r="C59" i="15"/>
  <c r="W62" i="3"/>
  <c r="Y62"/>
  <c r="AA62"/>
  <c r="C60" i="15"/>
  <c r="W63" i="3"/>
  <c r="Y63"/>
  <c r="AA63"/>
  <c r="C61" i="15"/>
  <c r="W64" i="3"/>
  <c r="Y64"/>
  <c r="AA64"/>
  <c r="C62" i="15"/>
  <c r="W65" i="3"/>
  <c r="Y65"/>
  <c r="AA65"/>
  <c r="C63" i="15"/>
  <c r="W66" i="3"/>
  <c r="Y66"/>
  <c r="AA66"/>
  <c r="C64" i="15"/>
  <c r="W67" i="3"/>
  <c r="Y67"/>
  <c r="AA67"/>
  <c r="C65" i="15"/>
  <c r="C170"/>
  <c r="L171"/>
  <c r="X56" i="3"/>
  <c r="Z56"/>
  <c r="AB56"/>
  <c r="D54" i="15"/>
  <c r="X57" i="3"/>
  <c r="Z57"/>
  <c r="AB57"/>
  <c r="D55" i="15"/>
  <c r="X58" i="3"/>
  <c r="Z58"/>
  <c r="AB58"/>
  <c r="D56" i="15"/>
  <c r="X59" i="3"/>
  <c r="Z59"/>
  <c r="AB59"/>
  <c r="D57" i="15"/>
  <c r="X60" i="3"/>
  <c r="Z60"/>
  <c r="AB60"/>
  <c r="D58" i="15"/>
  <c r="X61" i="3"/>
  <c r="Z61"/>
  <c r="AB61"/>
  <c r="D59" i="15"/>
  <c r="X62" i="3"/>
  <c r="Z62"/>
  <c r="AB62"/>
  <c r="D60" i="15"/>
  <c r="X63" i="3"/>
  <c r="Z63"/>
  <c r="AB63"/>
  <c r="D61" i="15"/>
  <c r="X64" i="3"/>
  <c r="Z64"/>
  <c r="AB64"/>
  <c r="D62" i="15"/>
  <c r="X65" i="3"/>
  <c r="Z65"/>
  <c r="AB65"/>
  <c r="D63" i="15"/>
  <c r="X66" i="3"/>
  <c r="Z66"/>
  <c r="AB66"/>
  <c r="D64" i="15"/>
  <c r="X67" i="3"/>
  <c r="Z67"/>
  <c r="AB67"/>
  <c r="D65" i="15"/>
  <c r="D170"/>
  <c r="I171"/>
  <c r="W44" i="3"/>
  <c r="Y44"/>
  <c r="AA44"/>
  <c r="C42" i="15"/>
  <c r="W45" i="3"/>
  <c r="Y45"/>
  <c r="AA45"/>
  <c r="C43" i="15"/>
  <c r="W46" i="3"/>
  <c r="Y46"/>
  <c r="AA46"/>
  <c r="C44" i="15"/>
  <c r="W47" i="3"/>
  <c r="Y47"/>
  <c r="AA47"/>
  <c r="C45" i="15"/>
  <c r="W48" i="3"/>
  <c r="Y48"/>
  <c r="AA48"/>
  <c r="C46" i="15"/>
  <c r="W49" i="3"/>
  <c r="Y49"/>
  <c r="AA49"/>
  <c r="C47" i="15"/>
  <c r="W50" i="3"/>
  <c r="Y50"/>
  <c r="AA50"/>
  <c r="C48" i="15"/>
  <c r="W51" i="3"/>
  <c r="Y51"/>
  <c r="AA51"/>
  <c r="C49" i="15"/>
  <c r="W52" i="3"/>
  <c r="Y52"/>
  <c r="AA52"/>
  <c r="C50" i="15"/>
  <c r="W53" i="3"/>
  <c r="Y53"/>
  <c r="AA53"/>
  <c r="C51" i="15"/>
  <c r="W54" i="3"/>
  <c r="Y54"/>
  <c r="AA54"/>
  <c r="C52" i="15"/>
  <c r="W55" i="3"/>
  <c r="Y55"/>
  <c r="AA55"/>
  <c r="C53" i="15"/>
  <c r="C169"/>
  <c r="L170"/>
  <c r="X44" i="3"/>
  <c r="Z44"/>
  <c r="AB44"/>
  <c r="D42" i="15"/>
  <c r="X45" i="3"/>
  <c r="Z45"/>
  <c r="AB45"/>
  <c r="D43" i="15"/>
  <c r="X46" i="3"/>
  <c r="Z46"/>
  <c r="AB46"/>
  <c r="D44" i="15"/>
  <c r="X47" i="3"/>
  <c r="Z47"/>
  <c r="AB47"/>
  <c r="D45" i="15"/>
  <c r="X48" i="3"/>
  <c r="Z48"/>
  <c r="AB48"/>
  <c r="D46" i="15"/>
  <c r="X49" i="3"/>
  <c r="Z49"/>
  <c r="AB49"/>
  <c r="D47" i="15"/>
  <c r="X50" i="3"/>
  <c r="Z50"/>
  <c r="AB50"/>
  <c r="D48" i="15"/>
  <c r="X51" i="3"/>
  <c r="Z51"/>
  <c r="AB51"/>
  <c r="D49" i="15"/>
  <c r="X52" i="3"/>
  <c r="Z52"/>
  <c r="AB52"/>
  <c r="D50" i="15"/>
  <c r="X53" i="3"/>
  <c r="Z53"/>
  <c r="AB53"/>
  <c r="D51" i="15"/>
  <c r="X54" i="3"/>
  <c r="Z54"/>
  <c r="AB54"/>
  <c r="D52" i="15"/>
  <c r="X55" i="3"/>
  <c r="Z55"/>
  <c r="AB55"/>
  <c r="D53" i="15"/>
  <c r="D169"/>
  <c r="I170"/>
  <c r="W32" i="3"/>
  <c r="Y32"/>
  <c r="AA32"/>
  <c r="C30" i="15"/>
  <c r="W33" i="3"/>
  <c r="Y33"/>
  <c r="AA33"/>
  <c r="C31" i="15"/>
  <c r="W34" i="3"/>
  <c r="Y34"/>
  <c r="AA34"/>
  <c r="C32" i="15"/>
  <c r="W35" i="3"/>
  <c r="Y35"/>
  <c r="AA35"/>
  <c r="C33" i="15"/>
  <c r="W36" i="3"/>
  <c r="Y36"/>
  <c r="AA36"/>
  <c r="C34" i="15"/>
  <c r="W37" i="3"/>
  <c r="Y37"/>
  <c r="AA37"/>
  <c r="C35" i="15"/>
  <c r="W38" i="3"/>
  <c r="Y38"/>
  <c r="AA38"/>
  <c r="C36" i="15"/>
  <c r="W39" i="3"/>
  <c r="Y39"/>
  <c r="AA39"/>
  <c r="C37" i="15"/>
  <c r="W40" i="3"/>
  <c r="Y40"/>
  <c r="AA40"/>
  <c r="C38" i="15"/>
  <c r="W41" i="3"/>
  <c r="Y41"/>
  <c r="AA41"/>
  <c r="C39" i="15"/>
  <c r="W42" i="3"/>
  <c r="Y42"/>
  <c r="AA42"/>
  <c r="C40" i="15"/>
  <c r="W43" i="3"/>
  <c r="Y43"/>
  <c r="AA43"/>
  <c r="C41" i="15"/>
  <c r="C168"/>
  <c r="L169"/>
  <c r="X32" i="3"/>
  <c r="Z32"/>
  <c r="AB32"/>
  <c r="D30" i="15"/>
  <c r="X33" i="3"/>
  <c r="Z33"/>
  <c r="AB33"/>
  <c r="D31" i="15"/>
  <c r="X34" i="3"/>
  <c r="Z34"/>
  <c r="AB34"/>
  <c r="D32" i="15"/>
  <c r="X35" i="3"/>
  <c r="Z35"/>
  <c r="AB35"/>
  <c r="D33" i="15"/>
  <c r="X36" i="3"/>
  <c r="Z36"/>
  <c r="AB36"/>
  <c r="D34" i="15"/>
  <c r="X37" i="3"/>
  <c r="Z37"/>
  <c r="AB37"/>
  <c r="D35" i="15"/>
  <c r="X38" i="3"/>
  <c r="Z38"/>
  <c r="AB38"/>
  <c r="D36" i="15"/>
  <c r="X39" i="3"/>
  <c r="Z39"/>
  <c r="AB39"/>
  <c r="D37" i="15"/>
  <c r="X40" i="3"/>
  <c r="Z40"/>
  <c r="AB40"/>
  <c r="D38" i="15"/>
  <c r="X41" i="3"/>
  <c r="Z41"/>
  <c r="AB41"/>
  <c r="D39" i="15"/>
  <c r="X42" i="3"/>
  <c r="Z42"/>
  <c r="AB42"/>
  <c r="D40" i="15"/>
  <c r="X43" i="3"/>
  <c r="Z43"/>
  <c r="AB43"/>
  <c r="D41" i="15"/>
  <c r="D168"/>
  <c r="I169"/>
  <c r="W20" i="3"/>
  <c r="Y20"/>
  <c r="AA20"/>
  <c r="C18" i="15"/>
  <c r="W21" i="3"/>
  <c r="Y21"/>
  <c r="AA21"/>
  <c r="C19" i="15"/>
  <c r="W22" i="3"/>
  <c r="Y22"/>
  <c r="AA22"/>
  <c r="C20" i="15"/>
  <c r="W23" i="3"/>
  <c r="Y23"/>
  <c r="AA23"/>
  <c r="C21" i="15"/>
  <c r="W24" i="3"/>
  <c r="Y24"/>
  <c r="AA24"/>
  <c r="C22" i="15"/>
  <c r="W25" i="3"/>
  <c r="Y25"/>
  <c r="AA25"/>
  <c r="C23" i="15"/>
  <c r="W26" i="3"/>
  <c r="Y26"/>
  <c r="AA26"/>
  <c r="C24" i="15"/>
  <c r="W27" i="3"/>
  <c r="Y27"/>
  <c r="AA27"/>
  <c r="C25" i="15"/>
  <c r="W28" i="3"/>
  <c r="Y28"/>
  <c r="AA28"/>
  <c r="C26" i="15"/>
  <c r="W29" i="3"/>
  <c r="Y29"/>
  <c r="AA29"/>
  <c r="C27" i="15"/>
  <c r="W30" i="3"/>
  <c r="Y30"/>
  <c r="AA30"/>
  <c r="C28" i="15"/>
  <c r="W31" i="3"/>
  <c r="Y31"/>
  <c r="AA31"/>
  <c r="C29" i="15"/>
  <c r="C167"/>
  <c r="L168"/>
  <c r="X20" i="3"/>
  <c r="Z20"/>
  <c r="AB20"/>
  <c r="D18" i="15"/>
  <c r="X21" i="3"/>
  <c r="Z21"/>
  <c r="AB21"/>
  <c r="D19" i="15"/>
  <c r="X22" i="3"/>
  <c r="Z22"/>
  <c r="AB22"/>
  <c r="D20" i="15"/>
  <c r="X23" i="3"/>
  <c r="Z23"/>
  <c r="AB23"/>
  <c r="D21" i="15"/>
  <c r="X24" i="3"/>
  <c r="Z24"/>
  <c r="AB24"/>
  <c r="D22" i="15"/>
  <c r="X25" i="3"/>
  <c r="Z25"/>
  <c r="AB25"/>
  <c r="D23" i="15"/>
  <c r="X26" i="3"/>
  <c r="Z26"/>
  <c r="AB26"/>
  <c r="D24" i="15"/>
  <c r="X27" i="3"/>
  <c r="Z27"/>
  <c r="AB27"/>
  <c r="D25" i="15"/>
  <c r="X28" i="3"/>
  <c r="Z28"/>
  <c r="AB28"/>
  <c r="D26" i="15"/>
  <c r="X29" i="3"/>
  <c r="Z29"/>
  <c r="AB29"/>
  <c r="D27" i="15"/>
  <c r="X30" i="3"/>
  <c r="Z30"/>
  <c r="AB30"/>
  <c r="D28" i="15"/>
  <c r="X31" i="3"/>
  <c r="Z31"/>
  <c r="AB31"/>
  <c r="D29" i="15"/>
  <c r="D167"/>
  <c r="I168"/>
  <c r="L167"/>
  <c r="I167"/>
  <c r="U140" i="3"/>
  <c r="C138" i="2"/>
  <c r="U141" i="3"/>
  <c r="C139" i="2"/>
  <c r="U142" i="3"/>
  <c r="C140" i="2"/>
  <c r="U143" i="3"/>
  <c r="C141" i="2"/>
  <c r="U144" i="3"/>
  <c r="C142" i="2"/>
  <c r="U145" i="3"/>
  <c r="C143" i="2"/>
  <c r="U146" i="3"/>
  <c r="C144" i="2"/>
  <c r="U147" i="3"/>
  <c r="C145" i="2"/>
  <c r="U148" i="3"/>
  <c r="C146" i="2"/>
  <c r="U149" i="3"/>
  <c r="C147" i="2"/>
  <c r="U150" i="3"/>
  <c r="C148" i="2"/>
  <c r="U151" i="3"/>
  <c r="C149" i="2"/>
  <c r="C177"/>
  <c r="U128" i="3"/>
  <c r="C126" i="2"/>
  <c r="U129" i="3"/>
  <c r="C127" i="2"/>
  <c r="U130" i="3"/>
  <c r="C128" i="2"/>
  <c r="U131" i="3"/>
  <c r="C129" i="2"/>
  <c r="U132" i="3"/>
  <c r="C130" i="2"/>
  <c r="U133" i="3"/>
  <c r="C131" i="2"/>
  <c r="U134" i="3"/>
  <c r="C132" i="2"/>
  <c r="U135" i="3"/>
  <c r="C133" i="2"/>
  <c r="U136" i="3"/>
  <c r="C134" i="2"/>
  <c r="U137" i="3"/>
  <c r="C135" i="2"/>
  <c r="U138" i="3"/>
  <c r="C136" i="2"/>
  <c r="U139" i="3"/>
  <c r="C137" i="2"/>
  <c r="C176"/>
  <c r="U80" i="3"/>
  <c r="C78" i="2"/>
  <c r="U81" i="3"/>
  <c r="C79" i="2"/>
  <c r="U82" i="3"/>
  <c r="C80" i="2"/>
  <c r="U83" i="3"/>
  <c r="C81" i="2"/>
  <c r="U84" i="3"/>
  <c r="C82" i="2"/>
  <c r="U85" i="3"/>
  <c r="C83" i="2"/>
  <c r="U86" i="3"/>
  <c r="C84" i="2"/>
  <c r="U87" i="3"/>
  <c r="C85" i="2"/>
  <c r="U88" i="3"/>
  <c r="C86" i="2"/>
  <c r="U89" i="3"/>
  <c r="C87" i="2"/>
  <c r="U90" i="3"/>
  <c r="C88" i="2"/>
  <c r="U91" i="3"/>
  <c r="C89" i="2"/>
  <c r="C172"/>
  <c r="U8" i="3"/>
  <c r="C6" i="2"/>
  <c r="U9" i="3"/>
  <c r="C7" i="2"/>
  <c r="U10" i="3"/>
  <c r="C8" i="2"/>
  <c r="U11" i="3"/>
  <c r="C9" i="2"/>
  <c r="U12" i="3"/>
  <c r="C10" i="2"/>
  <c r="U13" i="3"/>
  <c r="C11" i="2"/>
  <c r="U14" i="3"/>
  <c r="C12" i="2"/>
  <c r="U15" i="3"/>
  <c r="C13" i="2"/>
  <c r="U16" i="3"/>
  <c r="C14" i="2"/>
  <c r="U17" i="3"/>
  <c r="C15" i="2"/>
  <c r="U18" i="3"/>
  <c r="C16" i="2"/>
  <c r="U19" i="3"/>
  <c r="C17" i="2"/>
  <c r="C166"/>
  <c r="M172"/>
  <c r="U152" i="3"/>
  <c r="C150" i="2"/>
  <c r="U153" i="3"/>
  <c r="C151" i="2"/>
  <c r="U154" i="3"/>
  <c r="C152" i="2"/>
  <c r="U155" i="3"/>
  <c r="C153" i="2"/>
  <c r="U156" i="3"/>
  <c r="C154" i="2"/>
  <c r="U157" i="3"/>
  <c r="C155" i="2"/>
  <c r="U158" i="3"/>
  <c r="C156" i="2"/>
  <c r="U159" i="3"/>
  <c r="C157" i="2"/>
  <c r="U160" i="3"/>
  <c r="C158" i="2"/>
  <c r="U161" i="3"/>
  <c r="C159" i="2"/>
  <c r="U162" i="3"/>
  <c r="C160" i="2"/>
  <c r="U163" i="3"/>
  <c r="C161" i="2"/>
  <c r="C178"/>
  <c r="M178"/>
  <c r="U32" i="3"/>
  <c r="C30" i="2"/>
  <c r="U33" i="3"/>
  <c r="C31" i="2"/>
  <c r="U34" i="3"/>
  <c r="C32" i="2"/>
  <c r="U35" i="3"/>
  <c r="C33" i="2"/>
  <c r="U36" i="3"/>
  <c r="C34" i="2"/>
  <c r="U37" i="3"/>
  <c r="C35" i="2"/>
  <c r="U38" i="3"/>
  <c r="C36" i="2"/>
  <c r="U39" i="3"/>
  <c r="C37" i="2"/>
  <c r="U40" i="3"/>
  <c r="C38" i="2"/>
  <c r="U41" i="3"/>
  <c r="C39" i="2"/>
  <c r="U42" i="3"/>
  <c r="C40" i="2"/>
  <c r="U43" i="3"/>
  <c r="C41" i="2"/>
  <c r="C168"/>
  <c r="U20" i="3"/>
  <c r="C18" i="2"/>
  <c r="U21" i="3"/>
  <c r="C19" i="2"/>
  <c r="U22" i="3"/>
  <c r="C20" i="2"/>
  <c r="U23" i="3"/>
  <c r="C21" i="2"/>
  <c r="U24" i="3"/>
  <c r="C22" i="2"/>
  <c r="U25" i="3"/>
  <c r="C23" i="2"/>
  <c r="U26" i="3"/>
  <c r="C24" i="2"/>
  <c r="U27" i="3"/>
  <c r="C25" i="2"/>
  <c r="U28" i="3"/>
  <c r="C26" i="2"/>
  <c r="U29" i="3"/>
  <c r="C27" i="2"/>
  <c r="U30" i="3"/>
  <c r="C28" i="2"/>
  <c r="U31" i="3"/>
  <c r="C29" i="2"/>
  <c r="C167"/>
  <c r="L168"/>
  <c r="U44" i="3"/>
  <c r="C42" i="2"/>
  <c r="U45" i="3"/>
  <c r="C43" i="2"/>
  <c r="U46" i="3"/>
  <c r="C44" i="2"/>
  <c r="U47" i="3"/>
  <c r="C45" i="2"/>
  <c r="U48" i="3"/>
  <c r="C46" i="2"/>
  <c r="U49" i="3"/>
  <c r="C47" i="2"/>
  <c r="U50" i="3"/>
  <c r="C48" i="2"/>
  <c r="U51" i="3"/>
  <c r="C49" i="2"/>
  <c r="U52" i="3"/>
  <c r="C50" i="2"/>
  <c r="U53" i="3"/>
  <c r="C51" i="2"/>
  <c r="U54" i="3"/>
  <c r="C52" i="2"/>
  <c r="U55" i="3"/>
  <c r="C53" i="2"/>
  <c r="C169"/>
  <c r="L169"/>
  <c r="U56" i="3"/>
  <c r="C54" i="2"/>
  <c r="U57" i="3"/>
  <c r="C55" i="2"/>
  <c r="U58" i="3"/>
  <c r="C56" i="2"/>
  <c r="U59" i="3"/>
  <c r="C57" i="2"/>
  <c r="U60" i="3"/>
  <c r="C58" i="2"/>
  <c r="U61" i="3"/>
  <c r="C59" i="2"/>
  <c r="U62" i="3"/>
  <c r="C60" i="2"/>
  <c r="U63" i="3"/>
  <c r="C61" i="2"/>
  <c r="U64" i="3"/>
  <c r="C62" i="2"/>
  <c r="U65" i="3"/>
  <c r="C63" i="2"/>
  <c r="U66" i="3"/>
  <c r="C64" i="2"/>
  <c r="U67" i="3"/>
  <c r="C65" i="2"/>
  <c r="C170"/>
  <c r="L170"/>
  <c r="U68" i="3"/>
  <c r="C66" i="2"/>
  <c r="U69" i="3"/>
  <c r="C67" i="2"/>
  <c r="U70" i="3"/>
  <c r="C68" i="2"/>
  <c r="U71" i="3"/>
  <c r="C69" i="2"/>
  <c r="U72" i="3"/>
  <c r="C70" i="2"/>
  <c r="U73" i="3"/>
  <c r="C71" i="2"/>
  <c r="U74" i="3"/>
  <c r="C72" i="2"/>
  <c r="U75" i="3"/>
  <c r="C73" i="2"/>
  <c r="U76" i="3"/>
  <c r="C74" i="2"/>
  <c r="U77" i="3"/>
  <c r="C75" i="2"/>
  <c r="U78" i="3"/>
  <c r="C76" i="2"/>
  <c r="U79" i="3"/>
  <c r="C77" i="2"/>
  <c r="C171"/>
  <c r="L171"/>
  <c r="L172"/>
  <c r="U92" i="3"/>
  <c r="C90" i="2"/>
  <c r="U93" i="3"/>
  <c r="C91" i="2"/>
  <c r="U94" i="3"/>
  <c r="C92" i="2"/>
  <c r="U95" i="3"/>
  <c r="C93" i="2"/>
  <c r="U96" i="3"/>
  <c r="C94" i="2"/>
  <c r="U97" i="3"/>
  <c r="C95" i="2"/>
  <c r="U98" i="3"/>
  <c r="C96" i="2"/>
  <c r="U99" i="3"/>
  <c r="C97" i="2"/>
  <c r="U100" i="3"/>
  <c r="C98" i="2"/>
  <c r="U101" i="3"/>
  <c r="C99" i="2"/>
  <c r="U102" i="3"/>
  <c r="C100" i="2"/>
  <c r="U103" i="3"/>
  <c r="C101" i="2"/>
  <c r="C173"/>
  <c r="L173"/>
  <c r="U104" i="3"/>
  <c r="C102" i="2"/>
  <c r="U105" i="3"/>
  <c r="C103" i="2"/>
  <c r="U106" i="3"/>
  <c r="C104" i="2"/>
  <c r="U107" i="3"/>
  <c r="C105" i="2"/>
  <c r="U108" i="3"/>
  <c r="C106" i="2"/>
  <c r="U109" i="3"/>
  <c r="C107" i="2"/>
  <c r="U110" i="3"/>
  <c r="C108" i="2"/>
  <c r="U111" i="3"/>
  <c r="C109" i="2"/>
  <c r="U112" i="3"/>
  <c r="C110" i="2"/>
  <c r="U113" i="3"/>
  <c r="C111" i="2"/>
  <c r="U114" i="3"/>
  <c r="C112" i="2"/>
  <c r="U115" i="3"/>
  <c r="C113" i="2"/>
  <c r="C174"/>
  <c r="L174"/>
  <c r="U116" i="3"/>
  <c r="C114" i="2"/>
  <c r="U117" i="3"/>
  <c r="C115" i="2"/>
  <c r="U118" i="3"/>
  <c r="C116" i="2"/>
  <c r="U119" i="3"/>
  <c r="C117" i="2"/>
  <c r="U120" i="3"/>
  <c r="C118" i="2"/>
  <c r="U121" i="3"/>
  <c r="C119" i="2"/>
  <c r="U122" i="3"/>
  <c r="C120" i="2"/>
  <c r="U123" i="3"/>
  <c r="C121" i="2"/>
  <c r="U124" i="3"/>
  <c r="C122" i="2"/>
  <c r="U125" i="3"/>
  <c r="C123" i="2"/>
  <c r="U126" i="3"/>
  <c r="C124" i="2"/>
  <c r="U127" i="3"/>
  <c r="C125" i="2"/>
  <c r="C175"/>
  <c r="L175"/>
  <c r="L176"/>
  <c r="L177"/>
  <c r="L178"/>
  <c r="L167"/>
  <c r="V152" i="3"/>
  <c r="D150" i="2"/>
  <c r="V153" i="3"/>
  <c r="D151" i="2"/>
  <c r="V154" i="3"/>
  <c r="D152" i="2"/>
  <c r="V155" i="3"/>
  <c r="D153" i="2"/>
  <c r="V156" i="3"/>
  <c r="D154" i="2"/>
  <c r="V157" i="3"/>
  <c r="D155" i="2"/>
  <c r="V158" i="3"/>
  <c r="D156" i="2"/>
  <c r="V159" i="3"/>
  <c r="D157" i="2"/>
  <c r="V160" i="3"/>
  <c r="D158" i="2"/>
  <c r="V161" i="3"/>
  <c r="D159" i="2"/>
  <c r="V162" i="3"/>
  <c r="D160" i="2"/>
  <c r="V163" i="3"/>
  <c r="D161" i="2"/>
  <c r="D178"/>
  <c r="E178"/>
  <c r="V80" i="3"/>
  <c r="D78" i="2"/>
  <c r="V81" i="3"/>
  <c r="D79" i="2"/>
  <c r="V82" i="3"/>
  <c r="D80" i="2"/>
  <c r="V83" i="3"/>
  <c r="D81" i="2"/>
  <c r="V84" i="3"/>
  <c r="D82" i="2"/>
  <c r="V85" i="3"/>
  <c r="D83" i="2"/>
  <c r="V86" i="3"/>
  <c r="D84" i="2"/>
  <c r="V87" i="3"/>
  <c r="D85" i="2"/>
  <c r="V88" i="3"/>
  <c r="D86" i="2"/>
  <c r="V89" i="3"/>
  <c r="D87" i="2"/>
  <c r="V90" i="3"/>
  <c r="D88" i="2"/>
  <c r="V91" i="3"/>
  <c r="D89" i="2"/>
  <c r="D172"/>
  <c r="E172"/>
  <c r="G178"/>
  <c r="V8" i="3"/>
  <c r="D6" i="2"/>
  <c r="V9" i="3"/>
  <c r="D7" i="2"/>
  <c r="V10" i="3"/>
  <c r="D8" i="2"/>
  <c r="V11" i="3"/>
  <c r="D9" i="2"/>
  <c r="V12" i="3"/>
  <c r="D10" i="2"/>
  <c r="V13" i="3"/>
  <c r="D11" i="2"/>
  <c r="V14" i="3"/>
  <c r="D12" i="2"/>
  <c r="V15" i="3"/>
  <c r="D13" i="2"/>
  <c r="V16" i="3"/>
  <c r="D14" i="2"/>
  <c r="V17" i="3"/>
  <c r="D15" i="2"/>
  <c r="V18" i="3"/>
  <c r="D16" i="2"/>
  <c r="V19" i="3"/>
  <c r="D17" i="2"/>
  <c r="D166"/>
  <c r="E166"/>
  <c r="G172"/>
  <c r="J178"/>
  <c r="J172"/>
  <c r="V140" i="3"/>
  <c r="D138" i="2"/>
  <c r="V141" i="3"/>
  <c r="D139" i="2"/>
  <c r="V142" i="3"/>
  <c r="D140" i="2"/>
  <c r="V143" i="3"/>
  <c r="D141" i="2"/>
  <c r="V144" i="3"/>
  <c r="D142" i="2"/>
  <c r="V145" i="3"/>
  <c r="D143" i="2"/>
  <c r="V146" i="3"/>
  <c r="D144" i="2"/>
  <c r="V147" i="3"/>
  <c r="D145" i="2"/>
  <c r="V148" i="3"/>
  <c r="D146" i="2"/>
  <c r="V149" i="3"/>
  <c r="D147" i="2"/>
  <c r="V150" i="3"/>
  <c r="D148" i="2"/>
  <c r="V151" i="3"/>
  <c r="D149" i="2"/>
  <c r="V128" i="3"/>
  <c r="D126" i="2"/>
  <c r="V129" i="3"/>
  <c r="D127" i="2"/>
  <c r="V130" i="3"/>
  <c r="D128" i="2"/>
  <c r="V131" i="3"/>
  <c r="D129" i="2"/>
  <c r="V132" i="3"/>
  <c r="D130" i="2"/>
  <c r="V133" i="3"/>
  <c r="D131" i="2"/>
  <c r="V134" i="3"/>
  <c r="D132" i="2"/>
  <c r="V135" i="3"/>
  <c r="D133" i="2"/>
  <c r="V136" i="3"/>
  <c r="D134" i="2"/>
  <c r="V137" i="3"/>
  <c r="D135" i="2"/>
  <c r="V138" i="3"/>
  <c r="D136" i="2"/>
  <c r="V139" i="3"/>
  <c r="D137" i="2"/>
  <c r="V32" i="3"/>
  <c r="D30" i="2"/>
  <c r="V33" i="3"/>
  <c r="D31" i="2"/>
  <c r="V34" i="3"/>
  <c r="D32" i="2"/>
  <c r="V35" i="3"/>
  <c r="D33" i="2"/>
  <c r="V36" i="3"/>
  <c r="D34" i="2"/>
  <c r="V37" i="3"/>
  <c r="D35" i="2"/>
  <c r="V38" i="3"/>
  <c r="D36" i="2"/>
  <c r="V39" i="3"/>
  <c r="D37" i="2"/>
  <c r="V40" i="3"/>
  <c r="D38" i="2"/>
  <c r="V41" i="3"/>
  <c r="D39" i="2"/>
  <c r="V42" i="3"/>
  <c r="D40" i="2"/>
  <c r="V43" i="3"/>
  <c r="D41" i="2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D168"/>
  <c r="V20" i="3"/>
  <c r="D18" i="2"/>
  <c r="V21" i="3"/>
  <c r="D19" i="2"/>
  <c r="V22" i="3"/>
  <c r="D20" i="2"/>
  <c r="V23" i="3"/>
  <c r="D21" i="2"/>
  <c r="V24" i="3"/>
  <c r="D22" i="2"/>
  <c r="V25" i="3"/>
  <c r="D23" i="2"/>
  <c r="V26" i="3"/>
  <c r="D24" i="2"/>
  <c r="V27" i="3"/>
  <c r="D25" i="2"/>
  <c r="V28" i="3"/>
  <c r="D26" i="2"/>
  <c r="V29" i="3"/>
  <c r="D27" i="2"/>
  <c r="V30" i="3"/>
  <c r="D28" i="2"/>
  <c r="V31" i="3"/>
  <c r="D29" i="2"/>
  <c r="D167"/>
  <c r="I168"/>
  <c r="V44" i="3"/>
  <c r="D42" i="2"/>
  <c r="V45" i="3"/>
  <c r="D43" i="2"/>
  <c r="V46" i="3"/>
  <c r="D44" i="2"/>
  <c r="V47" i="3"/>
  <c r="D45" i="2"/>
  <c r="V48" i="3"/>
  <c r="D46" i="2"/>
  <c r="V49" i="3"/>
  <c r="D47" i="2"/>
  <c r="V50" i="3"/>
  <c r="D48" i="2"/>
  <c r="V51" i="3"/>
  <c r="D49" i="2"/>
  <c r="V52" i="3"/>
  <c r="D50" i="2"/>
  <c r="V53" i="3"/>
  <c r="D51" i="2"/>
  <c r="V54" i="3"/>
  <c r="D52" i="2"/>
  <c r="V55" i="3"/>
  <c r="D53" i="2"/>
  <c r="D169"/>
  <c r="I169"/>
  <c r="V56" i="3"/>
  <c r="D54" i="2"/>
  <c r="V57" i="3"/>
  <c r="D55" i="2"/>
  <c r="V58" i="3"/>
  <c r="D56" i="2"/>
  <c r="V59" i="3"/>
  <c r="D57" i="2"/>
  <c r="V60" i="3"/>
  <c r="D58" i="2"/>
  <c r="V61" i="3"/>
  <c r="D59" i="2"/>
  <c r="V62" i="3"/>
  <c r="D60" i="2"/>
  <c r="V63" i="3"/>
  <c r="D61" i="2"/>
  <c r="V64" i="3"/>
  <c r="D62" i="2"/>
  <c r="V65" i="3"/>
  <c r="D63" i="2"/>
  <c r="V66" i="3"/>
  <c r="D64" i="2"/>
  <c r="V67" i="3"/>
  <c r="D65" i="2"/>
  <c r="D170"/>
  <c r="I170"/>
  <c r="V68" i="3"/>
  <c r="D66" i="2"/>
  <c r="V69" i="3"/>
  <c r="D67" i="2"/>
  <c r="V70" i="3"/>
  <c r="D68" i="2"/>
  <c r="V71" i="3"/>
  <c r="D69" i="2"/>
  <c r="V72" i="3"/>
  <c r="D70" i="2"/>
  <c r="V73" i="3"/>
  <c r="D71" i="2"/>
  <c r="V74" i="3"/>
  <c r="D72" i="2"/>
  <c r="V75" i="3"/>
  <c r="D73" i="2"/>
  <c r="V76" i="3"/>
  <c r="D74" i="2"/>
  <c r="V77" i="3"/>
  <c r="D75" i="2"/>
  <c r="V78" i="3"/>
  <c r="D76" i="2"/>
  <c r="V79" i="3"/>
  <c r="D77" i="2"/>
  <c r="D171"/>
  <c r="I171"/>
  <c r="I172"/>
  <c r="V92" i="3"/>
  <c r="D90" i="2"/>
  <c r="V93" i="3"/>
  <c r="D91" i="2"/>
  <c r="V94" i="3"/>
  <c r="D92" i="2"/>
  <c r="V95" i="3"/>
  <c r="D93" i="2"/>
  <c r="V96" i="3"/>
  <c r="D94" i="2"/>
  <c r="V97" i="3"/>
  <c r="D95" i="2"/>
  <c r="V98" i="3"/>
  <c r="D96" i="2"/>
  <c r="V99" i="3"/>
  <c r="D97" i="2"/>
  <c r="V100" i="3"/>
  <c r="D98" i="2"/>
  <c r="V101" i="3"/>
  <c r="D99" i="2"/>
  <c r="V102" i="3"/>
  <c r="D100" i="2"/>
  <c r="V103" i="3"/>
  <c r="D101" i="2"/>
  <c r="D173"/>
  <c r="I173"/>
  <c r="V104" i="3"/>
  <c r="D102" i="2"/>
  <c r="V105" i="3"/>
  <c r="D103" i="2"/>
  <c r="V106" i="3"/>
  <c r="D104" i="2"/>
  <c r="V107" i="3"/>
  <c r="D105" i="2"/>
  <c r="V108" i="3"/>
  <c r="D106" i="2"/>
  <c r="V109" i="3"/>
  <c r="D107" i="2"/>
  <c r="V110" i="3"/>
  <c r="D108" i="2"/>
  <c r="V111" i="3"/>
  <c r="D109" i="2"/>
  <c r="V112" i="3"/>
  <c r="D110" i="2"/>
  <c r="V113" i="3"/>
  <c r="D111" i="2"/>
  <c r="V114" i="3"/>
  <c r="D112" i="2"/>
  <c r="V115" i="3"/>
  <c r="D113" i="2"/>
  <c r="D174"/>
  <c r="I174"/>
  <c r="V116" i="3"/>
  <c r="D114" i="2"/>
  <c r="V117" i="3"/>
  <c r="D115" i="2"/>
  <c r="V118" i="3"/>
  <c r="D116" i="2"/>
  <c r="V119" i="3"/>
  <c r="D117" i="2"/>
  <c r="V120" i="3"/>
  <c r="D118" i="2"/>
  <c r="V121" i="3"/>
  <c r="D119" i="2"/>
  <c r="V122" i="3"/>
  <c r="D120" i="2"/>
  <c r="V123" i="3"/>
  <c r="D121" i="2"/>
  <c r="V124" i="3"/>
  <c r="D122" i="2"/>
  <c r="V125" i="3"/>
  <c r="D123" i="2"/>
  <c r="V126" i="3"/>
  <c r="D124" i="2"/>
  <c r="V127" i="3"/>
  <c r="D125" i="2"/>
  <c r="D175"/>
  <c r="I175"/>
  <c r="D176"/>
  <c r="I176"/>
  <c r="D177"/>
  <c r="I177"/>
  <c r="I178"/>
  <c r="I167"/>
  <c r="E177" i="15"/>
  <c r="F178"/>
  <c r="E176"/>
  <c r="F177"/>
  <c r="E175"/>
  <c r="F176"/>
  <c r="E174"/>
  <c r="F175"/>
  <c r="E173"/>
  <c r="F174"/>
  <c r="F173"/>
  <c r="E171"/>
  <c r="F172"/>
  <c r="E170"/>
  <c r="F171"/>
  <c r="E169"/>
  <c r="F170"/>
  <c r="E168"/>
  <c r="F169"/>
  <c r="E167"/>
  <c r="F168"/>
  <c r="F167"/>
  <c r="E168" i="2"/>
  <c r="E167"/>
  <c r="F168"/>
  <c r="E169"/>
  <c r="F169"/>
  <c r="E170"/>
  <c r="F170"/>
  <c r="E171"/>
  <c r="F171"/>
  <c r="F172"/>
  <c r="E173"/>
  <c r="F173"/>
  <c r="E174"/>
  <c r="F174"/>
  <c r="E175"/>
  <c r="F175"/>
  <c r="E176"/>
  <c r="F176"/>
  <c r="E177"/>
  <c r="F177"/>
  <c r="F178"/>
  <c r="F167"/>
  <c r="G178" i="15"/>
  <c r="G172"/>
  <c r="E78"/>
  <c r="E79"/>
  <c r="E80"/>
  <c r="E81"/>
  <c r="E82"/>
  <c r="E83"/>
  <c r="E84"/>
  <c r="E85"/>
  <c r="E86"/>
  <c r="E87"/>
  <c r="E88"/>
  <c r="E89"/>
  <c r="F89"/>
  <c r="E6"/>
  <c r="E7"/>
  <c r="E8"/>
  <c r="E9"/>
  <c r="E10"/>
  <c r="E11"/>
  <c r="E12"/>
  <c r="E13"/>
  <c r="E14"/>
  <c r="E15"/>
  <c r="E16"/>
  <c r="E17"/>
  <c r="F17"/>
  <c r="I89"/>
  <c r="E18"/>
  <c r="E19"/>
  <c r="E20"/>
  <c r="E21"/>
  <c r="E22"/>
  <c r="E23"/>
  <c r="E24"/>
  <c r="E25"/>
  <c r="E26"/>
  <c r="E27"/>
  <c r="E28"/>
  <c r="E29"/>
  <c r="F29"/>
  <c r="G29"/>
  <c r="H29"/>
  <c r="E30"/>
  <c r="F30"/>
  <c r="G30"/>
  <c r="H30"/>
  <c r="E31"/>
  <c r="F31"/>
  <c r="G31"/>
  <c r="H31"/>
  <c r="E32"/>
  <c r="F32"/>
  <c r="G32"/>
  <c r="H32"/>
  <c r="E33"/>
  <c r="F33"/>
  <c r="G33"/>
  <c r="H33"/>
  <c r="E34"/>
  <c r="F34"/>
  <c r="G34"/>
  <c r="H34"/>
  <c r="E35"/>
  <c r="F35"/>
  <c r="G35"/>
  <c r="H35"/>
  <c r="E36"/>
  <c r="F36"/>
  <c r="G36"/>
  <c r="H36"/>
  <c r="E37"/>
  <c r="F37"/>
  <c r="G37"/>
  <c r="H37"/>
  <c r="E38"/>
  <c r="F38"/>
  <c r="G38"/>
  <c r="H38"/>
  <c r="E39"/>
  <c r="F39"/>
  <c r="G39"/>
  <c r="H39"/>
  <c r="E40"/>
  <c r="F40"/>
  <c r="G40"/>
  <c r="H40"/>
  <c r="E41"/>
  <c r="F41"/>
  <c r="G41"/>
  <c r="H41"/>
  <c r="E42"/>
  <c r="F42"/>
  <c r="G42"/>
  <c r="H42"/>
  <c r="E43"/>
  <c r="F43"/>
  <c r="G43"/>
  <c r="H43"/>
  <c r="E44"/>
  <c r="F44"/>
  <c r="G44"/>
  <c r="H44"/>
  <c r="E45"/>
  <c r="F45"/>
  <c r="G45"/>
  <c r="H45"/>
  <c r="E46"/>
  <c r="F46"/>
  <c r="G46"/>
  <c r="H46"/>
  <c r="E47"/>
  <c r="F47"/>
  <c r="G47"/>
  <c r="H47"/>
  <c r="E48"/>
  <c r="F48"/>
  <c r="G48"/>
  <c r="H48"/>
  <c r="E49"/>
  <c r="F49"/>
  <c r="G49"/>
  <c r="H49"/>
  <c r="E50"/>
  <c r="F50"/>
  <c r="G50"/>
  <c r="H50"/>
  <c r="E51"/>
  <c r="F51"/>
  <c r="G51"/>
  <c r="H51"/>
  <c r="E52"/>
  <c r="F52"/>
  <c r="G52"/>
  <c r="H52"/>
  <c r="E53"/>
  <c r="F53"/>
  <c r="G53"/>
  <c r="H53"/>
  <c r="E54"/>
  <c r="F54"/>
  <c r="G54"/>
  <c r="H54"/>
  <c r="E55"/>
  <c r="F55"/>
  <c r="G55"/>
  <c r="H55"/>
  <c r="E56"/>
  <c r="F56"/>
  <c r="G56"/>
  <c r="H56"/>
  <c r="E57"/>
  <c r="F57"/>
  <c r="G57"/>
  <c r="H57"/>
  <c r="E58"/>
  <c r="F58"/>
  <c r="G58"/>
  <c r="H58"/>
  <c r="E59"/>
  <c r="F59"/>
  <c r="G59"/>
  <c r="H59"/>
  <c r="E60"/>
  <c r="F60"/>
  <c r="G60"/>
  <c r="H60"/>
  <c r="E61"/>
  <c r="F61"/>
  <c r="G61"/>
  <c r="H61"/>
  <c r="E62"/>
  <c r="F62"/>
  <c r="G62"/>
  <c r="H62"/>
  <c r="E63"/>
  <c r="F63"/>
  <c r="G63"/>
  <c r="H63"/>
  <c r="E64"/>
  <c r="F64"/>
  <c r="G64"/>
  <c r="H64"/>
  <c r="E65"/>
  <c r="F65"/>
  <c r="G65"/>
  <c r="H65"/>
  <c r="E66"/>
  <c r="F66"/>
  <c r="G66"/>
  <c r="H66"/>
  <c r="E67"/>
  <c r="F67"/>
  <c r="G67"/>
  <c r="H67"/>
  <c r="E68"/>
  <c r="F68"/>
  <c r="G68"/>
  <c r="H68"/>
  <c r="E69"/>
  <c r="F69"/>
  <c r="G69"/>
  <c r="H69"/>
  <c r="E70"/>
  <c r="F70"/>
  <c r="G70"/>
  <c r="H70"/>
  <c r="E71"/>
  <c r="F71"/>
  <c r="G71"/>
  <c r="H71"/>
  <c r="E72"/>
  <c r="F72"/>
  <c r="G72"/>
  <c r="H72"/>
  <c r="E73"/>
  <c r="F73"/>
  <c r="G73"/>
  <c r="H73"/>
  <c r="E74"/>
  <c r="F74"/>
  <c r="G74"/>
  <c r="H74"/>
  <c r="E75"/>
  <c r="F75"/>
  <c r="G75"/>
  <c r="H75"/>
  <c r="E76"/>
  <c r="F76"/>
  <c r="G76"/>
  <c r="H76"/>
  <c r="E77"/>
  <c r="F77"/>
  <c r="G77"/>
  <c r="H77"/>
  <c r="F78"/>
  <c r="G78"/>
  <c r="H78"/>
  <c r="F79"/>
  <c r="G79"/>
  <c r="H79"/>
  <c r="F80"/>
  <c r="G80"/>
  <c r="H80"/>
  <c r="F81"/>
  <c r="G81"/>
  <c r="H81"/>
  <c r="F82"/>
  <c r="G82"/>
  <c r="H82"/>
  <c r="F83"/>
  <c r="G83"/>
  <c r="H83"/>
  <c r="F84"/>
  <c r="G84"/>
  <c r="H84"/>
  <c r="F85"/>
  <c r="G85"/>
  <c r="H85"/>
  <c r="F86"/>
  <c r="G86"/>
  <c r="H86"/>
  <c r="F87"/>
  <c r="G87"/>
  <c r="H87"/>
  <c r="F88"/>
  <c r="G88"/>
  <c r="H88"/>
  <c r="G89"/>
  <c r="H89"/>
  <c r="E90"/>
  <c r="F90"/>
  <c r="G90"/>
  <c r="H90"/>
  <c r="E91"/>
  <c r="F91"/>
  <c r="G91"/>
  <c r="H91"/>
  <c r="E92"/>
  <c r="F92"/>
  <c r="G92"/>
  <c r="H92"/>
  <c r="E93"/>
  <c r="F93"/>
  <c r="G93"/>
  <c r="H93"/>
  <c r="E94"/>
  <c r="F94"/>
  <c r="G94"/>
  <c r="H94"/>
  <c r="E95"/>
  <c r="F95"/>
  <c r="G95"/>
  <c r="H95"/>
  <c r="G96"/>
  <c r="G97"/>
  <c r="G98"/>
  <c r="G99"/>
  <c r="G100"/>
  <c r="G101"/>
  <c r="G102"/>
  <c r="G103"/>
  <c r="F18"/>
  <c r="F19"/>
  <c r="F20"/>
  <c r="F21"/>
  <c r="F22"/>
  <c r="F23"/>
  <c r="F24"/>
  <c r="F25"/>
  <c r="F26"/>
  <c r="F27"/>
  <c r="F28"/>
  <c r="B18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E78" i="2"/>
  <c r="E79"/>
  <c r="E80"/>
  <c r="E81"/>
  <c r="E82"/>
  <c r="E83"/>
  <c r="E84"/>
  <c r="E85"/>
  <c r="E86"/>
  <c r="E87"/>
  <c r="E88"/>
  <c r="E89"/>
  <c r="F89"/>
  <c r="E6"/>
  <c r="E7"/>
  <c r="E8"/>
  <c r="E9"/>
  <c r="E10"/>
  <c r="E11"/>
  <c r="E12"/>
  <c r="E13"/>
  <c r="E14"/>
  <c r="E15"/>
  <c r="E16"/>
  <c r="E17"/>
  <c r="F17"/>
  <c r="I89"/>
  <c r="E18"/>
  <c r="E19"/>
  <c r="E20"/>
  <c r="E21"/>
  <c r="E22"/>
  <c r="E23"/>
  <c r="E24"/>
  <c r="E25"/>
  <c r="E26"/>
  <c r="E27"/>
  <c r="E28"/>
  <c r="E29"/>
  <c r="F29"/>
  <c r="G29"/>
  <c r="H29"/>
  <c r="E30"/>
  <c r="F30"/>
  <c r="G30"/>
  <c r="H30"/>
  <c r="E31"/>
  <c r="F31"/>
  <c r="G31"/>
  <c r="H31"/>
  <c r="E32"/>
  <c r="F32"/>
  <c r="G32"/>
  <c r="H32"/>
  <c r="E33"/>
  <c r="F33"/>
  <c r="G33"/>
  <c r="H33"/>
  <c r="E34"/>
  <c r="F34"/>
  <c r="G34"/>
  <c r="H34"/>
  <c r="E35"/>
  <c r="F35"/>
  <c r="G35"/>
  <c r="H35"/>
  <c r="E36"/>
  <c r="F36"/>
  <c r="G36"/>
  <c r="H36"/>
  <c r="E37"/>
  <c r="F37"/>
  <c r="G37"/>
  <c r="H37"/>
  <c r="E38"/>
  <c r="F38"/>
  <c r="G38"/>
  <c r="H38"/>
  <c r="E39"/>
  <c r="F39"/>
  <c r="G39"/>
  <c r="H39"/>
  <c r="E40"/>
  <c r="F40"/>
  <c r="G40"/>
  <c r="H40"/>
  <c r="E41"/>
  <c r="F41"/>
  <c r="G41"/>
  <c r="H41"/>
  <c r="E42"/>
  <c r="F42"/>
  <c r="G42"/>
  <c r="H42"/>
  <c r="E43"/>
  <c r="F43"/>
  <c r="G43"/>
  <c r="H43"/>
  <c r="E44"/>
  <c r="F44"/>
  <c r="G44"/>
  <c r="H44"/>
  <c r="E45"/>
  <c r="F45"/>
  <c r="G45"/>
  <c r="H45"/>
  <c r="E46"/>
  <c r="F46"/>
  <c r="G46"/>
  <c r="H46"/>
  <c r="E47"/>
  <c r="F47"/>
  <c r="G47"/>
  <c r="H47"/>
  <c r="E48"/>
  <c r="F48"/>
  <c r="G48"/>
  <c r="H48"/>
  <c r="E49"/>
  <c r="F49"/>
  <c r="G49"/>
  <c r="H49"/>
  <c r="E50"/>
  <c r="F50"/>
  <c r="G50"/>
  <c r="H50"/>
  <c r="E51"/>
  <c r="F51"/>
  <c r="G51"/>
  <c r="H51"/>
  <c r="E52"/>
  <c r="F52"/>
  <c r="G52"/>
  <c r="H52"/>
  <c r="E53"/>
  <c r="F53"/>
  <c r="G53"/>
  <c r="H53"/>
  <c r="E54"/>
  <c r="F54"/>
  <c r="G54"/>
  <c r="H54"/>
  <c r="E55"/>
  <c r="F55"/>
  <c r="G55"/>
  <c r="H55"/>
  <c r="E56"/>
  <c r="F56"/>
  <c r="G56"/>
  <c r="H56"/>
  <c r="E57"/>
  <c r="F57"/>
  <c r="G57"/>
  <c r="H57"/>
  <c r="E58"/>
  <c r="F58"/>
  <c r="G58"/>
  <c r="H58"/>
  <c r="E59"/>
  <c r="F59"/>
  <c r="G59"/>
  <c r="H59"/>
  <c r="E60"/>
  <c r="F60"/>
  <c r="G60"/>
  <c r="H60"/>
  <c r="E61"/>
  <c r="F61"/>
  <c r="G61"/>
  <c r="H61"/>
  <c r="E62"/>
  <c r="F62"/>
  <c r="G62"/>
  <c r="H62"/>
  <c r="E63"/>
  <c r="F63"/>
  <c r="G63"/>
  <c r="H63"/>
  <c r="E64"/>
  <c r="F64"/>
  <c r="G64"/>
  <c r="H64"/>
  <c r="E65"/>
  <c r="F65"/>
  <c r="G65"/>
  <c r="H65"/>
  <c r="E66"/>
  <c r="F66"/>
  <c r="G66"/>
  <c r="H66"/>
  <c r="E67"/>
  <c r="F67"/>
  <c r="G67"/>
  <c r="H67"/>
  <c r="E68"/>
  <c r="F68"/>
  <c r="G68"/>
  <c r="H68"/>
  <c r="E69"/>
  <c r="F69"/>
  <c r="G69"/>
  <c r="H69"/>
  <c r="E70"/>
  <c r="F70"/>
  <c r="G70"/>
  <c r="H70"/>
  <c r="E71"/>
  <c r="F71"/>
  <c r="G71"/>
  <c r="H71"/>
  <c r="E72"/>
  <c r="F72"/>
  <c r="G72"/>
  <c r="H72"/>
  <c r="E73"/>
  <c r="F73"/>
  <c r="G73"/>
  <c r="H73"/>
  <c r="E74"/>
  <c r="F74"/>
  <c r="G74"/>
  <c r="H74"/>
  <c r="E75"/>
  <c r="F75"/>
  <c r="G75"/>
  <c r="H75"/>
  <c r="E76"/>
  <c r="F76"/>
  <c r="G76"/>
  <c r="H76"/>
  <c r="E77"/>
  <c r="F77"/>
  <c r="G77"/>
  <c r="H77"/>
  <c r="F78"/>
  <c r="G78"/>
  <c r="H78"/>
  <c r="F79"/>
  <c r="G79"/>
  <c r="H79"/>
  <c r="F80"/>
  <c r="G80"/>
  <c r="H80"/>
  <c r="F81"/>
  <c r="G81"/>
  <c r="H81"/>
  <c r="F82"/>
  <c r="G82"/>
  <c r="H82"/>
  <c r="F83"/>
  <c r="G83"/>
  <c r="H83"/>
  <c r="F84"/>
  <c r="G84"/>
  <c r="H84"/>
  <c r="F85"/>
  <c r="G85"/>
  <c r="H85"/>
  <c r="F86"/>
  <c r="G86"/>
  <c r="H86"/>
  <c r="F87"/>
  <c r="G87"/>
  <c r="H87"/>
  <c r="F88"/>
  <c r="G88"/>
  <c r="H88"/>
  <c r="G89"/>
  <c r="H89"/>
  <c r="E90"/>
  <c r="F90"/>
  <c r="G90"/>
  <c r="H90"/>
  <c r="E91"/>
  <c r="F91"/>
  <c r="G91"/>
  <c r="H91"/>
  <c r="E92"/>
  <c r="F92"/>
  <c r="G92"/>
  <c r="H92"/>
  <c r="E93"/>
  <c r="F93"/>
  <c r="G93"/>
  <c r="H93"/>
  <c r="E94"/>
  <c r="F94"/>
  <c r="G94"/>
  <c r="H94"/>
  <c r="E95"/>
  <c r="F95"/>
  <c r="G95"/>
  <c r="H95"/>
  <c r="G96"/>
  <c r="G97"/>
  <c r="G98"/>
  <c r="G99"/>
  <c r="G100"/>
  <c r="G101"/>
  <c r="G102"/>
  <c r="G103"/>
  <c r="G104"/>
  <c r="G105"/>
  <c r="G106"/>
  <c r="F18"/>
  <c r="F19"/>
  <c r="F20"/>
  <c r="F21"/>
  <c r="F22"/>
  <c r="F23"/>
  <c r="F24"/>
  <c r="F25"/>
  <c r="F26"/>
  <c r="F27"/>
  <c r="F28"/>
  <c r="R103" i="3"/>
  <c r="R115"/>
  <c r="R127"/>
  <c r="R102"/>
  <c r="R114"/>
  <c r="R126"/>
  <c r="R101"/>
  <c r="R113"/>
  <c r="R125"/>
  <c r="R100"/>
  <c r="R112"/>
  <c r="R124"/>
  <c r="R99"/>
  <c r="R111"/>
  <c r="R123"/>
  <c r="R98"/>
  <c r="R110"/>
  <c r="R122"/>
  <c r="R97"/>
  <c r="R109"/>
  <c r="R121"/>
  <c r="R96"/>
  <c r="R108"/>
  <c r="R120"/>
  <c r="R95"/>
  <c r="R107"/>
  <c r="R119"/>
  <c r="R94"/>
  <c r="R106"/>
  <c r="R118"/>
  <c r="R93"/>
  <c r="R105"/>
  <c r="R117"/>
  <c r="R92"/>
  <c r="R104"/>
  <c r="R116"/>
  <c r="R31"/>
  <c r="R43"/>
  <c r="R55"/>
  <c r="R67"/>
  <c r="R79"/>
  <c r="R30"/>
  <c r="R42"/>
  <c r="R54"/>
  <c r="R66"/>
  <c r="R78"/>
  <c r="R29"/>
  <c r="R41"/>
  <c r="R53"/>
  <c r="R65"/>
  <c r="R77"/>
  <c r="R28"/>
  <c r="R40"/>
  <c r="R52"/>
  <c r="R64"/>
  <c r="R76"/>
  <c r="R27"/>
  <c r="R39"/>
  <c r="R51"/>
  <c r="R63"/>
  <c r="R75"/>
  <c r="R26"/>
  <c r="R38"/>
  <c r="R50"/>
  <c r="R62"/>
  <c r="R74"/>
  <c r="R25"/>
  <c r="R37"/>
  <c r="R49"/>
  <c r="R61"/>
  <c r="R73"/>
  <c r="R24"/>
  <c r="R36"/>
  <c r="R48"/>
  <c r="R60"/>
  <c r="R72"/>
  <c r="R23"/>
  <c r="R35"/>
  <c r="R47"/>
  <c r="R59"/>
  <c r="R71"/>
  <c r="R22"/>
  <c r="R34"/>
  <c r="R46"/>
  <c r="R58"/>
  <c r="R70"/>
  <c r="R21"/>
  <c r="R33"/>
  <c r="R45"/>
  <c r="R57"/>
  <c r="R69"/>
  <c r="R20"/>
  <c r="R32"/>
  <c r="R44"/>
  <c r="R56"/>
  <c r="R68"/>
  <c r="K103"/>
  <c r="K115"/>
  <c r="K127"/>
  <c r="K102"/>
  <c r="K114"/>
  <c r="K126"/>
  <c r="K101"/>
  <c r="K113"/>
  <c r="K125"/>
  <c r="K100"/>
  <c r="K112"/>
  <c r="K124"/>
  <c r="K99"/>
  <c r="K111"/>
  <c r="K123"/>
  <c r="K98"/>
  <c r="K110"/>
  <c r="K122"/>
  <c r="K97"/>
  <c r="K109"/>
  <c r="K121"/>
  <c r="K96"/>
  <c r="K108"/>
  <c r="K120"/>
  <c r="K95"/>
  <c r="K107"/>
  <c r="K119"/>
  <c r="K94"/>
  <c r="K106"/>
  <c r="K118"/>
  <c r="K93"/>
  <c r="K105"/>
  <c r="K117"/>
  <c r="K92"/>
  <c r="K104"/>
  <c r="K116"/>
  <c r="K31"/>
  <c r="K43"/>
  <c r="K55"/>
  <c r="K67"/>
  <c r="K79"/>
  <c r="K30"/>
  <c r="K42"/>
  <c r="K54"/>
  <c r="K66"/>
  <c r="K78"/>
  <c r="K29"/>
  <c r="K41"/>
  <c r="K53"/>
  <c r="K65"/>
  <c r="K77"/>
  <c r="K28"/>
  <c r="K40"/>
  <c r="K52"/>
  <c r="K64"/>
  <c r="K76"/>
  <c r="K27"/>
  <c r="K39"/>
  <c r="K51"/>
  <c r="K63"/>
  <c r="K75"/>
  <c r="K26"/>
  <c r="K38"/>
  <c r="K50"/>
  <c r="K62"/>
  <c r="K74"/>
  <c r="K25"/>
  <c r="K37"/>
  <c r="K49"/>
  <c r="K61"/>
  <c r="K73"/>
  <c r="K24"/>
  <c r="K36"/>
  <c r="K48"/>
  <c r="K60"/>
  <c r="K72"/>
  <c r="K23"/>
  <c r="K35"/>
  <c r="K47"/>
  <c r="K59"/>
  <c r="K71"/>
  <c r="K22"/>
  <c r="K34"/>
  <c r="K46"/>
  <c r="K58"/>
  <c r="K70"/>
  <c r="K21"/>
  <c r="K33"/>
  <c r="K45"/>
  <c r="K57"/>
  <c r="K69"/>
  <c r="K20"/>
  <c r="K32"/>
  <c r="K44"/>
  <c r="K56"/>
  <c r="K68"/>
  <c r="B18" i="2"/>
  <c r="B19"/>
  <c r="B20"/>
  <c r="B21"/>
  <c r="B22"/>
  <c r="B23"/>
  <c r="B24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B43"/>
  <c r="B44"/>
  <c r="B45"/>
  <c r="B46"/>
  <c r="B47"/>
  <c r="B48"/>
  <c r="B49"/>
  <c r="B50"/>
  <c r="B51"/>
  <c r="B52"/>
  <c r="B53"/>
  <c r="B54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B78"/>
  <c r="B79"/>
  <c r="B80"/>
  <c r="B81"/>
  <c r="B82"/>
  <c r="B83"/>
  <c r="B84"/>
  <c r="B85"/>
  <c r="B86"/>
  <c r="B87"/>
  <c r="B88"/>
  <c r="B89"/>
  <c r="B90"/>
  <c r="B91"/>
  <c r="B92"/>
  <c r="B93"/>
  <c r="B94"/>
  <c r="B95"/>
  <c r="B96"/>
  <c r="B97"/>
  <c r="B98"/>
  <c r="B99"/>
  <c r="B100"/>
  <c r="B101"/>
  <c r="B102"/>
  <c r="B103"/>
  <c r="B104"/>
  <c r="B105"/>
  <c r="B106"/>
  <c r="B107"/>
  <c r="B108"/>
  <c r="B109"/>
  <c r="B110"/>
  <c r="B111"/>
  <c r="B112"/>
  <c r="B113"/>
  <c r="B114"/>
  <c r="B115"/>
  <c r="B116"/>
  <c r="B117"/>
  <c r="B118"/>
  <c r="B119"/>
  <c r="B120"/>
  <c r="B121"/>
  <c r="B122"/>
  <c r="B123"/>
  <c r="B124"/>
  <c r="B125"/>
  <c r="B126"/>
  <c r="B127"/>
  <c r="B128"/>
  <c r="B129"/>
  <c r="B130"/>
  <c r="B131"/>
  <c r="B132"/>
  <c r="B133"/>
  <c r="B134"/>
  <c r="B135"/>
  <c r="B136"/>
  <c r="B137"/>
  <c r="B138"/>
  <c r="B139"/>
  <c r="B140"/>
  <c r="B141"/>
  <c r="B142"/>
  <c r="B143"/>
  <c r="B144"/>
  <c r="B145"/>
  <c r="B146"/>
  <c r="B147"/>
  <c r="B148"/>
  <c r="B149"/>
  <c r="B150"/>
  <c r="B151"/>
  <c r="B152"/>
  <c r="B153"/>
  <c r="B154"/>
  <c r="B155"/>
  <c r="B156"/>
  <c r="B157"/>
  <c r="B158"/>
  <c r="B159"/>
  <c r="B160"/>
  <c r="B161"/>
  <c r="N9" i="3"/>
  <c r="O9"/>
  <c r="P9"/>
  <c r="N10"/>
  <c r="O10"/>
  <c r="P10"/>
  <c r="N11"/>
  <c r="O11"/>
  <c r="P11"/>
  <c r="N12"/>
  <c r="O12"/>
  <c r="P12"/>
  <c r="N13"/>
  <c r="O13"/>
  <c r="P13"/>
  <c r="N14"/>
  <c r="O14"/>
  <c r="P14"/>
  <c r="N15"/>
  <c r="O15"/>
  <c r="P15"/>
  <c r="N16"/>
  <c r="O16"/>
  <c r="P16"/>
  <c r="N17"/>
  <c r="O17"/>
  <c r="P17"/>
  <c r="N18"/>
  <c r="O18"/>
  <c r="P18"/>
  <c r="N19"/>
  <c r="O19"/>
  <c r="P19"/>
  <c r="N20"/>
  <c r="O20"/>
  <c r="P20"/>
  <c r="N21"/>
  <c r="O21"/>
  <c r="P21"/>
  <c r="N22"/>
  <c r="O22"/>
  <c r="P22"/>
  <c r="N23"/>
  <c r="O23"/>
  <c r="P23"/>
  <c r="N24"/>
  <c r="O24"/>
  <c r="P24"/>
  <c r="N25"/>
  <c r="O25"/>
  <c r="P25"/>
  <c r="N26"/>
  <c r="O26"/>
  <c r="P26"/>
  <c r="N27"/>
  <c r="O27"/>
  <c r="P27"/>
  <c r="N28"/>
  <c r="O28"/>
  <c r="P28"/>
  <c r="N29"/>
  <c r="O29"/>
  <c r="P29"/>
  <c r="N30"/>
  <c r="O30"/>
  <c r="P30"/>
  <c r="N31"/>
  <c r="O31"/>
  <c r="P31"/>
  <c r="N32"/>
  <c r="O32"/>
  <c r="P32"/>
  <c r="N33"/>
  <c r="O33"/>
  <c r="P33"/>
  <c r="N34"/>
  <c r="O34"/>
  <c r="P34"/>
  <c r="N35"/>
  <c r="O35"/>
  <c r="P35"/>
  <c r="N36"/>
  <c r="O36"/>
  <c r="P36"/>
  <c r="N37"/>
  <c r="O37"/>
  <c r="P37"/>
  <c r="N38"/>
  <c r="O38"/>
  <c r="P38"/>
  <c r="N39"/>
  <c r="O39"/>
  <c r="P39"/>
  <c r="N40"/>
  <c r="O40"/>
  <c r="P40"/>
  <c r="N41"/>
  <c r="O41"/>
  <c r="P41"/>
  <c r="N42"/>
  <c r="O42"/>
  <c r="P42"/>
  <c r="N43"/>
  <c r="O43"/>
  <c r="P43"/>
  <c r="N44"/>
  <c r="O44"/>
  <c r="P44"/>
  <c r="N45"/>
  <c r="O45"/>
  <c r="P45"/>
  <c r="N46"/>
  <c r="O46"/>
  <c r="P46"/>
  <c r="N47"/>
  <c r="O47"/>
  <c r="P47"/>
  <c r="N48"/>
  <c r="O48"/>
  <c r="P48"/>
  <c r="N49"/>
  <c r="O49"/>
  <c r="P49"/>
  <c r="N50"/>
  <c r="O50"/>
  <c r="P50"/>
  <c r="N51"/>
  <c r="O51"/>
  <c r="P51"/>
  <c r="N52"/>
  <c r="O52"/>
  <c r="P52"/>
  <c r="N53"/>
  <c r="O53"/>
  <c r="P53"/>
  <c r="N54"/>
  <c r="O54"/>
  <c r="P54"/>
  <c r="N55"/>
  <c r="O55"/>
  <c r="P55"/>
  <c r="N56"/>
  <c r="O56"/>
  <c r="P56"/>
  <c r="N57"/>
  <c r="O57"/>
  <c r="P57"/>
  <c r="N58"/>
  <c r="O58"/>
  <c r="P58"/>
  <c r="N59"/>
  <c r="O59"/>
  <c r="P59"/>
  <c r="N60"/>
  <c r="O60"/>
  <c r="P60"/>
  <c r="N61"/>
  <c r="O61"/>
  <c r="P61"/>
  <c r="N62"/>
  <c r="O62"/>
  <c r="P62"/>
  <c r="N63"/>
  <c r="O63"/>
  <c r="P63"/>
  <c r="N64"/>
  <c r="O64"/>
  <c r="P64"/>
  <c r="N65"/>
  <c r="O65"/>
  <c r="P65"/>
  <c r="N66"/>
  <c r="O66"/>
  <c r="P66"/>
  <c r="N67"/>
  <c r="O67"/>
  <c r="P67"/>
  <c r="N68"/>
  <c r="O68"/>
  <c r="P68"/>
  <c r="N69"/>
  <c r="O69"/>
  <c r="P69"/>
  <c r="N70"/>
  <c r="O70"/>
  <c r="P70"/>
  <c r="N71"/>
  <c r="O71"/>
  <c r="P71"/>
  <c r="N72"/>
  <c r="O72"/>
  <c r="P72"/>
  <c r="N73"/>
  <c r="O73"/>
  <c r="P73"/>
  <c r="N74"/>
  <c r="O74"/>
  <c r="P74"/>
  <c r="N75"/>
  <c r="O75"/>
  <c r="P75"/>
  <c r="N76"/>
  <c r="O76"/>
  <c r="P76"/>
  <c r="N77"/>
  <c r="O77"/>
  <c r="P77"/>
  <c r="N78"/>
  <c r="O78"/>
  <c r="P78"/>
  <c r="N79"/>
  <c r="O79"/>
  <c r="P79"/>
  <c r="N80"/>
  <c r="O80"/>
  <c r="P80"/>
  <c r="N81"/>
  <c r="O81"/>
  <c r="P81"/>
  <c r="N82"/>
  <c r="O82"/>
  <c r="P82"/>
  <c r="N83"/>
  <c r="O83"/>
  <c r="P83"/>
  <c r="N84"/>
  <c r="O84"/>
  <c r="P84"/>
  <c r="N85"/>
  <c r="O85"/>
  <c r="P85"/>
  <c r="N86"/>
  <c r="O86"/>
  <c r="P86"/>
  <c r="N87"/>
  <c r="O87"/>
  <c r="P87"/>
  <c r="N88"/>
  <c r="O88"/>
  <c r="P88"/>
  <c r="N89"/>
  <c r="O89"/>
  <c r="P89"/>
  <c r="N90"/>
  <c r="O90"/>
  <c r="P90"/>
  <c r="N91"/>
  <c r="O91"/>
  <c r="P91"/>
  <c r="N92"/>
  <c r="O92"/>
  <c r="P92"/>
  <c r="N93"/>
  <c r="O93"/>
  <c r="P93"/>
  <c r="N94"/>
  <c r="O94"/>
  <c r="P94"/>
  <c r="N95"/>
  <c r="O95"/>
  <c r="P95"/>
  <c r="N96"/>
  <c r="O96"/>
  <c r="P96"/>
  <c r="N97"/>
  <c r="O97"/>
  <c r="P97"/>
  <c r="N98"/>
  <c r="O98"/>
  <c r="P98"/>
  <c r="N99"/>
  <c r="O99"/>
  <c r="P99"/>
  <c r="N100"/>
  <c r="O100"/>
  <c r="P100"/>
  <c r="N101"/>
  <c r="O101"/>
  <c r="P101"/>
  <c r="N102"/>
  <c r="O102"/>
  <c r="P102"/>
  <c r="N103"/>
  <c r="O103"/>
  <c r="P103"/>
  <c r="N104"/>
  <c r="O104"/>
  <c r="P104"/>
  <c r="N105"/>
  <c r="O105"/>
  <c r="P105"/>
  <c r="N106"/>
  <c r="O106"/>
  <c r="P106"/>
  <c r="N107"/>
  <c r="O107"/>
  <c r="P107"/>
  <c r="N108"/>
  <c r="O108"/>
  <c r="P108"/>
  <c r="N109"/>
  <c r="O109"/>
  <c r="P109"/>
  <c r="N110"/>
  <c r="O110"/>
  <c r="P110"/>
  <c r="N111"/>
  <c r="O111"/>
  <c r="P111"/>
  <c r="N112"/>
  <c r="O112"/>
  <c r="P112"/>
  <c r="N113"/>
  <c r="O113"/>
  <c r="P113"/>
  <c r="N114"/>
  <c r="O114"/>
  <c r="P114"/>
  <c r="N115"/>
  <c r="O115"/>
  <c r="P115"/>
  <c r="N116"/>
  <c r="O116"/>
  <c r="P116"/>
  <c r="N117"/>
  <c r="O117"/>
  <c r="P117"/>
  <c r="N118"/>
  <c r="O118"/>
  <c r="P118"/>
  <c r="N119"/>
  <c r="O119"/>
  <c r="P119"/>
  <c r="N120"/>
  <c r="O120"/>
  <c r="P120"/>
  <c r="N121"/>
  <c r="O121"/>
  <c r="P121"/>
  <c r="N122"/>
  <c r="O122"/>
  <c r="P122"/>
  <c r="N123"/>
  <c r="O123"/>
  <c r="P123"/>
  <c r="N124"/>
  <c r="O124"/>
  <c r="P124"/>
  <c r="N125"/>
  <c r="O125"/>
  <c r="P125"/>
  <c r="N126"/>
  <c r="O126"/>
  <c r="P126"/>
  <c r="N127"/>
  <c r="O127"/>
  <c r="P127"/>
  <c r="N128"/>
  <c r="O128"/>
  <c r="P128"/>
  <c r="N129"/>
  <c r="O129"/>
  <c r="P129"/>
  <c r="N130"/>
  <c r="O130"/>
  <c r="P130"/>
  <c r="N131"/>
  <c r="O131"/>
  <c r="P131"/>
  <c r="N132"/>
  <c r="O132"/>
  <c r="P132"/>
  <c r="N133"/>
  <c r="O133"/>
  <c r="P133"/>
  <c r="N134"/>
  <c r="O134"/>
  <c r="P134"/>
  <c r="N135"/>
  <c r="O135"/>
  <c r="P135"/>
  <c r="N136"/>
  <c r="O136"/>
  <c r="P136"/>
  <c r="N137"/>
  <c r="O137"/>
  <c r="P137"/>
  <c r="N138"/>
  <c r="O138"/>
  <c r="P138"/>
  <c r="N139"/>
  <c r="O139"/>
  <c r="P139"/>
  <c r="N140"/>
  <c r="O140"/>
  <c r="P140"/>
  <c r="N141"/>
  <c r="O141"/>
  <c r="P141"/>
  <c r="N142"/>
  <c r="O142"/>
  <c r="P142"/>
  <c r="N143"/>
  <c r="O143"/>
  <c r="P143"/>
  <c r="N144"/>
  <c r="O144"/>
  <c r="P144"/>
  <c r="N145"/>
  <c r="O145"/>
  <c r="P145"/>
  <c r="N146"/>
  <c r="O146"/>
  <c r="P146"/>
  <c r="N147"/>
  <c r="O147"/>
  <c r="P147"/>
  <c r="N148"/>
  <c r="O148"/>
  <c r="P148"/>
  <c r="N149"/>
  <c r="O149"/>
  <c r="P149"/>
  <c r="N150"/>
  <c r="O150"/>
  <c r="P150"/>
  <c r="N151"/>
  <c r="O151"/>
  <c r="P151"/>
  <c r="N152"/>
  <c r="O152"/>
  <c r="P152"/>
  <c r="N153"/>
  <c r="O153"/>
  <c r="P153"/>
  <c r="N154"/>
  <c r="O154"/>
  <c r="P154"/>
  <c r="N155"/>
  <c r="O155"/>
  <c r="P155"/>
  <c r="N156"/>
  <c r="O156"/>
  <c r="P156"/>
  <c r="N157"/>
  <c r="O157"/>
  <c r="P157"/>
  <c r="N158"/>
  <c r="O158"/>
  <c r="P158"/>
  <c r="N159"/>
  <c r="O159"/>
  <c r="P159"/>
  <c r="N160"/>
  <c r="O160"/>
  <c r="P160"/>
  <c r="N161"/>
  <c r="O161"/>
  <c r="P161"/>
  <c r="N162"/>
  <c r="O162"/>
  <c r="P162"/>
  <c r="N163"/>
  <c r="O163"/>
  <c r="P163"/>
  <c r="P8"/>
  <c r="O8"/>
  <c r="N8"/>
  <c r="A20" i="1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E150" i="2"/>
  <c r="E151"/>
  <c r="E152"/>
  <c r="E153"/>
  <c r="E154"/>
  <c r="E155"/>
  <c r="E156"/>
  <c r="E157"/>
  <c r="E158"/>
  <c r="E159"/>
  <c r="E160"/>
  <c r="E161"/>
  <c r="F161"/>
  <c r="I161"/>
  <c r="E138"/>
  <c r="E139"/>
  <c r="E140"/>
  <c r="E141"/>
  <c r="E142"/>
  <c r="E143"/>
  <c r="E144"/>
  <c r="E145"/>
  <c r="E146"/>
  <c r="E147"/>
  <c r="E148"/>
  <c r="E149"/>
  <c r="F149"/>
  <c r="I149"/>
  <c r="E78" i="6"/>
  <c r="E79"/>
  <c r="E80"/>
  <c r="E81"/>
  <c r="E82"/>
  <c r="E83"/>
  <c r="E84"/>
  <c r="E85"/>
  <c r="E86"/>
  <c r="E87"/>
  <c r="E88"/>
  <c r="E89"/>
  <c r="F89"/>
  <c r="E6"/>
  <c r="E7"/>
  <c r="E8"/>
  <c r="E9"/>
  <c r="E10"/>
  <c r="E11"/>
  <c r="E12"/>
  <c r="E13"/>
  <c r="E14"/>
  <c r="E15"/>
  <c r="E16"/>
  <c r="E17"/>
  <c r="F17"/>
  <c r="I89"/>
  <c r="C66"/>
  <c r="D66"/>
  <c r="E66"/>
  <c r="C67"/>
  <c r="D67"/>
  <c r="E67"/>
  <c r="C68"/>
  <c r="D68"/>
  <c r="E68"/>
  <c r="C69"/>
  <c r="D69"/>
  <c r="E69"/>
  <c r="C70"/>
  <c r="D70"/>
  <c r="E70"/>
  <c r="C71"/>
  <c r="D71"/>
  <c r="E71"/>
  <c r="C72"/>
  <c r="D72"/>
  <c r="E72"/>
  <c r="C73"/>
  <c r="D73"/>
  <c r="E73"/>
  <c r="C74"/>
  <c r="D74"/>
  <c r="E74"/>
  <c r="C75"/>
  <c r="D75"/>
  <c r="E75"/>
  <c r="C76"/>
  <c r="D76"/>
  <c r="E76"/>
  <c r="C77"/>
  <c r="D77"/>
  <c r="E77"/>
  <c r="F77"/>
  <c r="I77"/>
  <c r="E78" i="7"/>
  <c r="E79"/>
  <c r="E80"/>
  <c r="E81"/>
  <c r="E82"/>
  <c r="E83"/>
  <c r="E84"/>
  <c r="E85"/>
  <c r="E86"/>
  <c r="E87"/>
  <c r="E88"/>
  <c r="E89"/>
  <c r="F89"/>
  <c r="E6"/>
  <c r="E7"/>
  <c r="E8"/>
  <c r="E9"/>
  <c r="E10"/>
  <c r="E11"/>
  <c r="E12"/>
  <c r="E13"/>
  <c r="E14"/>
  <c r="E15"/>
  <c r="E16"/>
  <c r="E17"/>
  <c r="F17"/>
  <c r="I89"/>
  <c r="C66"/>
  <c r="D66"/>
  <c r="E66"/>
  <c r="C67"/>
  <c r="D67"/>
  <c r="E67"/>
  <c r="C68"/>
  <c r="D68"/>
  <c r="E68"/>
  <c r="C69"/>
  <c r="D69"/>
  <c r="E69"/>
  <c r="C70"/>
  <c r="D70"/>
  <c r="E70"/>
  <c r="C71"/>
  <c r="D71"/>
  <c r="E71"/>
  <c r="C72"/>
  <c r="D72"/>
  <c r="E72"/>
  <c r="C73"/>
  <c r="D73"/>
  <c r="E73"/>
  <c r="C74"/>
  <c r="D74"/>
  <c r="E74"/>
  <c r="C75"/>
  <c r="D75"/>
  <c r="E75"/>
  <c r="C76"/>
  <c r="D76"/>
  <c r="E76"/>
  <c r="C77"/>
  <c r="D77"/>
  <c r="E77"/>
  <c r="F77"/>
  <c r="I77"/>
  <c r="E150" i="15"/>
  <c r="E151"/>
  <c r="E152"/>
  <c r="E153"/>
  <c r="E154"/>
  <c r="E155"/>
  <c r="E156"/>
  <c r="E157"/>
  <c r="E158"/>
  <c r="E159"/>
  <c r="E160"/>
  <c r="E161"/>
  <c r="F161"/>
  <c r="I161"/>
  <c r="S4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E138"/>
  <c r="E139"/>
  <c r="E140"/>
  <c r="E141"/>
  <c r="E142"/>
  <c r="E143"/>
  <c r="E144"/>
  <c r="E145"/>
  <c r="E146"/>
  <c r="E147"/>
  <c r="E148"/>
  <c r="E149"/>
  <c r="G161"/>
  <c r="H161"/>
  <c r="S169"/>
  <c r="P161"/>
  <c r="S168"/>
  <c r="O161"/>
  <c r="S167"/>
  <c r="S166"/>
  <c r="P160"/>
  <c r="O160"/>
  <c r="F160"/>
  <c r="E137"/>
  <c r="G160"/>
  <c r="H160"/>
  <c r="P159"/>
  <c r="O159"/>
  <c r="F159"/>
  <c r="E136"/>
  <c r="G159"/>
  <c r="H159"/>
  <c r="P158"/>
  <c r="O158"/>
  <c r="F158"/>
  <c r="E135"/>
  <c r="G158"/>
  <c r="H158"/>
  <c r="P157"/>
  <c r="O157"/>
  <c r="F157"/>
  <c r="E134"/>
  <c r="G157"/>
  <c r="H157"/>
  <c r="F156"/>
  <c r="E133"/>
  <c r="G156"/>
  <c r="H156"/>
  <c r="F155"/>
  <c r="E132"/>
  <c r="G155"/>
  <c r="H155"/>
  <c r="F154"/>
  <c r="E131"/>
  <c r="G154"/>
  <c r="H154"/>
  <c r="F153"/>
  <c r="E130"/>
  <c r="G153"/>
  <c r="H153"/>
  <c r="F152"/>
  <c r="E129"/>
  <c r="G152"/>
  <c r="H152"/>
  <c r="F151"/>
  <c r="E128"/>
  <c r="G151"/>
  <c r="H151"/>
  <c r="F150"/>
  <c r="E127"/>
  <c r="G150"/>
  <c r="H150"/>
  <c r="F149"/>
  <c r="I149"/>
  <c r="E126"/>
  <c r="G149"/>
  <c r="H149"/>
  <c r="F148"/>
  <c r="E125"/>
  <c r="G148"/>
  <c r="H148"/>
  <c r="F147"/>
  <c r="E124"/>
  <c r="G147"/>
  <c r="H147"/>
  <c r="F146"/>
  <c r="E123"/>
  <c r="G146"/>
  <c r="H146"/>
  <c r="F145"/>
  <c r="E122"/>
  <c r="G145"/>
  <c r="H145"/>
  <c r="F144"/>
  <c r="E121"/>
  <c r="G144"/>
  <c r="H144"/>
  <c r="F143"/>
  <c r="E120"/>
  <c r="G143"/>
  <c r="H143"/>
  <c r="F142"/>
  <c r="E119"/>
  <c r="G142"/>
  <c r="H142"/>
  <c r="F141"/>
  <c r="E118"/>
  <c r="G141"/>
  <c r="H141"/>
  <c r="F140"/>
  <c r="E117"/>
  <c r="G140"/>
  <c r="H140"/>
  <c r="F139"/>
  <c r="E116"/>
  <c r="G139"/>
  <c r="H139"/>
  <c r="F138"/>
  <c r="E115"/>
  <c r="G138"/>
  <c r="H138"/>
  <c r="F137"/>
  <c r="E114"/>
  <c r="G137"/>
  <c r="H137"/>
  <c r="F136"/>
  <c r="E113"/>
  <c r="G136"/>
  <c r="H136"/>
  <c r="F135"/>
  <c r="E112"/>
  <c r="G135"/>
  <c r="H135"/>
  <c r="F134"/>
  <c r="E111"/>
  <c r="G134"/>
  <c r="H134"/>
  <c r="F133"/>
  <c r="E110"/>
  <c r="G133"/>
  <c r="H133"/>
  <c r="F132"/>
  <c r="E109"/>
  <c r="G132"/>
  <c r="H132"/>
  <c r="F131"/>
  <c r="E108"/>
  <c r="G131"/>
  <c r="H131"/>
  <c r="F130"/>
  <c r="E107"/>
  <c r="G130"/>
  <c r="H130"/>
  <c r="F129"/>
  <c r="E106"/>
  <c r="G129"/>
  <c r="H129"/>
  <c r="F128"/>
  <c r="E105"/>
  <c r="G128"/>
  <c r="H128"/>
  <c r="F127"/>
  <c r="E104"/>
  <c r="G127"/>
  <c r="H127"/>
  <c r="F126"/>
  <c r="E103"/>
  <c r="G126"/>
  <c r="H126"/>
  <c r="F125"/>
  <c r="E102"/>
  <c r="G125"/>
  <c r="H125"/>
  <c r="F124"/>
  <c r="E101"/>
  <c r="G124"/>
  <c r="H124"/>
  <c r="F123"/>
  <c r="E100"/>
  <c r="G123"/>
  <c r="H123"/>
  <c r="F122"/>
  <c r="E99"/>
  <c r="G122"/>
  <c r="H122"/>
  <c r="F121"/>
  <c r="E98"/>
  <c r="G121"/>
  <c r="H121"/>
  <c r="F120"/>
  <c r="E97"/>
  <c r="G120"/>
  <c r="H120"/>
  <c r="F119"/>
  <c r="E96"/>
  <c r="G119"/>
  <c r="H119"/>
  <c r="F118"/>
  <c r="G118"/>
  <c r="H118"/>
  <c r="F117"/>
  <c r="G117"/>
  <c r="H117"/>
  <c r="F116"/>
  <c r="G116"/>
  <c r="H116"/>
  <c r="F115"/>
  <c r="G115"/>
  <c r="H115"/>
  <c r="F114"/>
  <c r="G114"/>
  <c r="H114"/>
  <c r="F113"/>
  <c r="G113"/>
  <c r="H113"/>
  <c r="F112"/>
  <c r="G112"/>
  <c r="H112"/>
  <c r="F111"/>
  <c r="G111"/>
  <c r="H111"/>
  <c r="F110"/>
  <c r="G110"/>
  <c r="H110"/>
  <c r="F109"/>
  <c r="G109"/>
  <c r="H109"/>
  <c r="F108"/>
  <c r="G108"/>
  <c r="H108"/>
  <c r="F107"/>
  <c r="G107"/>
  <c r="H107"/>
  <c r="F106"/>
  <c r="G106"/>
  <c r="H106"/>
  <c r="F105"/>
  <c r="G105"/>
  <c r="H105"/>
  <c r="F104"/>
  <c r="G104"/>
  <c r="H104"/>
  <c r="F103"/>
  <c r="H103"/>
  <c r="F102"/>
  <c r="H102"/>
  <c r="F101"/>
  <c r="H101"/>
  <c r="F100"/>
  <c r="H100"/>
  <c r="F99"/>
  <c r="H99"/>
  <c r="F98"/>
  <c r="H98"/>
  <c r="F97"/>
  <c r="H97"/>
  <c r="F96"/>
  <c r="H96"/>
  <c r="G161" i="2"/>
  <c r="H161"/>
  <c r="G89" i="6"/>
  <c r="H89"/>
  <c r="O89" i="7"/>
  <c r="S95"/>
  <c r="G89"/>
  <c r="H89"/>
  <c r="F160" i="2"/>
  <c r="E137"/>
  <c r="G160"/>
  <c r="H160"/>
  <c r="A88" i="6"/>
  <c r="F88"/>
  <c r="C65"/>
  <c r="D65"/>
  <c r="E65"/>
  <c r="G88"/>
  <c r="H88"/>
  <c r="A88" i="7"/>
  <c r="F88"/>
  <c r="C65"/>
  <c r="D65"/>
  <c r="E65"/>
  <c r="G88"/>
  <c r="H88"/>
  <c r="O160" i="2"/>
  <c r="P160"/>
  <c r="O161"/>
  <c r="P161"/>
  <c r="O88" i="6"/>
  <c r="P88"/>
  <c r="O89"/>
  <c r="P89"/>
  <c r="P89" i="7"/>
  <c r="O88"/>
  <c r="P88"/>
  <c r="R88"/>
  <c r="A89"/>
  <c r="R89"/>
  <c r="S4"/>
  <c r="S97"/>
  <c r="O158" i="2"/>
  <c r="O159"/>
  <c r="S4"/>
  <c r="R160"/>
  <c r="R161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S167"/>
  <c r="S1" i="6"/>
  <c r="S3"/>
  <c r="S94"/>
  <c r="F159" i="2"/>
  <c r="E136"/>
  <c r="G159"/>
  <c r="H159"/>
  <c r="F87" i="6"/>
  <c r="C64"/>
  <c r="D64"/>
  <c r="E64"/>
  <c r="G87"/>
  <c r="H87"/>
  <c r="F87" i="7"/>
  <c r="C64"/>
  <c r="D64"/>
  <c r="E64"/>
  <c r="G87"/>
  <c r="H87"/>
  <c r="P159" i="2"/>
  <c r="S169"/>
  <c r="S168"/>
  <c r="S1"/>
  <c r="S3"/>
  <c r="S166"/>
  <c r="O87" i="6"/>
  <c r="P87"/>
  <c r="S4"/>
  <c r="R88"/>
  <c r="A89"/>
  <c r="R89"/>
  <c r="S97"/>
  <c r="S96"/>
  <c r="S95"/>
  <c r="R87"/>
  <c r="R86"/>
  <c r="R85"/>
  <c r="R84"/>
  <c r="R83"/>
  <c r="R82"/>
  <c r="R81"/>
  <c r="R80"/>
  <c r="R79"/>
  <c r="R78"/>
  <c r="R77"/>
  <c r="R76"/>
  <c r="R75"/>
  <c r="R74"/>
  <c r="R73"/>
  <c r="R72"/>
  <c r="R71"/>
  <c r="R70"/>
  <c r="R69"/>
  <c r="R68"/>
  <c r="R67"/>
  <c r="R66"/>
  <c r="R65"/>
  <c r="R64"/>
  <c r="R63"/>
  <c r="R62"/>
  <c r="R61"/>
  <c r="R60"/>
  <c r="R59"/>
  <c r="R58"/>
  <c r="R57"/>
  <c r="R56"/>
  <c r="R55"/>
  <c r="R54"/>
  <c r="R53"/>
  <c r="R52"/>
  <c r="R51"/>
  <c r="R50"/>
  <c r="R49"/>
  <c r="R48"/>
  <c r="R47"/>
  <c r="R46"/>
  <c r="R45"/>
  <c r="R44"/>
  <c r="R43"/>
  <c r="R42"/>
  <c r="R41"/>
  <c r="R40"/>
  <c r="R39"/>
  <c r="R38"/>
  <c r="R37"/>
  <c r="R36"/>
  <c r="R35"/>
  <c r="R34"/>
  <c r="R33"/>
  <c r="R32"/>
  <c r="R31"/>
  <c r="R30"/>
  <c r="R29"/>
  <c r="R28"/>
  <c r="R27"/>
  <c r="R26"/>
  <c r="R25"/>
  <c r="R24"/>
  <c r="R23"/>
  <c r="R22"/>
  <c r="R21"/>
  <c r="R20"/>
  <c r="R19"/>
  <c r="R18"/>
  <c r="R17"/>
  <c r="R16"/>
  <c r="R15"/>
  <c r="R14"/>
  <c r="R13"/>
  <c r="R12"/>
  <c r="R11"/>
  <c r="R10"/>
  <c r="R9"/>
  <c r="R8"/>
  <c r="R7"/>
  <c r="R6"/>
  <c r="S2" i="2"/>
  <c r="S2" i="6"/>
  <c r="P87" i="7"/>
  <c r="S96"/>
  <c r="O87"/>
  <c r="B7"/>
  <c r="R7"/>
  <c r="B8"/>
  <c r="R8"/>
  <c r="B9"/>
  <c r="R9"/>
  <c r="B10"/>
  <c r="R10"/>
  <c r="B11"/>
  <c r="R11"/>
  <c r="B12"/>
  <c r="R12"/>
  <c r="B13"/>
  <c r="R13"/>
  <c r="B14"/>
  <c r="R14"/>
  <c r="B15"/>
  <c r="R15"/>
  <c r="B16"/>
  <c r="R16"/>
  <c r="B17"/>
  <c r="R17"/>
  <c r="B18"/>
  <c r="R18"/>
  <c r="B19"/>
  <c r="R19"/>
  <c r="B20"/>
  <c r="R20"/>
  <c r="B21"/>
  <c r="R21"/>
  <c r="B22"/>
  <c r="R22"/>
  <c r="B23"/>
  <c r="R23"/>
  <c r="B24"/>
  <c r="R24"/>
  <c r="B25"/>
  <c r="R25"/>
  <c r="B26"/>
  <c r="R26"/>
  <c r="B27"/>
  <c r="R27"/>
  <c r="B28"/>
  <c r="R28"/>
  <c r="B29"/>
  <c r="R29"/>
  <c r="B30"/>
  <c r="R30"/>
  <c r="B31"/>
  <c r="R31"/>
  <c r="B32"/>
  <c r="R32"/>
  <c r="B33"/>
  <c r="R33"/>
  <c r="B34"/>
  <c r="R34"/>
  <c r="B35"/>
  <c r="R35"/>
  <c r="B36"/>
  <c r="R36"/>
  <c r="B37"/>
  <c r="R37"/>
  <c r="B38"/>
  <c r="R38"/>
  <c r="B39"/>
  <c r="R39"/>
  <c r="B40"/>
  <c r="R40"/>
  <c r="B41"/>
  <c r="R41"/>
  <c r="B42"/>
  <c r="R42"/>
  <c r="B43"/>
  <c r="R43"/>
  <c r="B44"/>
  <c r="R44"/>
  <c r="B45"/>
  <c r="R45"/>
  <c r="B46"/>
  <c r="R46"/>
  <c r="B47"/>
  <c r="R47"/>
  <c r="B48"/>
  <c r="R48"/>
  <c r="B49"/>
  <c r="R49"/>
  <c r="B50"/>
  <c r="R50"/>
  <c r="B51"/>
  <c r="R51"/>
  <c r="B52"/>
  <c r="R52"/>
  <c r="B53"/>
  <c r="R53"/>
  <c r="R54"/>
  <c r="B55"/>
  <c r="R55"/>
  <c r="B56"/>
  <c r="R56"/>
  <c r="B57"/>
  <c r="R57"/>
  <c r="B58"/>
  <c r="R58"/>
  <c r="B59"/>
  <c r="R59"/>
  <c r="B60"/>
  <c r="R60"/>
  <c r="B61"/>
  <c r="R61"/>
  <c r="B62"/>
  <c r="R62"/>
  <c r="B63"/>
  <c r="R63"/>
  <c r="B64"/>
  <c r="R64"/>
  <c r="B65"/>
  <c r="R65"/>
  <c r="B66"/>
  <c r="R66"/>
  <c r="B67"/>
  <c r="A67"/>
  <c r="R67"/>
  <c r="B68"/>
  <c r="A68"/>
  <c r="R68"/>
  <c r="B69"/>
  <c r="A69"/>
  <c r="R69"/>
  <c r="B70"/>
  <c r="A70"/>
  <c r="R70"/>
  <c r="B71"/>
  <c r="A71"/>
  <c r="R71"/>
  <c r="B72"/>
  <c r="A72"/>
  <c r="R72"/>
  <c r="B73"/>
  <c r="A73"/>
  <c r="R73"/>
  <c r="B74"/>
  <c r="A74"/>
  <c r="R74"/>
  <c r="B75"/>
  <c r="A75"/>
  <c r="R75"/>
  <c r="B76"/>
  <c r="A76"/>
  <c r="R76"/>
  <c r="B77"/>
  <c r="A77"/>
  <c r="R77"/>
  <c r="R78"/>
  <c r="B79"/>
  <c r="A79"/>
  <c r="R79"/>
  <c r="B80"/>
  <c r="A80"/>
  <c r="R80"/>
  <c r="B81"/>
  <c r="A81"/>
  <c r="R81"/>
  <c r="B82"/>
  <c r="A82"/>
  <c r="R82"/>
  <c r="B83"/>
  <c r="A83"/>
  <c r="R83"/>
  <c r="B84"/>
  <c r="A84"/>
  <c r="R84"/>
  <c r="B85"/>
  <c r="A85"/>
  <c r="R85"/>
  <c r="A86"/>
  <c r="R86"/>
  <c r="A87"/>
  <c r="R87"/>
  <c r="R6"/>
  <c r="O86"/>
  <c r="S94"/>
  <c r="F86"/>
  <c r="C63"/>
  <c r="D63"/>
  <c r="E63"/>
  <c r="G86"/>
  <c r="H86"/>
  <c r="P86"/>
  <c r="F86" i="6"/>
  <c r="C63"/>
  <c r="D63"/>
  <c r="E63"/>
  <c r="G86"/>
  <c r="H86"/>
  <c r="P86"/>
  <c r="O86"/>
  <c r="F158" i="2"/>
  <c r="E135"/>
  <c r="G158"/>
  <c r="H158"/>
  <c r="P158"/>
  <c r="P85" i="7"/>
  <c r="P85" i="6"/>
  <c r="P157" i="2"/>
  <c r="A86" i="6"/>
  <c r="A87"/>
  <c r="F85" i="7"/>
  <c r="C62"/>
  <c r="D62"/>
  <c r="E62"/>
  <c r="G85"/>
  <c r="H85"/>
  <c r="F80"/>
  <c r="F81"/>
  <c r="F82"/>
  <c r="F83"/>
  <c r="F84"/>
  <c r="C57"/>
  <c r="D57"/>
  <c r="E57"/>
  <c r="C58"/>
  <c r="D58"/>
  <c r="E58"/>
  <c r="C59"/>
  <c r="D59"/>
  <c r="E59"/>
  <c r="C60"/>
  <c r="D60"/>
  <c r="E60"/>
  <c r="C61"/>
  <c r="D61"/>
  <c r="E61"/>
  <c r="F68"/>
  <c r="F69"/>
  <c r="F70"/>
  <c r="F71"/>
  <c r="F72"/>
  <c r="F73"/>
  <c r="O85"/>
  <c r="F85" i="6"/>
  <c r="C62"/>
  <c r="D62"/>
  <c r="E62"/>
  <c r="G85"/>
  <c r="H85"/>
  <c r="F80"/>
  <c r="F81"/>
  <c r="F82"/>
  <c r="F83"/>
  <c r="F84"/>
  <c r="C57"/>
  <c r="D57"/>
  <c r="E57"/>
  <c r="C58"/>
  <c r="D58"/>
  <c r="E58"/>
  <c r="C59"/>
  <c r="D59"/>
  <c r="E59"/>
  <c r="C60"/>
  <c r="D60"/>
  <c r="E60"/>
  <c r="C61"/>
  <c r="D61"/>
  <c r="E61"/>
  <c r="F68"/>
  <c r="F69"/>
  <c r="F70"/>
  <c r="F71"/>
  <c r="F72"/>
  <c r="F73"/>
  <c r="O85"/>
  <c r="F157" i="2"/>
  <c r="E134"/>
  <c r="G157"/>
  <c r="H157"/>
  <c r="F152"/>
  <c r="F153"/>
  <c r="F154"/>
  <c r="F155"/>
  <c r="F156"/>
  <c r="E129"/>
  <c r="E130"/>
  <c r="E131"/>
  <c r="E132"/>
  <c r="E133"/>
  <c r="F140"/>
  <c r="F141"/>
  <c r="F142"/>
  <c r="F143"/>
  <c r="F144"/>
  <c r="F145"/>
  <c r="O157"/>
  <c r="E96"/>
  <c r="E97"/>
  <c r="E98"/>
  <c r="E99"/>
  <c r="E100"/>
  <c r="E101"/>
  <c r="F101"/>
  <c r="C18" i="7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G24"/>
  <c r="H24"/>
  <c r="C25"/>
  <c r="D25"/>
  <c r="E25"/>
  <c r="F25"/>
  <c r="G25"/>
  <c r="H25"/>
  <c r="C26"/>
  <c r="D26"/>
  <c r="E26"/>
  <c r="F26"/>
  <c r="G26"/>
  <c r="H26"/>
  <c r="C27"/>
  <c r="D27"/>
  <c r="E27"/>
  <c r="F27"/>
  <c r="G27"/>
  <c r="H27"/>
  <c r="C28"/>
  <c r="D28"/>
  <c r="E28"/>
  <c r="F28"/>
  <c r="G28"/>
  <c r="H28"/>
  <c r="C29"/>
  <c r="D29"/>
  <c r="E29"/>
  <c r="F29"/>
  <c r="G29"/>
  <c r="H29"/>
  <c r="C30"/>
  <c r="D30"/>
  <c r="E30"/>
  <c r="F30"/>
  <c r="G30"/>
  <c r="H30"/>
  <c r="C31"/>
  <c r="D31"/>
  <c r="E31"/>
  <c r="F31"/>
  <c r="G31"/>
  <c r="H31"/>
  <c r="C32"/>
  <c r="D32"/>
  <c r="E32"/>
  <c r="F32"/>
  <c r="G32"/>
  <c r="H32"/>
  <c r="C33"/>
  <c r="D33"/>
  <c r="E33"/>
  <c r="F33"/>
  <c r="G33"/>
  <c r="H33"/>
  <c r="C34"/>
  <c r="D34"/>
  <c r="E34"/>
  <c r="F34"/>
  <c r="G34"/>
  <c r="H34"/>
  <c r="C35"/>
  <c r="D35"/>
  <c r="E35"/>
  <c r="F35"/>
  <c r="G35"/>
  <c r="H35"/>
  <c r="C36"/>
  <c r="D36"/>
  <c r="E36"/>
  <c r="F36"/>
  <c r="G36"/>
  <c r="H36"/>
  <c r="C37"/>
  <c r="D37"/>
  <c r="E37"/>
  <c r="F37"/>
  <c r="G37"/>
  <c r="H37"/>
  <c r="C38"/>
  <c r="D38"/>
  <c r="E38"/>
  <c r="F38"/>
  <c r="G38"/>
  <c r="H38"/>
  <c r="C39"/>
  <c r="D39"/>
  <c r="E39"/>
  <c r="F39"/>
  <c r="G39"/>
  <c r="H39"/>
  <c r="C40"/>
  <c r="D40"/>
  <c r="E40"/>
  <c r="F40"/>
  <c r="G40"/>
  <c r="H40"/>
  <c r="C41"/>
  <c r="D41"/>
  <c r="E41"/>
  <c r="F41"/>
  <c r="G41"/>
  <c r="H41"/>
  <c r="C42"/>
  <c r="D42"/>
  <c r="E42"/>
  <c r="F42"/>
  <c r="G42"/>
  <c r="H42"/>
  <c r="C43"/>
  <c r="D43"/>
  <c r="E43"/>
  <c r="F43"/>
  <c r="G43"/>
  <c r="H43"/>
  <c r="C44"/>
  <c r="D44"/>
  <c r="E44"/>
  <c r="F44"/>
  <c r="G44"/>
  <c r="H44"/>
  <c r="C45"/>
  <c r="D45"/>
  <c r="E45"/>
  <c r="F45"/>
  <c r="G45"/>
  <c r="H45"/>
  <c r="C46"/>
  <c r="D46"/>
  <c r="E46"/>
  <c r="F46"/>
  <c r="G46"/>
  <c r="H46"/>
  <c r="C47"/>
  <c r="D47"/>
  <c r="E47"/>
  <c r="F47"/>
  <c r="G47"/>
  <c r="H47"/>
  <c r="C48"/>
  <c r="D48"/>
  <c r="E48"/>
  <c r="F48"/>
  <c r="G48"/>
  <c r="H48"/>
  <c r="C49"/>
  <c r="D49"/>
  <c r="E49"/>
  <c r="F49"/>
  <c r="G49"/>
  <c r="H49"/>
  <c r="C50"/>
  <c r="D50"/>
  <c r="E50"/>
  <c r="F50"/>
  <c r="G50"/>
  <c r="H50"/>
  <c r="C51"/>
  <c r="D51"/>
  <c r="E51"/>
  <c r="F51"/>
  <c r="G51"/>
  <c r="H51"/>
  <c r="C52"/>
  <c r="D52"/>
  <c r="E52"/>
  <c r="F52"/>
  <c r="G52"/>
  <c r="H52"/>
  <c r="C53"/>
  <c r="D53"/>
  <c r="E53"/>
  <c r="F53"/>
  <c r="G53"/>
  <c r="H53"/>
  <c r="C54"/>
  <c r="D54"/>
  <c r="E54"/>
  <c r="F54"/>
  <c r="G54"/>
  <c r="H54"/>
  <c r="C55"/>
  <c r="D55"/>
  <c r="E55"/>
  <c r="F55"/>
  <c r="G55"/>
  <c r="H55"/>
  <c r="C56"/>
  <c r="D56"/>
  <c r="E56"/>
  <c r="F56"/>
  <c r="G56"/>
  <c r="H56"/>
  <c r="F57"/>
  <c r="G57"/>
  <c r="H57"/>
  <c r="F58"/>
  <c r="G58"/>
  <c r="H58"/>
  <c r="F59"/>
  <c r="G59"/>
  <c r="H59"/>
  <c r="F60"/>
  <c r="G60"/>
  <c r="H60"/>
  <c r="F61"/>
  <c r="G61"/>
  <c r="H61"/>
  <c r="F62"/>
  <c r="G62"/>
  <c r="H62"/>
  <c r="F63"/>
  <c r="G63"/>
  <c r="H63"/>
  <c r="F64"/>
  <c r="G64"/>
  <c r="H64"/>
  <c r="F65"/>
  <c r="G65"/>
  <c r="H65"/>
  <c r="F66"/>
  <c r="G66"/>
  <c r="H66"/>
  <c r="F67"/>
  <c r="G67"/>
  <c r="H67"/>
  <c r="G68"/>
  <c r="H68"/>
  <c r="G69"/>
  <c r="H69"/>
  <c r="G70"/>
  <c r="H70"/>
  <c r="G71"/>
  <c r="H71"/>
  <c r="G72"/>
  <c r="H72"/>
  <c r="G73"/>
  <c r="H73"/>
  <c r="F74"/>
  <c r="G74"/>
  <c r="H74"/>
  <c r="F75"/>
  <c r="G75"/>
  <c r="H75"/>
  <c r="F76"/>
  <c r="G76"/>
  <c r="H76"/>
  <c r="C18" i="6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G24"/>
  <c r="H24"/>
  <c r="C25"/>
  <c r="D25"/>
  <c r="E25"/>
  <c r="F25"/>
  <c r="G25"/>
  <c r="H25"/>
  <c r="C26"/>
  <c r="D26"/>
  <c r="E26"/>
  <c r="F26"/>
  <c r="G26"/>
  <c r="H26"/>
  <c r="C27"/>
  <c r="D27"/>
  <c r="E27"/>
  <c r="F27"/>
  <c r="G27"/>
  <c r="H27"/>
  <c r="C28"/>
  <c r="D28"/>
  <c r="E28"/>
  <c r="F28"/>
  <c r="G28"/>
  <c r="H28"/>
  <c r="C29"/>
  <c r="D29"/>
  <c r="E29"/>
  <c r="F29"/>
  <c r="G29"/>
  <c r="H29"/>
  <c r="C30"/>
  <c r="D30"/>
  <c r="E30"/>
  <c r="F30"/>
  <c r="G30"/>
  <c r="H30"/>
  <c r="C31"/>
  <c r="D31"/>
  <c r="E31"/>
  <c r="F31"/>
  <c r="G31"/>
  <c r="H31"/>
  <c r="C32"/>
  <c r="D32"/>
  <c r="E32"/>
  <c r="F32"/>
  <c r="G32"/>
  <c r="H32"/>
  <c r="C33"/>
  <c r="D33"/>
  <c r="E33"/>
  <c r="F33"/>
  <c r="G33"/>
  <c r="H33"/>
  <c r="C34"/>
  <c r="D34"/>
  <c r="E34"/>
  <c r="F34"/>
  <c r="G34"/>
  <c r="H34"/>
  <c r="C35"/>
  <c r="D35"/>
  <c r="E35"/>
  <c r="F35"/>
  <c r="G35"/>
  <c r="H35"/>
  <c r="C36"/>
  <c r="D36"/>
  <c r="E36"/>
  <c r="F36"/>
  <c r="G36"/>
  <c r="H36"/>
  <c r="C37"/>
  <c r="D37"/>
  <c r="E37"/>
  <c r="F37"/>
  <c r="G37"/>
  <c r="H37"/>
  <c r="C38"/>
  <c r="D38"/>
  <c r="E38"/>
  <c r="F38"/>
  <c r="G38"/>
  <c r="H38"/>
  <c r="C39"/>
  <c r="D39"/>
  <c r="E39"/>
  <c r="F39"/>
  <c r="G39"/>
  <c r="H39"/>
  <c r="C40"/>
  <c r="D40"/>
  <c r="E40"/>
  <c r="F40"/>
  <c r="G40"/>
  <c r="H40"/>
  <c r="C41"/>
  <c r="D41"/>
  <c r="E41"/>
  <c r="F41"/>
  <c r="G41"/>
  <c r="H41"/>
  <c r="C42"/>
  <c r="D42"/>
  <c r="E42"/>
  <c r="F42"/>
  <c r="G42"/>
  <c r="H42"/>
  <c r="C43"/>
  <c r="D43"/>
  <c r="E43"/>
  <c r="F43"/>
  <c r="G43"/>
  <c r="H43"/>
  <c r="C44"/>
  <c r="D44"/>
  <c r="E44"/>
  <c r="F44"/>
  <c r="G44"/>
  <c r="H44"/>
  <c r="C45"/>
  <c r="D45"/>
  <c r="E45"/>
  <c r="F45"/>
  <c r="G45"/>
  <c r="H45"/>
  <c r="C46"/>
  <c r="D46"/>
  <c r="E46"/>
  <c r="F46"/>
  <c r="G46"/>
  <c r="H46"/>
  <c r="C47"/>
  <c r="D47"/>
  <c r="E47"/>
  <c r="F47"/>
  <c r="G47"/>
  <c r="H47"/>
  <c r="C48"/>
  <c r="D48"/>
  <c r="E48"/>
  <c r="F48"/>
  <c r="G48"/>
  <c r="H48"/>
  <c r="C49"/>
  <c r="D49"/>
  <c r="E49"/>
  <c r="F49"/>
  <c r="G49"/>
  <c r="H49"/>
  <c r="C50"/>
  <c r="D50"/>
  <c r="E50"/>
  <c r="F50"/>
  <c r="G50"/>
  <c r="H50"/>
  <c r="C51"/>
  <c r="D51"/>
  <c r="E51"/>
  <c r="F51"/>
  <c r="G51"/>
  <c r="H51"/>
  <c r="C52"/>
  <c r="D52"/>
  <c r="E52"/>
  <c r="F52"/>
  <c r="G52"/>
  <c r="H52"/>
  <c r="C53"/>
  <c r="D53"/>
  <c r="E53"/>
  <c r="F53"/>
  <c r="G53"/>
  <c r="H53"/>
  <c r="C54"/>
  <c r="D54"/>
  <c r="E54"/>
  <c r="F54"/>
  <c r="G54"/>
  <c r="H54"/>
  <c r="C55"/>
  <c r="D55"/>
  <c r="E55"/>
  <c r="F55"/>
  <c r="G55"/>
  <c r="H55"/>
  <c r="C56"/>
  <c r="D56"/>
  <c r="E56"/>
  <c r="F56"/>
  <c r="G56"/>
  <c r="H56"/>
  <c r="F57"/>
  <c r="G57"/>
  <c r="H57"/>
  <c r="F58"/>
  <c r="G58"/>
  <c r="H58"/>
  <c r="F59"/>
  <c r="G59"/>
  <c r="H59"/>
  <c r="F60"/>
  <c r="G60"/>
  <c r="H60"/>
  <c r="F61"/>
  <c r="G61"/>
  <c r="H61"/>
  <c r="F62"/>
  <c r="G62"/>
  <c r="H62"/>
  <c r="F63"/>
  <c r="G63"/>
  <c r="H63"/>
  <c r="F64"/>
  <c r="G64"/>
  <c r="H64"/>
  <c r="F65"/>
  <c r="G65"/>
  <c r="H65"/>
  <c r="F66"/>
  <c r="G66"/>
  <c r="H66"/>
  <c r="F67"/>
  <c r="G67"/>
  <c r="H67"/>
  <c r="G68"/>
  <c r="H68"/>
  <c r="G69"/>
  <c r="H69"/>
  <c r="G70"/>
  <c r="H70"/>
  <c r="G71"/>
  <c r="H71"/>
  <c r="G72"/>
  <c r="H72"/>
  <c r="G73"/>
  <c r="H73"/>
  <c r="F74"/>
  <c r="G74"/>
  <c r="H74"/>
  <c r="F75"/>
  <c r="G75"/>
  <c r="H75"/>
  <c r="F76"/>
  <c r="G76"/>
  <c r="H76"/>
  <c r="B7"/>
  <c r="B8"/>
  <c r="B9"/>
  <c r="B10"/>
  <c r="B11"/>
  <c r="B12"/>
  <c r="B13"/>
  <c r="B14"/>
  <c r="B15"/>
  <c r="B16"/>
  <c r="B17"/>
  <c r="B29"/>
  <c r="B41"/>
  <c r="B53"/>
  <c r="B28"/>
  <c r="B40"/>
  <c r="B52"/>
  <c r="B27"/>
  <c r="B39"/>
  <c r="B51"/>
  <c r="B26"/>
  <c r="B38"/>
  <c r="B50"/>
  <c r="B25"/>
  <c r="B37"/>
  <c r="B49"/>
  <c r="B24"/>
  <c r="B36"/>
  <c r="B48"/>
  <c r="B23"/>
  <c r="B35"/>
  <c r="B47"/>
  <c r="B22"/>
  <c r="B34"/>
  <c r="B46"/>
  <c r="B21"/>
  <c r="B33"/>
  <c r="B45"/>
  <c r="B20"/>
  <c r="B32"/>
  <c r="B44"/>
  <c r="B19"/>
  <c r="B31"/>
  <c r="B43"/>
  <c r="B18"/>
  <c r="B30"/>
  <c r="B42"/>
  <c r="F96" i="2"/>
  <c r="H96"/>
  <c r="F97"/>
  <c r="H97"/>
  <c r="F98"/>
  <c r="H98"/>
  <c r="F99"/>
  <c r="H99"/>
  <c r="F100"/>
  <c r="H100"/>
  <c r="H101"/>
  <c r="E102"/>
  <c r="F102"/>
  <c r="H102"/>
  <c r="E103"/>
  <c r="F103"/>
  <c r="H103"/>
  <c r="E104"/>
  <c r="F104"/>
  <c r="H104"/>
  <c r="E105"/>
  <c r="F105"/>
  <c r="H105"/>
  <c r="E106"/>
  <c r="F106"/>
  <c r="H106"/>
  <c r="E107"/>
  <c r="F107"/>
  <c r="G107"/>
  <c r="H107"/>
  <c r="E108"/>
  <c r="F108"/>
  <c r="G108"/>
  <c r="H108"/>
  <c r="E109"/>
  <c r="F109"/>
  <c r="G109"/>
  <c r="H109"/>
  <c r="E110"/>
  <c r="F110"/>
  <c r="G110"/>
  <c r="H110"/>
  <c r="E111"/>
  <c r="F111"/>
  <c r="G111"/>
  <c r="H111"/>
  <c r="E112"/>
  <c r="F112"/>
  <c r="G112"/>
  <c r="H112"/>
  <c r="E113"/>
  <c r="F113"/>
  <c r="G113"/>
  <c r="H113"/>
  <c r="E114"/>
  <c r="F114"/>
  <c r="G114"/>
  <c r="H114"/>
  <c r="E115"/>
  <c r="F115"/>
  <c r="G115"/>
  <c r="H115"/>
  <c r="E116"/>
  <c r="F116"/>
  <c r="G116"/>
  <c r="H116"/>
  <c r="E117"/>
  <c r="F117"/>
  <c r="G117"/>
  <c r="H117"/>
  <c r="E118"/>
  <c r="F118"/>
  <c r="G118"/>
  <c r="H118"/>
  <c r="E119"/>
  <c r="F119"/>
  <c r="G119"/>
  <c r="H119"/>
  <c r="E120"/>
  <c r="F120"/>
  <c r="G120"/>
  <c r="H120"/>
  <c r="E121"/>
  <c r="F121"/>
  <c r="G121"/>
  <c r="H121"/>
  <c r="E122"/>
  <c r="F122"/>
  <c r="G122"/>
  <c r="H122"/>
  <c r="E123"/>
  <c r="F123"/>
  <c r="G123"/>
  <c r="H123"/>
  <c r="E124"/>
  <c r="F124"/>
  <c r="G124"/>
  <c r="H124"/>
  <c r="E125"/>
  <c r="F125"/>
  <c r="G125"/>
  <c r="H125"/>
  <c r="E126"/>
  <c r="F126"/>
  <c r="G126"/>
  <c r="H126"/>
  <c r="E127"/>
  <c r="F127"/>
  <c r="G127"/>
  <c r="H127"/>
  <c r="E128"/>
  <c r="F128"/>
  <c r="G128"/>
  <c r="H128"/>
  <c r="F129"/>
  <c r="G129"/>
  <c r="H129"/>
  <c r="F130"/>
  <c r="G130"/>
  <c r="H130"/>
  <c r="F131"/>
  <c r="G131"/>
  <c r="H131"/>
  <c r="F132"/>
  <c r="G132"/>
  <c r="H132"/>
  <c r="F133"/>
  <c r="G133"/>
  <c r="H133"/>
  <c r="F134"/>
  <c r="G134"/>
  <c r="H134"/>
  <c r="F135"/>
  <c r="G135"/>
  <c r="H135"/>
  <c r="F136"/>
  <c r="G136"/>
  <c r="H136"/>
  <c r="F137"/>
  <c r="G137"/>
  <c r="H137"/>
  <c r="F138"/>
  <c r="G138"/>
  <c r="H138"/>
  <c r="F139"/>
  <c r="G139"/>
  <c r="H139"/>
  <c r="G140"/>
  <c r="H140"/>
  <c r="G141"/>
  <c r="H141"/>
  <c r="G142"/>
  <c r="H142"/>
  <c r="G143"/>
  <c r="H143"/>
  <c r="G144"/>
  <c r="H144"/>
  <c r="G145"/>
  <c r="H145"/>
  <c r="F146"/>
  <c r="G146"/>
  <c r="H146"/>
  <c r="F147"/>
  <c r="G147"/>
  <c r="H147"/>
  <c r="F148"/>
  <c r="G148"/>
  <c r="H148"/>
  <c r="A103" i="1"/>
  <c r="A102"/>
  <c r="A101"/>
  <c r="A100"/>
  <c r="A99"/>
  <c r="A98"/>
  <c r="A97"/>
  <c r="A96"/>
  <c r="A95"/>
  <c r="A94"/>
  <c r="A93"/>
  <c r="A92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G84" i="7"/>
  <c r="G83"/>
  <c r="G82"/>
  <c r="G81"/>
  <c r="G80"/>
  <c r="G79"/>
  <c r="F79"/>
  <c r="G78"/>
  <c r="F78"/>
  <c r="G77"/>
  <c r="G84" i="6"/>
  <c r="G83"/>
  <c r="G82"/>
  <c r="G81"/>
  <c r="G80"/>
  <c r="G79"/>
  <c r="F79"/>
  <c r="G78"/>
  <c r="F78"/>
  <c r="G77"/>
  <c r="F150" i="2"/>
  <c r="G150"/>
  <c r="F151"/>
  <c r="G151"/>
  <c r="G152"/>
  <c r="G153"/>
  <c r="G154"/>
  <c r="G155"/>
  <c r="G156"/>
  <c r="G149"/>
  <c r="H84" i="7"/>
  <c r="H83"/>
  <c r="H82"/>
  <c r="H81"/>
  <c r="H80"/>
  <c r="H79"/>
  <c r="H78"/>
  <c r="H77"/>
  <c r="B79" i="6"/>
  <c r="B80"/>
  <c r="B81"/>
  <c r="B82"/>
  <c r="B83"/>
  <c r="B84"/>
  <c r="B85"/>
  <c r="A79"/>
  <c r="A80"/>
  <c r="A81"/>
  <c r="A82"/>
  <c r="A83"/>
  <c r="A84"/>
  <c r="A85"/>
  <c r="H84"/>
  <c r="H83"/>
  <c r="H82"/>
  <c r="H81"/>
  <c r="H80"/>
  <c r="H79"/>
  <c r="H78"/>
  <c r="H77"/>
  <c r="B55"/>
  <c r="B56"/>
  <c r="B57"/>
  <c r="B58"/>
  <c r="B59"/>
  <c r="B60"/>
  <c r="B61"/>
  <c r="B62"/>
  <c r="B63"/>
  <c r="B64"/>
  <c r="B65"/>
  <c r="B66"/>
  <c r="B67"/>
  <c r="B68"/>
  <c r="B69"/>
  <c r="B70"/>
  <c r="B71"/>
  <c r="B72"/>
  <c r="B73"/>
  <c r="B74"/>
  <c r="B75"/>
  <c r="B76"/>
  <c r="B77"/>
  <c r="A67"/>
  <c r="A68"/>
  <c r="A69"/>
  <c r="A70"/>
  <c r="A71"/>
  <c r="A72"/>
  <c r="A73"/>
  <c r="A74"/>
  <c r="A75"/>
  <c r="A76"/>
  <c r="A77"/>
  <c r="H150" i="2"/>
  <c r="H151"/>
  <c r="H152"/>
  <c r="H153"/>
  <c r="H154"/>
  <c r="H155"/>
  <c r="H156"/>
  <c r="H149"/>
</calcChain>
</file>

<file path=xl/sharedStrings.xml><?xml version="1.0" encoding="utf-8"?>
<sst xmlns="http://schemas.openxmlformats.org/spreadsheetml/2006/main" count="2138" uniqueCount="97">
  <si>
    <t>CUBE:</t>
  </si>
  <si>
    <t>Location</t>
  </si>
  <si>
    <t>Service Pt Count</t>
  </si>
  <si>
    <t>Res &amp; Home Bus</t>
  </si>
  <si>
    <t>Commercial</t>
  </si>
  <si>
    <t>Non-Lighting</t>
  </si>
  <si>
    <t>Small Rates</t>
  </si>
  <si>
    <t>Big Rates</t>
  </si>
  <si>
    <t>2010</t>
  </si>
  <si>
    <t>2011</t>
  </si>
  <si>
    <t>2012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</si>
  <si>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</si>
  <si>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</si>
  <si>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</si>
  <si>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</si>
  <si>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</si>
  <si>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</si>
  <si>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</si>
  <si>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</si>
  <si>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</si>
  <si>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</si>
  <si>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</si>
  <si>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</si>
  <si>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Act</t>
  </si>
  <si>
    <t>KPC</t>
  </si>
  <si>
    <t>Customers</t>
  </si>
  <si>
    <t>Year</t>
  </si>
  <si>
    <t>Month</t>
  </si>
  <si>
    <t>WEATHER ADJUSTMENTS</t>
  </si>
  <si>
    <t>10-Year Weather Adjustments Based on B2013 Coefficients</t>
  </si>
  <si>
    <t>Res</t>
  </si>
  <si>
    <t>Com Small</t>
  </si>
  <si>
    <t>Com Large</t>
  </si>
  <si>
    <t>Com Total</t>
  </si>
  <si>
    <t>Res-Com Total</t>
  </si>
  <si>
    <t>Average revenue/kWh</t>
  </si>
  <si>
    <t>Small</t>
  </si>
  <si>
    <t>Large</t>
  </si>
  <si>
    <t>Total</t>
  </si>
  <si>
    <t>Interim</t>
  </si>
  <si>
    <t>Rate Increase</t>
  </si>
  <si>
    <t>Base Revenue Weather Adjustments</t>
  </si>
  <si>
    <t>Annual Totals</t>
  </si>
  <si>
    <t>Jan-Sep</t>
  </si>
  <si>
    <t>Oct-Dec</t>
  </si>
  <si>
    <t>Q1</t>
  </si>
  <si>
    <t>Q2</t>
  </si>
  <si>
    <t>Q3</t>
  </si>
  <si>
    <t>Q4</t>
  </si>
  <si>
    <t>* Actual sales are weather normalized</t>
  </si>
  <si>
    <t>Yr over Yr Growth</t>
  </si>
  <si>
    <t>in 12-month sum KPC</t>
  </si>
  <si>
    <t>CY</t>
  </si>
  <si>
    <t>Prior Yr</t>
  </si>
  <si>
    <t>% Change</t>
  </si>
  <si>
    <t>RESIDENTIAL</t>
  </si>
  <si>
    <t>SMALL COMMERCIAL</t>
  </si>
  <si>
    <t>LARGE COMMERCIAL</t>
  </si>
  <si>
    <t>Known Sales</t>
  </si>
  <si>
    <t>B2012A</t>
  </si>
  <si>
    <t>12-Month</t>
  </si>
  <si>
    <t>Usage Var</t>
  </si>
  <si>
    <t>to PY</t>
  </si>
  <si>
    <t>6-Month</t>
  </si>
  <si>
    <t>3-Month</t>
  </si>
  <si>
    <t>Same Period Last Year</t>
  </si>
  <si>
    <t>Last 3 Months</t>
  </si>
  <si>
    <t>Last 6 Months</t>
  </si>
  <si>
    <t>Last 12 Months</t>
  </si>
  <si>
    <t>CAGR</t>
  </si>
  <si>
    <t>Growth Rates</t>
  </si>
  <si>
    <t>vs</t>
  </si>
  <si>
    <t>Month Name:</t>
  </si>
  <si>
    <t>Month Number:</t>
  </si>
  <si>
    <t>Year:</t>
  </si>
  <si>
    <t>Year:Month</t>
  </si>
  <si>
    <t>Known kWh - B2013 Weather</t>
  </si>
  <si>
    <t>B2013A</t>
  </si>
  <si>
    <t>Copy columns A-I to "Values Wx Adjusted" tab columns A-I</t>
  </si>
  <si>
    <t>December</t>
  </si>
  <si>
    <t>Total Small &amp; Large</t>
  </si>
  <si>
    <t>TOTAL COMMERCIAL NON-LIGHTING</t>
  </si>
  <si>
    <t>2006-2011</t>
  </si>
  <si>
    <t>2006-2012</t>
  </si>
  <si>
    <t>Total Retail</t>
  </si>
  <si>
    <t>billed kwh</t>
  </si>
  <si>
    <t>WEATHER ADJUSTED BILLED SALES</t>
  </si>
  <si>
    <t>Billed Sales</t>
  </si>
  <si>
    <t>2000-2006</t>
  </si>
  <si>
    <t>%YoverY chg</t>
  </si>
  <si>
    <t>Growth in avg customers</t>
  </si>
  <si>
    <t>Growth in sales</t>
  </si>
  <si>
    <t>forecasting:OpStat2</t>
  </si>
  <si>
    <t>FPC</t>
  </si>
  <si>
    <t>Cumulative % Change in KPC 2006-2012</t>
  </si>
  <si>
    <t>Cumulative % Change in KPC 2000-2006</t>
  </si>
  <si>
    <t>This worksheet includes links to a database that cannot be provided, and the links were broken to maintain the integrity of the file.</t>
  </si>
</sst>
</file>

<file path=xl/styles.xml><?xml version="1.0" encoding="utf-8"?>
<styleSheet xmlns="http://schemas.openxmlformats.org/spreadsheetml/2006/main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\(#,##0\)"/>
    <numFmt numFmtId="165" formatCode="0.0"/>
    <numFmt numFmtId="166" formatCode="_(&quot;$&quot;* #,##0.00000_);_(&quot;$&quot;* \(#,##0.00000\);_(&quot;$&quot;* &quot;-&quot;??_);_(@_)"/>
    <numFmt numFmtId="167" formatCode="0.0%"/>
    <numFmt numFmtId="168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Arial"/>
      <family val="2"/>
    </font>
    <font>
      <b/>
      <sz val="11"/>
      <color theme="4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" fillId="0" borderId="0">
      <alignment horizontal="right"/>
    </xf>
    <xf numFmtId="0" fontId="1" fillId="0" borderId="0"/>
    <xf numFmtId="0" fontId="1" fillId="0" borderId="0"/>
    <xf numFmtId="0" fontId="10" fillId="0" borderId="0"/>
    <xf numFmtId="9" fontId="3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8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4" applyFont="1" applyAlignment="1">
      <alignment horizontal="left"/>
    </xf>
    <xf numFmtId="0" fontId="1" fillId="0" borderId="0" xfId="4">
      <alignment horizontal="right"/>
    </xf>
    <xf numFmtId="0" fontId="2" fillId="0" borderId="0" xfId="4" applyFont="1" applyAlignment="1">
      <alignment horizontal="centerContinuous"/>
    </xf>
    <xf numFmtId="0" fontId="7" fillId="0" borderId="0" xfId="4" applyFont="1">
      <alignment horizontal="right"/>
    </xf>
    <xf numFmtId="0" fontId="7" fillId="0" borderId="0" xfId="4" applyFont="1" applyAlignment="1"/>
    <xf numFmtId="0" fontId="8" fillId="0" borderId="0" xfId="4" applyFont="1" applyAlignment="1">
      <alignment horizontal="left"/>
    </xf>
    <xf numFmtId="0" fontId="5" fillId="3" borderId="0" xfId="4" applyFont="1" applyFill="1" applyAlignment="1">
      <alignment horizontal="center"/>
    </xf>
    <xf numFmtId="0" fontId="7" fillId="2" borderId="0" xfId="4" applyFont="1" applyFill="1" applyAlignment="1">
      <alignment horizontal="center"/>
    </xf>
    <xf numFmtId="0" fontId="7" fillId="0" borderId="0" xfId="4" applyFont="1" applyAlignment="1">
      <alignment horizontal="center"/>
    </xf>
    <xf numFmtId="0" fontId="7" fillId="2" borderId="0" xfId="4" applyFont="1" applyFill="1">
      <alignment horizontal="right"/>
    </xf>
    <xf numFmtId="38" fontId="7" fillId="0" borderId="0" xfId="4" applyNumberFormat="1" applyFont="1">
      <alignment horizontal="right"/>
    </xf>
    <xf numFmtId="38" fontId="7" fillId="2" borderId="0" xfId="4" applyNumberFormat="1" applyFont="1" applyFill="1">
      <alignment horizontal="right"/>
    </xf>
    <xf numFmtId="165" fontId="7" fillId="0" borderId="0" xfId="4" applyNumberFormat="1" applyFont="1" applyAlignment="1"/>
    <xf numFmtId="165" fontId="7" fillId="0" borderId="0" xfId="4" applyNumberFormat="1" applyFont="1">
      <alignment horizontal="right"/>
    </xf>
    <xf numFmtId="0" fontId="7" fillId="0" borderId="0" xfId="4" applyFont="1" applyFill="1">
      <alignment horizontal="right"/>
    </xf>
    <xf numFmtId="0" fontId="9" fillId="0" borderId="0" xfId="4" applyFont="1" applyAlignment="1">
      <alignment horizontal="left"/>
    </xf>
    <xf numFmtId="0" fontId="9" fillId="0" borderId="0" xfId="4" applyFont="1" applyAlignment="1">
      <alignment horizontal="center"/>
    </xf>
    <xf numFmtId="166" fontId="3" fillId="0" borderId="0" xfId="3" applyNumberFormat="1" applyFont="1" applyFill="1"/>
    <xf numFmtId="166" fontId="3" fillId="4" borderId="0" xfId="3" applyNumberFormat="1" applyFont="1" applyFill="1"/>
    <xf numFmtId="0" fontId="7" fillId="4" borderId="0" xfId="4" applyFont="1" applyFill="1" applyAlignment="1">
      <alignment horizontal="center"/>
    </xf>
    <xf numFmtId="166" fontId="7" fillId="5" borderId="0" xfId="3" applyNumberFormat="1" applyFont="1" applyFill="1"/>
    <xf numFmtId="0" fontId="7" fillId="5" borderId="0" xfId="4" applyFont="1" applyFill="1" applyAlignment="1">
      <alignment horizontal="center"/>
    </xf>
    <xf numFmtId="6" fontId="7" fillId="0" borderId="0" xfId="3" applyNumberFormat="1" applyFont="1" applyAlignment="1">
      <alignment horizontal="right"/>
    </xf>
    <xf numFmtId="6" fontId="7" fillId="0" borderId="0" xfId="4" applyNumberFormat="1" applyFont="1">
      <alignment horizontal="right"/>
    </xf>
    <xf numFmtId="0" fontId="7" fillId="4" borderId="0" xfId="4" applyFont="1" applyFill="1">
      <alignment horizontal="right"/>
    </xf>
    <xf numFmtId="6" fontId="7" fillId="4" borderId="0" xfId="3" applyNumberFormat="1" applyFont="1" applyFill="1" applyAlignment="1">
      <alignment horizontal="right"/>
    </xf>
    <xf numFmtId="6" fontId="7" fillId="4" borderId="0" xfId="4" applyNumberFormat="1" applyFont="1" applyFill="1">
      <alignment horizontal="right"/>
    </xf>
    <xf numFmtId="0" fontId="7" fillId="5" borderId="0" xfId="4" applyFont="1" applyFill="1">
      <alignment horizontal="right"/>
    </xf>
    <xf numFmtId="6" fontId="7" fillId="5" borderId="0" xfId="3" applyNumberFormat="1" applyFont="1" applyFill="1" applyAlignment="1">
      <alignment horizontal="right"/>
    </xf>
    <xf numFmtId="6" fontId="7" fillId="5" borderId="0" xfId="4" applyNumberFormat="1" applyFont="1" applyFill="1">
      <alignment horizontal="right"/>
    </xf>
    <xf numFmtId="167" fontId="1" fillId="0" borderId="0" xfId="9" applyNumberFormat="1" applyFont="1" applyAlignment="1">
      <alignment horizontal="right"/>
    </xf>
    <xf numFmtId="6" fontId="7" fillId="0" borderId="0" xfId="3" applyNumberFormat="1" applyFont="1" applyFill="1" applyAlignment="1">
      <alignment horizontal="right"/>
    </xf>
    <xf numFmtId="6" fontId="7" fillId="0" borderId="0" xfId="4" applyNumberFormat="1" applyFont="1" applyFill="1">
      <alignment horizontal="right"/>
    </xf>
    <xf numFmtId="0" fontId="7" fillId="0" borderId="0" xfId="4" applyFont="1" applyFill="1" applyAlignment="1">
      <alignment horizontal="left"/>
    </xf>
    <xf numFmtId="38" fontId="7" fillId="0" borderId="0" xfId="4" applyNumberFormat="1" applyFont="1" applyFill="1">
      <alignment horizontal="right"/>
    </xf>
    <xf numFmtId="0" fontId="1" fillId="0" borderId="0" xfId="4" applyFill="1">
      <alignment horizontal="right"/>
    </xf>
    <xf numFmtId="0" fontId="7" fillId="4" borderId="0" xfId="4" applyFont="1" applyFill="1" applyAlignment="1">
      <alignment horizontal="left"/>
    </xf>
    <xf numFmtId="43" fontId="1" fillId="0" borderId="0" xfId="2" applyFont="1" applyAlignment="1">
      <alignment horizontal="right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Fill="1"/>
    <xf numFmtId="168" fontId="3" fillId="0" borderId="0" xfId="1" applyNumberFormat="1" applyFont="1" applyFill="1" applyAlignment="1">
      <alignment horizontal="center"/>
    </xf>
    <xf numFmtId="168" fontId="0" fillId="0" borderId="0" xfId="0" applyNumberFormat="1"/>
    <xf numFmtId="168" fontId="0" fillId="0" borderId="0" xfId="1" applyNumberFormat="1" applyFont="1"/>
    <xf numFmtId="168" fontId="0" fillId="0" borderId="0" xfId="0" applyNumberFormat="1" applyFill="1" applyAlignment="1">
      <alignment horizontal="center"/>
    </xf>
    <xf numFmtId="167" fontId="3" fillId="0" borderId="0" xfId="8" applyNumberFormat="1" applyFont="1" applyFill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right"/>
    </xf>
    <xf numFmtId="167" fontId="0" fillId="0" borderId="0" xfId="8" applyNumberFormat="1" applyFont="1"/>
    <xf numFmtId="167" fontId="0" fillId="0" borderId="0" xfId="8" applyNumberFormat="1" applyFont="1" applyFill="1"/>
    <xf numFmtId="0" fontId="13" fillId="7" borderId="3" xfId="0" applyFont="1" applyFill="1" applyBorder="1"/>
    <xf numFmtId="0" fontId="13" fillId="7" borderId="6" xfId="0" quotePrefix="1" applyFont="1" applyFill="1" applyBorder="1" applyAlignment="1">
      <alignment horizontal="center"/>
    </xf>
    <xf numFmtId="167" fontId="13" fillId="7" borderId="4" xfId="8" applyNumberFormat="1" applyFont="1" applyFill="1" applyBorder="1" applyAlignment="1">
      <alignment horizontal="center"/>
    </xf>
    <xf numFmtId="0" fontId="13" fillId="7" borderId="5" xfId="0" applyFont="1" applyFill="1" applyBorder="1"/>
    <xf numFmtId="167" fontId="13" fillId="7" borderId="7" xfId="8" applyNumberFormat="1" applyFont="1" applyFill="1" applyBorder="1" applyAlignment="1">
      <alignment horizontal="center"/>
    </xf>
    <xf numFmtId="0" fontId="0" fillId="0" borderId="0" xfId="0" applyFont="1" applyFill="1"/>
    <xf numFmtId="0" fontId="4" fillId="0" borderId="0" xfId="0" applyFont="1" applyFill="1"/>
    <xf numFmtId="164" fontId="0" fillId="0" borderId="0" xfId="0" applyNumberFormat="1" applyFill="1"/>
    <xf numFmtId="0" fontId="0" fillId="0" borderId="0" xfId="0" applyFill="1" applyAlignment="1"/>
    <xf numFmtId="168" fontId="14" fillId="6" borderId="0" xfId="0" applyNumberFormat="1" applyFont="1" applyFill="1" applyAlignment="1">
      <alignment horizontal="left"/>
    </xf>
    <xf numFmtId="0" fontId="14" fillId="6" borderId="0" xfId="0" applyNumberFormat="1" applyFont="1" applyFill="1" applyAlignment="1">
      <alignment horizontal="left"/>
    </xf>
    <xf numFmtId="165" fontId="0" fillId="0" borderId="0" xfId="0" applyNumberFormat="1"/>
    <xf numFmtId="1" fontId="0" fillId="0" borderId="0" xfId="0" applyNumberFormat="1"/>
    <xf numFmtId="0" fontId="15" fillId="0" borderId="0" xfId="0" applyFont="1" applyFill="1"/>
    <xf numFmtId="167" fontId="3" fillId="8" borderId="0" xfId="8" applyNumberFormat="1" applyFont="1" applyFill="1" applyAlignment="1">
      <alignment horizontal="center"/>
    </xf>
    <xf numFmtId="168" fontId="0" fillId="0" borderId="0" xfId="1" applyNumberFormat="1" applyFont="1" applyAlignment="1">
      <alignment horizontal="center"/>
    </xf>
    <xf numFmtId="167" fontId="0" fillId="0" borderId="0" xfId="8" applyNumberFormat="1" applyFont="1" applyAlignment="1">
      <alignment horizontal="center"/>
    </xf>
    <xf numFmtId="10" fontId="0" fillId="0" borderId="0" xfId="8" applyNumberFormat="1" applyFont="1" applyFill="1"/>
    <xf numFmtId="168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9" borderId="0" xfId="0" applyNumberFormat="1" applyFill="1"/>
    <xf numFmtId="0" fontId="0" fillId="9" borderId="0" xfId="0" applyFill="1"/>
    <xf numFmtId="0" fontId="13" fillId="7" borderId="1" xfId="0" applyFont="1" applyFill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3" fillId="7" borderId="4" xfId="0" applyFont="1" applyFill="1" applyBorder="1" applyAlignment="1">
      <alignment horizontal="center"/>
    </xf>
    <xf numFmtId="0" fontId="16" fillId="0" borderId="0" xfId="0" quotePrefix="1" applyFont="1" applyAlignment="1">
      <alignment horizontal="left" wrapText="1"/>
    </xf>
    <xf numFmtId="0" fontId="0" fillId="0" borderId="0" xfId="0" applyAlignment="1">
      <alignment wrapText="1"/>
    </xf>
  </cellXfs>
  <cellStyles count="12">
    <cellStyle name="Comma" xfId="1" builtinId="3"/>
    <cellStyle name="Comma 2" xfId="2"/>
    <cellStyle name="Comma 3" xfId="10"/>
    <cellStyle name="Currency 2" xfId="3"/>
    <cellStyle name="Normal" xfId="0" builtinId="0"/>
    <cellStyle name="Normal 2" xfId="4"/>
    <cellStyle name="Normal 3" xfId="5"/>
    <cellStyle name="Normal 4" xfId="6"/>
    <cellStyle name="Normal 5" xfId="7"/>
    <cellStyle name="Percent" xfId="8" builtinId="5"/>
    <cellStyle name="Percent 2" xfId="9"/>
    <cellStyle name="Percent 3" xfId="1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chartsheet" Target="chartsheets/sheet3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9.xml"/><Relationship Id="rId17" Type="http://schemas.openxmlformats.org/officeDocument/2006/relationships/theme" Target="theme/theme1.xml"/><Relationship Id="rId2" Type="http://schemas.openxmlformats.org/officeDocument/2006/relationships/chartsheet" Target="chart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5" Type="http://schemas.openxmlformats.org/officeDocument/2006/relationships/worksheet" Target="worksheets/sheet2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7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Residential kWh per Customer per Month</a:t>
            </a:r>
          </a:p>
          <a:p>
            <a:pPr>
              <a:defRPr/>
            </a:pPr>
            <a:r>
              <a:rPr lang="en-US"/>
              <a:t>12 Month Moving Average</a:t>
            </a:r>
          </a:p>
        </c:rich>
      </c:tx>
      <c:layout>
        <c:manualLayout>
          <c:xMode val="edge"/>
          <c:yMode val="edge"/>
          <c:x val="0.27868529635115741"/>
          <c:y val="2.6262626262626262E-2"/>
        </c:manualLayout>
      </c:layout>
      <c:overlay val="1"/>
    </c:title>
    <c:plotArea>
      <c:layout>
        <c:manualLayout>
          <c:layoutTarget val="inner"/>
          <c:xMode val="edge"/>
          <c:yMode val="edge"/>
          <c:x val="7.8703082906716182E-2"/>
          <c:y val="1.8388928656645223E-2"/>
          <c:w val="0.89782790352526054"/>
          <c:h val="0.88857742782152227"/>
        </c:manualLayout>
      </c:layout>
      <c:lineChart>
        <c:grouping val="standard"/>
        <c:ser>
          <c:idx val="0"/>
          <c:order val="0"/>
          <c:tx>
            <c:v>Weather Normal Actual</c:v>
          </c:tx>
          <c:marker>
            <c:symbol val="none"/>
          </c:marker>
          <c:cat>
            <c:strRef>
              <c:f>Res!$A$90:$A$161</c:f>
              <c:strCache>
                <c:ptCount val="72"/>
                <c:pt idx="0">
                  <c:v>2007</c:v>
                </c:pt>
                <c:pt idx="1">
                  <c:v>2007</c:v>
                </c:pt>
                <c:pt idx="2">
                  <c:v>2007</c:v>
                </c:pt>
                <c:pt idx="3">
                  <c:v>2007</c:v>
                </c:pt>
                <c:pt idx="4">
                  <c:v>2007</c:v>
                </c:pt>
                <c:pt idx="5">
                  <c:v>2007</c:v>
                </c:pt>
                <c:pt idx="6">
                  <c:v>2007</c:v>
                </c:pt>
                <c:pt idx="7">
                  <c:v>2007</c:v>
                </c:pt>
                <c:pt idx="8">
                  <c:v>2007</c:v>
                </c:pt>
                <c:pt idx="9">
                  <c:v>2007</c:v>
                </c:pt>
                <c:pt idx="10">
                  <c:v>2007</c:v>
                </c:pt>
                <c:pt idx="11">
                  <c:v>2007</c:v>
                </c:pt>
                <c:pt idx="12">
                  <c:v>2008</c:v>
                </c:pt>
                <c:pt idx="13">
                  <c:v>2008</c:v>
                </c:pt>
                <c:pt idx="14">
                  <c:v>2008</c:v>
                </c:pt>
                <c:pt idx="15">
                  <c:v>2008</c:v>
                </c:pt>
                <c:pt idx="16">
                  <c:v>2008</c:v>
                </c:pt>
                <c:pt idx="17">
                  <c:v>2008</c:v>
                </c:pt>
                <c:pt idx="18">
                  <c:v>2008</c:v>
                </c:pt>
                <c:pt idx="19">
                  <c:v>2008</c:v>
                </c:pt>
                <c:pt idx="20">
                  <c:v>2008</c:v>
                </c:pt>
                <c:pt idx="21">
                  <c:v>2008</c:v>
                </c:pt>
                <c:pt idx="22">
                  <c:v>2008</c:v>
                </c:pt>
                <c:pt idx="23">
                  <c:v>2008</c:v>
                </c:pt>
                <c:pt idx="24">
                  <c:v>2009</c:v>
                </c:pt>
                <c:pt idx="25">
                  <c:v>2009</c:v>
                </c:pt>
                <c:pt idx="26">
                  <c:v>2009</c:v>
                </c:pt>
                <c:pt idx="27">
                  <c:v>2009</c:v>
                </c:pt>
                <c:pt idx="28">
                  <c:v>2009</c:v>
                </c:pt>
                <c:pt idx="29">
                  <c:v>2009</c:v>
                </c:pt>
                <c:pt idx="30">
                  <c:v>2009</c:v>
                </c:pt>
                <c:pt idx="31">
                  <c:v>2009</c:v>
                </c:pt>
                <c:pt idx="32">
                  <c:v>2009</c:v>
                </c:pt>
                <c:pt idx="33">
                  <c:v>2009</c:v>
                </c:pt>
                <c:pt idx="34">
                  <c:v>2009</c:v>
                </c:pt>
                <c:pt idx="35">
                  <c:v>2009</c:v>
                </c:pt>
                <c:pt idx="36">
                  <c:v>2010</c:v>
                </c:pt>
                <c:pt idx="37">
                  <c:v>2010</c:v>
                </c:pt>
                <c:pt idx="38">
                  <c:v>2010</c:v>
                </c:pt>
                <c:pt idx="39">
                  <c:v>2010</c:v>
                </c:pt>
                <c:pt idx="40">
                  <c:v>2010</c:v>
                </c:pt>
                <c:pt idx="41">
                  <c:v>2010</c:v>
                </c:pt>
                <c:pt idx="42">
                  <c:v>2010</c:v>
                </c:pt>
                <c:pt idx="43">
                  <c:v>2010</c:v>
                </c:pt>
                <c:pt idx="44">
                  <c:v>2010</c:v>
                </c:pt>
                <c:pt idx="45">
                  <c:v>2010</c:v>
                </c:pt>
                <c:pt idx="46">
                  <c:v>2010</c:v>
                </c:pt>
                <c:pt idx="47">
                  <c:v>2010</c:v>
                </c:pt>
                <c:pt idx="48">
                  <c:v>2011</c:v>
                </c:pt>
                <c:pt idx="49">
                  <c:v>2011</c:v>
                </c:pt>
                <c:pt idx="50">
                  <c:v>2011</c:v>
                </c:pt>
                <c:pt idx="51">
                  <c:v>2011</c:v>
                </c:pt>
                <c:pt idx="52">
                  <c:v>2011</c:v>
                </c:pt>
                <c:pt idx="53">
                  <c:v>2011</c:v>
                </c:pt>
                <c:pt idx="54">
                  <c:v>2011</c:v>
                </c:pt>
                <c:pt idx="55">
                  <c:v>2011</c:v>
                </c:pt>
                <c:pt idx="56">
                  <c:v>2011</c:v>
                </c:pt>
                <c:pt idx="57">
                  <c:v>2011</c:v>
                </c:pt>
                <c:pt idx="58">
                  <c:v>2011</c:v>
                </c:pt>
                <c:pt idx="59">
                  <c:v>2011</c:v>
                </c:pt>
                <c:pt idx="60">
                  <c:v>2012</c:v>
                </c:pt>
                <c:pt idx="61">
                  <c:v>2012</c:v>
                </c:pt>
                <c:pt idx="62">
                  <c:v>2012</c:v>
                </c:pt>
                <c:pt idx="63">
                  <c:v>2012</c:v>
                </c:pt>
                <c:pt idx="64">
                  <c:v>2012</c:v>
                </c:pt>
                <c:pt idx="65">
                  <c:v>2012</c:v>
                </c:pt>
                <c:pt idx="66">
                  <c:v>2012</c:v>
                </c:pt>
                <c:pt idx="67">
                  <c:v>2012</c:v>
                </c:pt>
                <c:pt idx="68">
                  <c:v>2012</c:v>
                </c:pt>
                <c:pt idx="69">
                  <c:v>2012</c:v>
                </c:pt>
                <c:pt idx="70">
                  <c:v>2012</c:v>
                </c:pt>
                <c:pt idx="71">
                  <c:v>2012</c:v>
                </c:pt>
              </c:strCache>
            </c:strRef>
          </c:cat>
          <c:val>
            <c:numRef>
              <c:f>Res!$F$90:$F$161</c:f>
              <c:numCache>
                <c:formatCode>_(* #,##0_);_(* \(#,##0\);_(* "-"??_);_(@_)</c:formatCode>
                <c:ptCount val="72"/>
                <c:pt idx="0">
                  <c:v>1261.5951151528827</c:v>
                </c:pt>
                <c:pt idx="1">
                  <c:v>1254.9696001821353</c:v>
                </c:pt>
                <c:pt idx="2">
                  <c:v>1255.4943758820607</c:v>
                </c:pt>
                <c:pt idx="3">
                  <c:v>1256.2759123227081</c:v>
                </c:pt>
                <c:pt idx="4">
                  <c:v>1252.9196154086142</c:v>
                </c:pt>
                <c:pt idx="5">
                  <c:v>1250.6642068375907</c:v>
                </c:pt>
                <c:pt idx="6">
                  <c:v>1249.6305724227313</c:v>
                </c:pt>
                <c:pt idx="7">
                  <c:v>1243.9352149756196</c:v>
                </c:pt>
                <c:pt idx="8">
                  <c:v>1237.5740148821105</c:v>
                </c:pt>
                <c:pt idx="9">
                  <c:v>1237.0755905929352</c:v>
                </c:pt>
                <c:pt idx="10">
                  <c:v>1234.0102300767874</c:v>
                </c:pt>
                <c:pt idx="11">
                  <c:v>1231.8832576226778</c:v>
                </c:pt>
                <c:pt idx="12">
                  <c:v>1224.9934559987992</c:v>
                </c:pt>
                <c:pt idx="13">
                  <c:v>1227.7867157450514</c:v>
                </c:pt>
                <c:pt idx="14">
                  <c:v>1224.8929433071978</c:v>
                </c:pt>
                <c:pt idx="15">
                  <c:v>1223.9650168512355</c:v>
                </c:pt>
                <c:pt idx="16">
                  <c:v>1218.7467401210843</c:v>
                </c:pt>
                <c:pt idx="17">
                  <c:v>1210.1296432156498</c:v>
                </c:pt>
                <c:pt idx="18">
                  <c:v>1198.2378483450539</c:v>
                </c:pt>
                <c:pt idx="19">
                  <c:v>1182.7959569139668</c:v>
                </c:pt>
                <c:pt idx="20">
                  <c:v>1176.9499132724975</c:v>
                </c:pt>
                <c:pt idx="21">
                  <c:v>1176.6394281587538</c:v>
                </c:pt>
                <c:pt idx="22">
                  <c:v>1172.506598271344</c:v>
                </c:pt>
                <c:pt idx="23">
                  <c:v>1170.2018740481178</c:v>
                </c:pt>
                <c:pt idx="24">
                  <c:v>1168.8284847224993</c:v>
                </c:pt>
                <c:pt idx="25">
                  <c:v>1164.581536325758</c:v>
                </c:pt>
                <c:pt idx="26">
                  <c:v>1163.423642988917</c:v>
                </c:pt>
                <c:pt idx="27">
                  <c:v>1162.4127833450136</c:v>
                </c:pt>
                <c:pt idx="28">
                  <c:v>1164.3894971051602</c:v>
                </c:pt>
                <c:pt idx="29">
                  <c:v>1169.9479446469854</c:v>
                </c:pt>
                <c:pt idx="30">
                  <c:v>1175.9995398245001</c:v>
                </c:pt>
                <c:pt idx="31">
                  <c:v>1186.7883181787404</c:v>
                </c:pt>
                <c:pt idx="32">
                  <c:v>1186.9212121808998</c:v>
                </c:pt>
                <c:pt idx="33">
                  <c:v>1183.8381549603289</c:v>
                </c:pt>
                <c:pt idx="34">
                  <c:v>1180.663112477408</c:v>
                </c:pt>
                <c:pt idx="35">
                  <c:v>1179.0674853144549</c:v>
                </c:pt>
                <c:pt idx="36">
                  <c:v>1175.3694553279304</c:v>
                </c:pt>
                <c:pt idx="37">
                  <c:v>1176.3562769677874</c:v>
                </c:pt>
                <c:pt idx="38">
                  <c:v>1176.39313024577</c:v>
                </c:pt>
                <c:pt idx="39">
                  <c:v>1172.9962251745037</c:v>
                </c:pt>
                <c:pt idx="40">
                  <c:v>1171.4703344375805</c:v>
                </c:pt>
                <c:pt idx="41">
                  <c:v>1170.9536134840514</c:v>
                </c:pt>
                <c:pt idx="42">
                  <c:v>1166.1035071053655</c:v>
                </c:pt>
                <c:pt idx="43">
                  <c:v>1158.1892277927564</c:v>
                </c:pt>
                <c:pt idx="44">
                  <c:v>1158.7234128911316</c:v>
                </c:pt>
                <c:pt idx="45">
                  <c:v>1152.3339859478854</c:v>
                </c:pt>
                <c:pt idx="46">
                  <c:v>1154.0450066657061</c:v>
                </c:pt>
                <c:pt idx="47">
                  <c:v>1151.9834723880076</c:v>
                </c:pt>
                <c:pt idx="48">
                  <c:v>1153.6811364869184</c:v>
                </c:pt>
                <c:pt idx="49">
                  <c:v>1156.3158942675739</c:v>
                </c:pt>
                <c:pt idx="50">
                  <c:v>1153.268164032221</c:v>
                </c:pt>
                <c:pt idx="51">
                  <c:v>1151.3248771923402</c:v>
                </c:pt>
                <c:pt idx="52">
                  <c:v>1153.0998054399731</c:v>
                </c:pt>
                <c:pt idx="53">
                  <c:v>1150.5878199172903</c:v>
                </c:pt>
                <c:pt idx="54">
                  <c:v>1148.1950949090863</c:v>
                </c:pt>
                <c:pt idx="55">
                  <c:v>1149.4313855914722</c:v>
                </c:pt>
                <c:pt idx="56">
                  <c:v>1144.2603499807053</c:v>
                </c:pt>
                <c:pt idx="57">
                  <c:v>1147.9819520245826</c:v>
                </c:pt>
                <c:pt idx="58">
                  <c:v>1146.2042638609425</c:v>
                </c:pt>
                <c:pt idx="59">
                  <c:v>1145.7500230723108</c:v>
                </c:pt>
                <c:pt idx="60">
                  <c:v>1148.7825236489191</c:v>
                </c:pt>
                <c:pt idx="61">
                  <c:v>1146.1261395529793</c:v>
                </c:pt>
                <c:pt idx="62">
                  <c:v>1149.5471942286722</c:v>
                </c:pt>
                <c:pt idx="63">
                  <c:v>1155.2844805502157</c:v>
                </c:pt>
                <c:pt idx="64">
                  <c:v>1150.409229720982</c:v>
                </c:pt>
                <c:pt idx="65">
                  <c:v>1148.9942659846147</c:v>
                </c:pt>
                <c:pt idx="66">
                  <c:v>1151.918451861188</c:v>
                </c:pt>
                <c:pt idx="67">
                  <c:v>1146.4085178160492</c:v>
                </c:pt>
                <c:pt idx="68">
                  <c:v>1144.926693107979</c:v>
                </c:pt>
                <c:pt idx="69">
                  <c:v>1142.3776537505978</c:v>
                </c:pt>
                <c:pt idx="70">
                  <c:v>1141.2967181518218</c:v>
                </c:pt>
                <c:pt idx="71">
                  <c:v>1142.16104759003</c:v>
                </c:pt>
              </c:numCache>
            </c:numRef>
          </c:val>
        </c:ser>
        <c:marker val="1"/>
        <c:axId val="140937088"/>
        <c:axId val="140956416"/>
      </c:lineChart>
      <c:catAx>
        <c:axId val="140937088"/>
        <c:scaling>
          <c:orientation val="minMax"/>
        </c:scaling>
        <c:axPos val="b"/>
        <c:numFmt formatCode="General" sourceLinked="1"/>
        <c:tickLblPos val="nextTo"/>
        <c:crossAx val="140956416"/>
        <c:crosses val="autoZero"/>
        <c:auto val="1"/>
        <c:lblAlgn val="ctr"/>
        <c:lblOffset val="100"/>
        <c:tickLblSkip val="12"/>
        <c:tickMarkSkip val="12"/>
      </c:catAx>
      <c:valAx>
        <c:axId val="140956416"/>
        <c:scaling>
          <c:orientation val="minMax"/>
          <c:max val="1400"/>
          <c:min val="1000"/>
        </c:scaling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_(* #,##0_);_(* \(#,##0\);_(* &quot;-&quot;??_);_(@_)" sourceLinked="1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40937088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Small</a:t>
            </a:r>
            <a:r>
              <a:rPr lang="en-US" baseline="0"/>
              <a:t> Commercial</a:t>
            </a:r>
            <a:r>
              <a:rPr lang="en-US"/>
              <a:t> kWh per Customer per Month</a:t>
            </a:r>
          </a:p>
          <a:p>
            <a:pPr>
              <a:defRPr/>
            </a:pPr>
            <a:r>
              <a:rPr lang="en-US"/>
              <a:t>12 Month Moving Average</a:t>
            </a:r>
          </a:p>
        </c:rich>
      </c:tx>
      <c:layout>
        <c:manualLayout>
          <c:xMode val="edge"/>
          <c:yMode val="edge"/>
          <c:x val="0.27868529635115741"/>
          <c:y val="2.6262626262626262E-2"/>
        </c:manualLayout>
      </c:layout>
      <c:overlay val="1"/>
    </c:title>
    <c:plotArea>
      <c:layout>
        <c:manualLayout>
          <c:layoutTarget val="inner"/>
          <c:xMode val="edge"/>
          <c:yMode val="edge"/>
          <c:x val="7.4302642862711904E-2"/>
          <c:y val="1.8388928656645223E-2"/>
          <c:w val="0.90222834356926507"/>
          <c:h val="0.88857742782152227"/>
        </c:manualLayout>
      </c:layout>
      <c:lineChart>
        <c:grouping val="standard"/>
        <c:ser>
          <c:idx val="0"/>
          <c:order val="0"/>
          <c:tx>
            <c:v>Weather Normal Actual</c:v>
          </c:tx>
          <c:marker>
            <c:symbol val="none"/>
          </c:marker>
          <c:cat>
            <c:numRef>
              <c:f>'Small Comm'!$A$18:$A$89</c:f>
              <c:numCache>
                <c:formatCode>General</c:formatCode>
                <c:ptCount val="72"/>
                <c:pt idx="0">
                  <c:v>2007</c:v>
                </c:pt>
                <c:pt idx="1">
                  <c:v>2007</c:v>
                </c:pt>
                <c:pt idx="2">
                  <c:v>2007</c:v>
                </c:pt>
                <c:pt idx="3">
                  <c:v>2007</c:v>
                </c:pt>
                <c:pt idx="4">
                  <c:v>2007</c:v>
                </c:pt>
                <c:pt idx="5">
                  <c:v>2007</c:v>
                </c:pt>
                <c:pt idx="6">
                  <c:v>2007</c:v>
                </c:pt>
                <c:pt idx="7">
                  <c:v>2007</c:v>
                </c:pt>
                <c:pt idx="8">
                  <c:v>2007</c:v>
                </c:pt>
                <c:pt idx="9">
                  <c:v>2007</c:v>
                </c:pt>
                <c:pt idx="10">
                  <c:v>2007</c:v>
                </c:pt>
                <c:pt idx="11">
                  <c:v>2007</c:v>
                </c:pt>
                <c:pt idx="12">
                  <c:v>2008</c:v>
                </c:pt>
                <c:pt idx="13">
                  <c:v>2008</c:v>
                </c:pt>
                <c:pt idx="14">
                  <c:v>2008</c:v>
                </c:pt>
                <c:pt idx="15">
                  <c:v>2008</c:v>
                </c:pt>
                <c:pt idx="16">
                  <c:v>2008</c:v>
                </c:pt>
                <c:pt idx="17">
                  <c:v>2008</c:v>
                </c:pt>
                <c:pt idx="18">
                  <c:v>2008</c:v>
                </c:pt>
                <c:pt idx="19">
                  <c:v>2008</c:v>
                </c:pt>
                <c:pt idx="20">
                  <c:v>2008</c:v>
                </c:pt>
                <c:pt idx="21">
                  <c:v>2008</c:v>
                </c:pt>
                <c:pt idx="22">
                  <c:v>2008</c:v>
                </c:pt>
                <c:pt idx="23">
                  <c:v>2008</c:v>
                </c:pt>
                <c:pt idx="24">
                  <c:v>2009</c:v>
                </c:pt>
                <c:pt idx="25">
                  <c:v>2009</c:v>
                </c:pt>
                <c:pt idx="26">
                  <c:v>2009</c:v>
                </c:pt>
                <c:pt idx="27">
                  <c:v>2009</c:v>
                </c:pt>
                <c:pt idx="28">
                  <c:v>2009</c:v>
                </c:pt>
                <c:pt idx="29">
                  <c:v>2009</c:v>
                </c:pt>
                <c:pt idx="30">
                  <c:v>2009</c:v>
                </c:pt>
                <c:pt idx="31">
                  <c:v>2009</c:v>
                </c:pt>
                <c:pt idx="32">
                  <c:v>2009</c:v>
                </c:pt>
                <c:pt idx="33">
                  <c:v>2009</c:v>
                </c:pt>
                <c:pt idx="34">
                  <c:v>2009</c:v>
                </c:pt>
                <c:pt idx="35">
                  <c:v>2009</c:v>
                </c:pt>
                <c:pt idx="36">
                  <c:v>2010</c:v>
                </c:pt>
                <c:pt idx="37">
                  <c:v>2010</c:v>
                </c:pt>
                <c:pt idx="38">
                  <c:v>2010</c:v>
                </c:pt>
                <c:pt idx="39">
                  <c:v>2010</c:v>
                </c:pt>
                <c:pt idx="40">
                  <c:v>2010</c:v>
                </c:pt>
                <c:pt idx="41">
                  <c:v>2010</c:v>
                </c:pt>
                <c:pt idx="42">
                  <c:v>2010</c:v>
                </c:pt>
                <c:pt idx="43">
                  <c:v>2010</c:v>
                </c:pt>
                <c:pt idx="44">
                  <c:v>2010</c:v>
                </c:pt>
                <c:pt idx="45">
                  <c:v>2010</c:v>
                </c:pt>
                <c:pt idx="46">
                  <c:v>2010</c:v>
                </c:pt>
                <c:pt idx="47">
                  <c:v>2010</c:v>
                </c:pt>
                <c:pt idx="48">
                  <c:v>2011</c:v>
                </c:pt>
                <c:pt idx="49">
                  <c:v>2011</c:v>
                </c:pt>
                <c:pt idx="50">
                  <c:v>2011</c:v>
                </c:pt>
                <c:pt idx="51">
                  <c:v>2011</c:v>
                </c:pt>
                <c:pt idx="52">
                  <c:v>2011</c:v>
                </c:pt>
                <c:pt idx="53">
                  <c:v>2011</c:v>
                </c:pt>
                <c:pt idx="54">
                  <c:v>2011</c:v>
                </c:pt>
                <c:pt idx="55">
                  <c:v>2011</c:v>
                </c:pt>
                <c:pt idx="56">
                  <c:v>2011</c:v>
                </c:pt>
                <c:pt idx="57">
                  <c:v>2011</c:v>
                </c:pt>
                <c:pt idx="58">
                  <c:v>2011</c:v>
                </c:pt>
                <c:pt idx="59">
                  <c:v>2011</c:v>
                </c:pt>
                <c:pt idx="60">
                  <c:v>2012</c:v>
                </c:pt>
                <c:pt idx="61">
                  <c:v>2012</c:v>
                </c:pt>
                <c:pt idx="62">
                  <c:v>2012</c:v>
                </c:pt>
                <c:pt idx="63">
                  <c:v>2012</c:v>
                </c:pt>
                <c:pt idx="64">
                  <c:v>2012</c:v>
                </c:pt>
                <c:pt idx="65">
                  <c:v>2012</c:v>
                </c:pt>
                <c:pt idx="66">
                  <c:v>2012</c:v>
                </c:pt>
                <c:pt idx="67">
                  <c:v>2012</c:v>
                </c:pt>
                <c:pt idx="68">
                  <c:v>2012</c:v>
                </c:pt>
                <c:pt idx="69">
                  <c:v>2012</c:v>
                </c:pt>
                <c:pt idx="70">
                  <c:v>2012</c:v>
                </c:pt>
                <c:pt idx="71">
                  <c:v>2012</c:v>
                </c:pt>
              </c:numCache>
            </c:numRef>
          </c:cat>
          <c:val>
            <c:numRef>
              <c:f>'Small Comm'!$F$18:$F$89</c:f>
              <c:numCache>
                <c:formatCode>_(* #,##0_);_(* \(#,##0\);_(* "-"??_);_(@_)</c:formatCode>
                <c:ptCount val="72"/>
                <c:pt idx="0">
                  <c:v>898.49422935896246</c:v>
                </c:pt>
                <c:pt idx="1">
                  <c:v>901.25706144235903</c:v>
                </c:pt>
                <c:pt idx="2">
                  <c:v>905.7659713301847</c:v>
                </c:pt>
                <c:pt idx="3">
                  <c:v>909.19577718503535</c:v>
                </c:pt>
                <c:pt idx="4">
                  <c:v>905.98900227469528</c:v>
                </c:pt>
                <c:pt idx="5">
                  <c:v>903.83721079329132</c:v>
                </c:pt>
                <c:pt idx="6">
                  <c:v>903.08807121506288</c:v>
                </c:pt>
                <c:pt idx="7">
                  <c:v>899.47082239857627</c:v>
                </c:pt>
                <c:pt idx="8">
                  <c:v>897.22855058526375</c:v>
                </c:pt>
                <c:pt idx="9">
                  <c:v>895.9272544333686</c:v>
                </c:pt>
                <c:pt idx="10">
                  <c:v>894.49383315021169</c:v>
                </c:pt>
                <c:pt idx="11">
                  <c:v>890.31789387923402</c:v>
                </c:pt>
                <c:pt idx="12">
                  <c:v>886.55215231771626</c:v>
                </c:pt>
                <c:pt idx="13">
                  <c:v>887.74448653078286</c:v>
                </c:pt>
                <c:pt idx="14">
                  <c:v>884.87635156591932</c:v>
                </c:pt>
                <c:pt idx="15">
                  <c:v>884.29485742308782</c:v>
                </c:pt>
                <c:pt idx="16">
                  <c:v>881.543438434221</c:v>
                </c:pt>
                <c:pt idx="17">
                  <c:v>878.04309998091742</c:v>
                </c:pt>
                <c:pt idx="18">
                  <c:v>871.95096125266946</c:v>
                </c:pt>
                <c:pt idx="19">
                  <c:v>863.27979952106568</c:v>
                </c:pt>
                <c:pt idx="20">
                  <c:v>856.22220509888382</c:v>
                </c:pt>
                <c:pt idx="21">
                  <c:v>854.30319791187185</c:v>
                </c:pt>
                <c:pt idx="22">
                  <c:v>850.86700007538911</c:v>
                </c:pt>
                <c:pt idx="23">
                  <c:v>849.26859600337104</c:v>
                </c:pt>
                <c:pt idx="24">
                  <c:v>844.53005724800914</c:v>
                </c:pt>
                <c:pt idx="25">
                  <c:v>839.15418350912171</c:v>
                </c:pt>
                <c:pt idx="26">
                  <c:v>836.62899731674133</c:v>
                </c:pt>
                <c:pt idx="27">
                  <c:v>831.78564017039582</c:v>
                </c:pt>
                <c:pt idx="28">
                  <c:v>830.37007990300424</c:v>
                </c:pt>
                <c:pt idx="29">
                  <c:v>831.10253894760137</c:v>
                </c:pt>
                <c:pt idx="30">
                  <c:v>831.5850242653197</c:v>
                </c:pt>
                <c:pt idx="31">
                  <c:v>832.87060647036435</c:v>
                </c:pt>
                <c:pt idx="32">
                  <c:v>829.15151692355221</c:v>
                </c:pt>
                <c:pt idx="33">
                  <c:v>825.39880803959807</c:v>
                </c:pt>
                <c:pt idx="34">
                  <c:v>819.24221510148493</c:v>
                </c:pt>
                <c:pt idx="35">
                  <c:v>817.3415818926868</c:v>
                </c:pt>
                <c:pt idx="36">
                  <c:v>821.10536384107127</c:v>
                </c:pt>
                <c:pt idx="37">
                  <c:v>822.95069076908339</c:v>
                </c:pt>
                <c:pt idx="38">
                  <c:v>824.30972667002834</c:v>
                </c:pt>
                <c:pt idx="39">
                  <c:v>821.52914374075681</c:v>
                </c:pt>
                <c:pt idx="40">
                  <c:v>819.03831616088246</c:v>
                </c:pt>
                <c:pt idx="41">
                  <c:v>815.36412263254522</c:v>
                </c:pt>
                <c:pt idx="42">
                  <c:v>811.82113370866466</c:v>
                </c:pt>
                <c:pt idx="43">
                  <c:v>808.2067766046938</c:v>
                </c:pt>
                <c:pt idx="44">
                  <c:v>808.38906381186655</c:v>
                </c:pt>
                <c:pt idx="45">
                  <c:v>804.40253281609239</c:v>
                </c:pt>
                <c:pt idx="46">
                  <c:v>805.0000080589665</c:v>
                </c:pt>
                <c:pt idx="47">
                  <c:v>804.67271036237037</c:v>
                </c:pt>
                <c:pt idx="48">
                  <c:v>803.07927950629312</c:v>
                </c:pt>
                <c:pt idx="49">
                  <c:v>803.25402190563079</c:v>
                </c:pt>
                <c:pt idx="50">
                  <c:v>798.52174627897705</c:v>
                </c:pt>
                <c:pt idx="51">
                  <c:v>796.08119852794835</c:v>
                </c:pt>
                <c:pt idx="52">
                  <c:v>797.44739568025398</c:v>
                </c:pt>
                <c:pt idx="53">
                  <c:v>795.95987636076018</c:v>
                </c:pt>
                <c:pt idx="54">
                  <c:v>792.94149940169962</c:v>
                </c:pt>
                <c:pt idx="55">
                  <c:v>790.90550383687776</c:v>
                </c:pt>
                <c:pt idx="56">
                  <c:v>787.07258008662177</c:v>
                </c:pt>
                <c:pt idx="57">
                  <c:v>789.08595688506614</c:v>
                </c:pt>
                <c:pt idx="58">
                  <c:v>788.93213172313699</c:v>
                </c:pt>
                <c:pt idx="59">
                  <c:v>787.10721958896875</c:v>
                </c:pt>
                <c:pt idx="60">
                  <c:v>781.40956747497955</c:v>
                </c:pt>
                <c:pt idx="61">
                  <c:v>774.45279777309645</c:v>
                </c:pt>
                <c:pt idx="62">
                  <c:v>774.79712820816394</c:v>
                </c:pt>
                <c:pt idx="63">
                  <c:v>777.19651876877595</c:v>
                </c:pt>
                <c:pt idx="64">
                  <c:v>774.33730708399014</c:v>
                </c:pt>
                <c:pt idx="65">
                  <c:v>774.34923346457106</c:v>
                </c:pt>
                <c:pt idx="66">
                  <c:v>774.71030167656352</c:v>
                </c:pt>
                <c:pt idx="67">
                  <c:v>770.75658533412673</c:v>
                </c:pt>
                <c:pt idx="68">
                  <c:v>768.33547322932952</c:v>
                </c:pt>
                <c:pt idx="69">
                  <c:v>766.07771941880765</c:v>
                </c:pt>
                <c:pt idx="70">
                  <c:v>764.41323612164035</c:v>
                </c:pt>
                <c:pt idx="71">
                  <c:v>763.09850974616973</c:v>
                </c:pt>
              </c:numCache>
            </c:numRef>
          </c:val>
        </c:ser>
        <c:marker val="1"/>
        <c:axId val="153132416"/>
        <c:axId val="153150976"/>
      </c:lineChart>
      <c:catAx>
        <c:axId val="153132416"/>
        <c:scaling>
          <c:orientation val="minMax"/>
        </c:scaling>
        <c:axPos val="b"/>
        <c:numFmt formatCode="General" sourceLinked="1"/>
        <c:tickLblPos val="nextTo"/>
        <c:crossAx val="153150976"/>
        <c:crosses val="autoZero"/>
        <c:auto val="1"/>
        <c:lblAlgn val="ctr"/>
        <c:lblOffset val="100"/>
        <c:tickLblSkip val="12"/>
        <c:tickMarkSkip val="12"/>
      </c:catAx>
      <c:valAx>
        <c:axId val="153150976"/>
        <c:scaling>
          <c:orientation val="minMax"/>
          <c:max val="1000"/>
          <c:min val="600"/>
        </c:scaling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_(* #,##0_);_(* \(#,##0\);_(* &quot;-&quot;??_);_(@_)" sourceLinked="1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153132416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baseline="0"/>
              <a:t>Large Commercial</a:t>
            </a:r>
            <a:r>
              <a:rPr lang="en-US"/>
              <a:t> kWh per Customer per Month</a:t>
            </a:r>
          </a:p>
          <a:p>
            <a:pPr>
              <a:defRPr/>
            </a:pPr>
            <a:r>
              <a:rPr lang="en-US"/>
              <a:t>12 Month Moving Average</a:t>
            </a:r>
          </a:p>
        </c:rich>
      </c:tx>
      <c:layout>
        <c:manualLayout>
          <c:xMode val="edge"/>
          <c:yMode val="edge"/>
          <c:x val="0.27868529635115741"/>
          <c:y val="2.6262626262626262E-2"/>
        </c:manualLayout>
      </c:layout>
      <c:overlay val="1"/>
    </c:title>
    <c:plotArea>
      <c:layout>
        <c:manualLayout>
          <c:layoutTarget val="inner"/>
          <c:xMode val="edge"/>
          <c:yMode val="edge"/>
          <c:x val="9.3371216386730529E-2"/>
          <c:y val="2.4449534717251253E-2"/>
          <c:w val="0.88609339674124643"/>
          <c:h val="0.88655722580131646"/>
        </c:manualLayout>
      </c:layout>
      <c:lineChart>
        <c:grouping val="standard"/>
        <c:ser>
          <c:idx val="0"/>
          <c:order val="0"/>
          <c:tx>
            <c:v>Weather Normal Actual</c:v>
          </c:tx>
          <c:marker>
            <c:symbol val="none"/>
          </c:marker>
          <c:cat>
            <c:numRef>
              <c:f>'Large Comm'!$A$18:$A$89</c:f>
              <c:numCache>
                <c:formatCode>General</c:formatCode>
                <c:ptCount val="72"/>
                <c:pt idx="0">
                  <c:v>2007</c:v>
                </c:pt>
                <c:pt idx="1">
                  <c:v>2007</c:v>
                </c:pt>
                <c:pt idx="2">
                  <c:v>2007</c:v>
                </c:pt>
                <c:pt idx="3">
                  <c:v>2007</c:v>
                </c:pt>
                <c:pt idx="4">
                  <c:v>2007</c:v>
                </c:pt>
                <c:pt idx="5">
                  <c:v>2007</c:v>
                </c:pt>
                <c:pt idx="6">
                  <c:v>2007</c:v>
                </c:pt>
                <c:pt idx="7">
                  <c:v>2007</c:v>
                </c:pt>
                <c:pt idx="8">
                  <c:v>2007</c:v>
                </c:pt>
                <c:pt idx="9">
                  <c:v>2007</c:v>
                </c:pt>
                <c:pt idx="10">
                  <c:v>2007</c:v>
                </c:pt>
                <c:pt idx="11">
                  <c:v>2007</c:v>
                </c:pt>
                <c:pt idx="12">
                  <c:v>2008</c:v>
                </c:pt>
                <c:pt idx="13">
                  <c:v>2008</c:v>
                </c:pt>
                <c:pt idx="14">
                  <c:v>2008</c:v>
                </c:pt>
                <c:pt idx="15">
                  <c:v>2008</c:v>
                </c:pt>
                <c:pt idx="16">
                  <c:v>2008</c:v>
                </c:pt>
                <c:pt idx="17">
                  <c:v>2008</c:v>
                </c:pt>
                <c:pt idx="18">
                  <c:v>2008</c:v>
                </c:pt>
                <c:pt idx="19">
                  <c:v>2008</c:v>
                </c:pt>
                <c:pt idx="20">
                  <c:v>2008</c:v>
                </c:pt>
                <c:pt idx="21">
                  <c:v>2008</c:v>
                </c:pt>
                <c:pt idx="22">
                  <c:v>2008</c:v>
                </c:pt>
                <c:pt idx="23">
                  <c:v>2008</c:v>
                </c:pt>
                <c:pt idx="24">
                  <c:v>2009</c:v>
                </c:pt>
                <c:pt idx="25">
                  <c:v>2009</c:v>
                </c:pt>
                <c:pt idx="26">
                  <c:v>2009</c:v>
                </c:pt>
                <c:pt idx="27">
                  <c:v>2009</c:v>
                </c:pt>
                <c:pt idx="28">
                  <c:v>2009</c:v>
                </c:pt>
                <c:pt idx="29">
                  <c:v>2009</c:v>
                </c:pt>
                <c:pt idx="30">
                  <c:v>2009</c:v>
                </c:pt>
                <c:pt idx="31">
                  <c:v>2009</c:v>
                </c:pt>
                <c:pt idx="32">
                  <c:v>2009</c:v>
                </c:pt>
                <c:pt idx="33">
                  <c:v>2009</c:v>
                </c:pt>
                <c:pt idx="34">
                  <c:v>2009</c:v>
                </c:pt>
                <c:pt idx="35">
                  <c:v>2009</c:v>
                </c:pt>
                <c:pt idx="36">
                  <c:v>2010</c:v>
                </c:pt>
                <c:pt idx="37">
                  <c:v>2010</c:v>
                </c:pt>
                <c:pt idx="38">
                  <c:v>2010</c:v>
                </c:pt>
                <c:pt idx="39">
                  <c:v>2010</c:v>
                </c:pt>
                <c:pt idx="40">
                  <c:v>2010</c:v>
                </c:pt>
                <c:pt idx="41">
                  <c:v>2010</c:v>
                </c:pt>
                <c:pt idx="42">
                  <c:v>2010</c:v>
                </c:pt>
                <c:pt idx="43">
                  <c:v>2010</c:v>
                </c:pt>
                <c:pt idx="44">
                  <c:v>2010</c:v>
                </c:pt>
                <c:pt idx="45">
                  <c:v>2010</c:v>
                </c:pt>
                <c:pt idx="46">
                  <c:v>2010</c:v>
                </c:pt>
                <c:pt idx="47">
                  <c:v>2010</c:v>
                </c:pt>
                <c:pt idx="48">
                  <c:v>2011</c:v>
                </c:pt>
                <c:pt idx="49">
                  <c:v>2011</c:v>
                </c:pt>
                <c:pt idx="50">
                  <c:v>2011</c:v>
                </c:pt>
                <c:pt idx="51">
                  <c:v>2011</c:v>
                </c:pt>
                <c:pt idx="52">
                  <c:v>2011</c:v>
                </c:pt>
                <c:pt idx="53">
                  <c:v>2011</c:v>
                </c:pt>
                <c:pt idx="54">
                  <c:v>2011</c:v>
                </c:pt>
                <c:pt idx="55">
                  <c:v>2011</c:v>
                </c:pt>
                <c:pt idx="56">
                  <c:v>2011</c:v>
                </c:pt>
                <c:pt idx="57">
                  <c:v>2011</c:v>
                </c:pt>
                <c:pt idx="58">
                  <c:v>2011</c:v>
                </c:pt>
                <c:pt idx="59">
                  <c:v>2011</c:v>
                </c:pt>
                <c:pt idx="60">
                  <c:v>2012</c:v>
                </c:pt>
                <c:pt idx="61">
                  <c:v>2012</c:v>
                </c:pt>
                <c:pt idx="62">
                  <c:v>2012</c:v>
                </c:pt>
                <c:pt idx="63">
                  <c:v>2012</c:v>
                </c:pt>
                <c:pt idx="64">
                  <c:v>2012</c:v>
                </c:pt>
                <c:pt idx="65">
                  <c:v>2012</c:v>
                </c:pt>
                <c:pt idx="66">
                  <c:v>2012</c:v>
                </c:pt>
                <c:pt idx="67">
                  <c:v>2012</c:v>
                </c:pt>
                <c:pt idx="68">
                  <c:v>2012</c:v>
                </c:pt>
                <c:pt idx="69">
                  <c:v>2012</c:v>
                </c:pt>
                <c:pt idx="70">
                  <c:v>2012</c:v>
                </c:pt>
                <c:pt idx="71">
                  <c:v>2012</c:v>
                </c:pt>
              </c:numCache>
            </c:numRef>
          </c:cat>
          <c:val>
            <c:numRef>
              <c:f>'Large Comm'!$F$18:$F$89</c:f>
              <c:numCache>
                <c:formatCode>_(* #,##0_);_(* \(#,##0\);_(* "-"??_);_(@_)</c:formatCode>
                <c:ptCount val="72"/>
                <c:pt idx="0">
                  <c:v>18090.707359169905</c:v>
                </c:pt>
                <c:pt idx="1">
                  <c:v>18090.020589074444</c:v>
                </c:pt>
                <c:pt idx="2">
                  <c:v>18114.40163949642</c:v>
                </c:pt>
                <c:pt idx="3">
                  <c:v>18159.410967611679</c:v>
                </c:pt>
                <c:pt idx="4">
                  <c:v>18123.460493119317</c:v>
                </c:pt>
                <c:pt idx="5">
                  <c:v>18100.155602662006</c:v>
                </c:pt>
                <c:pt idx="6">
                  <c:v>18140.719469368432</c:v>
                </c:pt>
                <c:pt idx="7">
                  <c:v>18091.562269126356</c:v>
                </c:pt>
                <c:pt idx="8">
                  <c:v>18097.50537912127</c:v>
                </c:pt>
                <c:pt idx="9">
                  <c:v>18111.3952644075</c:v>
                </c:pt>
                <c:pt idx="10">
                  <c:v>18085.977189654164</c:v>
                </c:pt>
                <c:pt idx="11">
                  <c:v>18074.934577931472</c:v>
                </c:pt>
                <c:pt idx="12">
                  <c:v>18047.452275045071</c:v>
                </c:pt>
                <c:pt idx="13">
                  <c:v>18092.604617082859</c:v>
                </c:pt>
                <c:pt idx="14">
                  <c:v>18075.15239114537</c:v>
                </c:pt>
                <c:pt idx="15">
                  <c:v>18091.523772752877</c:v>
                </c:pt>
                <c:pt idx="16">
                  <c:v>18057.286338262147</c:v>
                </c:pt>
                <c:pt idx="17">
                  <c:v>18024.893582078919</c:v>
                </c:pt>
                <c:pt idx="18">
                  <c:v>17944.010347402804</c:v>
                </c:pt>
                <c:pt idx="19">
                  <c:v>17847.369835613867</c:v>
                </c:pt>
                <c:pt idx="20">
                  <c:v>17763.58821553081</c:v>
                </c:pt>
                <c:pt idx="21">
                  <c:v>17774.598158687211</c:v>
                </c:pt>
                <c:pt idx="22">
                  <c:v>17700.748128045521</c:v>
                </c:pt>
                <c:pt idx="23">
                  <c:v>17641.216758259976</c:v>
                </c:pt>
                <c:pt idx="24">
                  <c:v>17583.148642732107</c:v>
                </c:pt>
                <c:pt idx="25">
                  <c:v>17495.522983924147</c:v>
                </c:pt>
                <c:pt idx="26">
                  <c:v>17459.291263818577</c:v>
                </c:pt>
                <c:pt idx="27">
                  <c:v>17393.186491953165</c:v>
                </c:pt>
                <c:pt idx="28">
                  <c:v>17371.812615238996</c:v>
                </c:pt>
                <c:pt idx="29">
                  <c:v>17361.606831750174</c:v>
                </c:pt>
                <c:pt idx="30">
                  <c:v>17353.380731648351</c:v>
                </c:pt>
                <c:pt idx="31">
                  <c:v>17352.985677282031</c:v>
                </c:pt>
                <c:pt idx="32">
                  <c:v>17303.741129864196</c:v>
                </c:pt>
                <c:pt idx="33">
                  <c:v>17244.137749575944</c:v>
                </c:pt>
                <c:pt idx="34">
                  <c:v>17178.520394058931</c:v>
                </c:pt>
                <c:pt idx="35">
                  <c:v>17151.313041472789</c:v>
                </c:pt>
                <c:pt idx="36">
                  <c:v>17112.140345531847</c:v>
                </c:pt>
                <c:pt idx="37">
                  <c:v>17133.980310438019</c:v>
                </c:pt>
                <c:pt idx="38">
                  <c:v>17119.528000333285</c:v>
                </c:pt>
                <c:pt idx="39">
                  <c:v>17108.681515863707</c:v>
                </c:pt>
                <c:pt idx="40">
                  <c:v>17120.792218057391</c:v>
                </c:pt>
                <c:pt idx="41">
                  <c:v>17127.584783567789</c:v>
                </c:pt>
                <c:pt idx="42">
                  <c:v>17110.647173031914</c:v>
                </c:pt>
                <c:pt idx="43">
                  <c:v>17122.993591187595</c:v>
                </c:pt>
                <c:pt idx="44">
                  <c:v>17153.46818051907</c:v>
                </c:pt>
                <c:pt idx="45">
                  <c:v>17112.695310914085</c:v>
                </c:pt>
                <c:pt idx="46">
                  <c:v>17149.982319439638</c:v>
                </c:pt>
                <c:pt idx="47">
                  <c:v>17163.623768714024</c:v>
                </c:pt>
                <c:pt idx="48">
                  <c:v>17192.862473536396</c:v>
                </c:pt>
                <c:pt idx="49">
                  <c:v>17226.633973567117</c:v>
                </c:pt>
                <c:pt idx="50">
                  <c:v>17191.566417915437</c:v>
                </c:pt>
                <c:pt idx="51">
                  <c:v>17159.947432567278</c:v>
                </c:pt>
                <c:pt idx="52">
                  <c:v>17172.20657311755</c:v>
                </c:pt>
                <c:pt idx="53">
                  <c:v>17172.304545112769</c:v>
                </c:pt>
                <c:pt idx="54">
                  <c:v>17131.910286406321</c:v>
                </c:pt>
                <c:pt idx="55">
                  <c:v>17109.184378907376</c:v>
                </c:pt>
                <c:pt idx="56">
                  <c:v>17055.678274612288</c:v>
                </c:pt>
                <c:pt idx="57">
                  <c:v>17069.092508325353</c:v>
                </c:pt>
                <c:pt idx="58">
                  <c:v>17049.074856332503</c:v>
                </c:pt>
                <c:pt idx="59">
                  <c:v>17062.212088490236</c:v>
                </c:pt>
                <c:pt idx="60">
                  <c:v>17053.97220857404</c:v>
                </c:pt>
                <c:pt idx="61">
                  <c:v>16987.354016308556</c:v>
                </c:pt>
                <c:pt idx="62">
                  <c:v>17015.446026204005</c:v>
                </c:pt>
                <c:pt idx="63">
                  <c:v>17044.388544973797</c:v>
                </c:pt>
                <c:pt idx="64">
                  <c:v>16973.205788688774</c:v>
                </c:pt>
                <c:pt idx="65">
                  <c:v>16943.069537099585</c:v>
                </c:pt>
                <c:pt idx="66">
                  <c:v>16959.953505164209</c:v>
                </c:pt>
                <c:pt idx="67">
                  <c:v>16911.582316182968</c:v>
                </c:pt>
                <c:pt idx="68">
                  <c:v>16876.63683487603</c:v>
                </c:pt>
                <c:pt idx="69">
                  <c:v>16823.680490747669</c:v>
                </c:pt>
                <c:pt idx="70">
                  <c:v>16782.598580893075</c:v>
                </c:pt>
                <c:pt idx="71">
                  <c:v>16746.874095755917</c:v>
                </c:pt>
              </c:numCache>
            </c:numRef>
          </c:val>
        </c:ser>
        <c:marker val="1"/>
        <c:axId val="249245696"/>
        <c:axId val="249248000"/>
      </c:lineChart>
      <c:catAx>
        <c:axId val="249245696"/>
        <c:scaling>
          <c:orientation val="minMax"/>
        </c:scaling>
        <c:axPos val="b"/>
        <c:numFmt formatCode="General" sourceLinked="1"/>
        <c:tickLblPos val="nextTo"/>
        <c:crossAx val="249248000"/>
        <c:crosses val="autoZero"/>
        <c:auto val="1"/>
        <c:lblAlgn val="ctr"/>
        <c:lblOffset val="100"/>
        <c:tickLblSkip val="12"/>
        <c:tickMarkSkip val="12"/>
      </c:catAx>
      <c:valAx>
        <c:axId val="249248000"/>
        <c:scaling>
          <c:orientation val="minMax"/>
          <c:max val="19000"/>
          <c:min val="15000"/>
        </c:scaling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_(* #,##0_);_(* \(#,##0\);_(* &quot;-&quot;??_);_(@_)" sourceLinked="1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249245696"/>
        <c:crosses val="autoZero"/>
        <c:crossBetween val="between"/>
      </c:valAx>
    </c:plotArea>
    <c:legend>
      <c:legendPos val="b"/>
      <c:layout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225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0.66345</cdr:x>
      <cdr:y>0.72378</cdr:y>
    </cdr:from>
    <cdr:to>
      <cdr:x>0.97148</cdr:x>
      <cdr:y>0.87063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744308" y="4550019"/>
          <a:ext cx="2667000" cy="9231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0.40979</cdr:x>
      <cdr:y>0.57576</cdr:y>
    </cdr:from>
    <cdr:to>
      <cdr:x>0.54455</cdr:x>
      <cdr:y>0.6572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548063" y="3619500"/>
          <a:ext cx="1166812" cy="5119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100" b="1"/>
            <a:t>2006-2011</a:t>
          </a:r>
          <a:r>
            <a:rPr lang="en-US" sz="1100" b="1" baseline="0"/>
            <a:t> CAGR</a:t>
          </a:r>
        </a:p>
        <a:p xmlns:a="http://schemas.openxmlformats.org/drawingml/2006/main">
          <a:pPr algn="ctr"/>
          <a:r>
            <a:rPr lang="en-US" sz="1100" b="1" baseline="0"/>
            <a:t>(1.9)%</a:t>
          </a:r>
          <a:endParaRPr lang="en-US" sz="1100" b="1"/>
        </a:p>
      </cdr:txBody>
    </cdr:sp>
  </cdr:relSizeAnchor>
  <cdr:relSizeAnchor xmlns:cdr="http://schemas.openxmlformats.org/drawingml/2006/chartDrawing">
    <cdr:from>
      <cdr:x>0.71049</cdr:x>
      <cdr:y>0.68056</cdr:y>
    </cdr:from>
    <cdr:to>
      <cdr:x>0.97118</cdr:x>
      <cdr:y>0.89568</cdr:y>
    </cdr:to>
    <cdr:pic>
      <cdr:nvPicPr>
        <cdr:cNvPr id="5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151562" y="4278312"/>
          <a:ext cx="2257143" cy="135238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8225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0.66345</cdr:x>
      <cdr:y>0.72378</cdr:y>
    </cdr:from>
    <cdr:to>
      <cdr:x>0.97148</cdr:x>
      <cdr:y>0.87063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744308" y="4550019"/>
          <a:ext cx="2667000" cy="9231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0.40154</cdr:x>
      <cdr:y>0.46212</cdr:y>
    </cdr:from>
    <cdr:to>
      <cdr:x>0.5363</cdr:x>
      <cdr:y>0.54356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476617" y="2905140"/>
          <a:ext cx="1166782" cy="511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100" b="1"/>
            <a:t>2006-2011</a:t>
          </a:r>
          <a:r>
            <a:rPr lang="en-US" sz="1100" b="1" baseline="0"/>
            <a:t> CAGR</a:t>
          </a:r>
        </a:p>
        <a:p xmlns:a="http://schemas.openxmlformats.org/drawingml/2006/main">
          <a:pPr algn="ctr"/>
          <a:r>
            <a:rPr lang="en-US" sz="1100" b="1" baseline="0"/>
            <a:t>(2.5)%</a:t>
          </a:r>
          <a:endParaRPr lang="en-US" sz="1100" b="1"/>
        </a:p>
      </cdr:txBody>
    </cdr:sp>
  </cdr:relSizeAnchor>
  <cdr:relSizeAnchor xmlns:cdr="http://schemas.openxmlformats.org/drawingml/2006/chartDrawing">
    <cdr:from>
      <cdr:x>0.71415</cdr:x>
      <cdr:y>0.68308</cdr:y>
    </cdr:from>
    <cdr:to>
      <cdr:x>0.97485</cdr:x>
      <cdr:y>0.89821</cdr:y>
    </cdr:to>
    <cdr:pic>
      <cdr:nvPicPr>
        <cdr:cNvPr id="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183312" y="4294187"/>
          <a:ext cx="2257143" cy="1352381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chemeClr val="tx1"/>
          </a:solidFill>
        </a:ln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58225" cy="62865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0.66345</cdr:x>
      <cdr:y>0.72378</cdr:y>
    </cdr:from>
    <cdr:to>
      <cdr:x>0.97148</cdr:x>
      <cdr:y>0.87063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744308" y="4550019"/>
          <a:ext cx="2667000" cy="9231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0.41117</cdr:x>
      <cdr:y>0.46591</cdr:y>
    </cdr:from>
    <cdr:to>
      <cdr:x>0.54593</cdr:x>
      <cdr:y>0.54735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3559961" y="2928952"/>
          <a:ext cx="1166782" cy="5119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1100" b="1"/>
            <a:t>2006-2011</a:t>
          </a:r>
          <a:r>
            <a:rPr lang="en-US" sz="1100" b="1" baseline="0"/>
            <a:t> CAGR</a:t>
          </a:r>
        </a:p>
        <a:p xmlns:a="http://schemas.openxmlformats.org/drawingml/2006/main">
          <a:pPr algn="ctr"/>
          <a:r>
            <a:rPr lang="en-US" sz="1100" b="1" baseline="0"/>
            <a:t>(1.1)%</a:t>
          </a:r>
          <a:endParaRPr lang="en-US" sz="1100" b="1"/>
        </a:p>
      </cdr:txBody>
    </cdr:sp>
  </cdr:relSizeAnchor>
  <cdr:relSizeAnchor xmlns:cdr="http://schemas.openxmlformats.org/drawingml/2006/chartDrawing">
    <cdr:from>
      <cdr:x>0.71782</cdr:x>
      <cdr:y>0.68056</cdr:y>
    </cdr:from>
    <cdr:to>
      <cdr:x>0.97965</cdr:x>
      <cdr:y>0.89722</cdr:y>
    </cdr:to>
    <cdr:pic>
      <cdr:nvPicPr>
        <cdr:cNvPr id="7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215063" y="4278313"/>
          <a:ext cx="2266950" cy="1362075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XFPFS01\MJMARLER$\Data\HISTORY\HIST_2004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XFPFS01\MJMARLER$\Data\Forecast\2001Bud\Helm%20Analyses\HELM_CAL_KEY_Work_weathe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uthernco.com\shared%20data\Workgroups\FPC%20AFT\Critical\Customer%20Accounting\Industrial\Known%20Unbilled\2012\0112KUNB%20array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uthernco.com\shared%20data\Workgroups\FPC%20AFT\Critical\Customer%20Accounting\Unbilled\Unbilled%20Backup\2012\January%20AMI%20BG21\Known%20Unbilled%20as%20of%2002012012xlsm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s Ann kwh per cust"/>
      <sheetName val="RES_HIST"/>
      <sheetName val="COM_HIST"/>
      <sheetName val="Cycle Weather"/>
      <sheetName val="Calen Weather"/>
      <sheetName val="RFA CPI"/>
      <sheetName val="Residential HDH 12mo Cycle"/>
      <sheetName val="Residential CDH 12 mo Cycle"/>
      <sheetName val="Commercial HDH 12mo Cycle"/>
      <sheetName val="Commercial CDH 12 mo Cycle"/>
      <sheetName val="Residential HDH 12mo Calendar"/>
      <sheetName val="Residential CDH 12 mo Calendar"/>
      <sheetName val="Commercial HDH 12mo Calendar"/>
      <sheetName val="Commercial CDH 12 mo Calendar"/>
      <sheetName val="Residential HDH Graph"/>
      <sheetName val="Residential CDH Graph"/>
      <sheetName val="Commercial HDH Graph"/>
      <sheetName val="Commercial CDH Graph"/>
      <sheetName val="Residential Price"/>
      <sheetName val="Commercial Price"/>
      <sheetName val="Res Billed KWH Graph"/>
      <sheetName val="Res Ann Billed KWH Graph"/>
      <sheetName val="CPI Graph"/>
      <sheetName val="Sheet2"/>
      <sheetName val="Jan Res HDH"/>
      <sheetName val="Feb Res HDH"/>
      <sheetName val="March Res HDH"/>
      <sheetName val="April Res HDH"/>
      <sheetName val="May Res HDH"/>
      <sheetName val="Sept Res HDH"/>
      <sheetName val="Oct Res HDH"/>
      <sheetName val="Nov Res HDH"/>
      <sheetName val="Dec Res HDH"/>
      <sheetName val="Jan Res CDH"/>
      <sheetName val="Feb Res CDH"/>
      <sheetName val="March Res CDH"/>
      <sheetName val="April Res CDH"/>
      <sheetName val="May Res CDH"/>
      <sheetName val="June Res CDH"/>
      <sheetName val="July Res CDH"/>
      <sheetName val="Aug Res CDH"/>
      <sheetName val="Sept Res CDH"/>
      <sheetName val="Oct Res CDH"/>
      <sheetName val="Nov Res CDH"/>
      <sheetName val="Dec Res CDH"/>
      <sheetName val="Res HDH"/>
      <sheetName val="Res CDH"/>
      <sheetName val="Rank"/>
      <sheetName val="Chart3"/>
      <sheetName val="Res Monthly Calen Weather by Yr"/>
      <sheetName val="Cycle Weather per Day Sorted"/>
      <sheetName val="Res Monthly Calen Weather"/>
      <sheetName val="Calen Weather by month"/>
      <sheetName val="Calen Weather Distributions"/>
      <sheetName val="Res HDH Coeff"/>
      <sheetName val="Res CDH Coeff"/>
      <sheetName val="Res HDH Coeff by month"/>
      <sheetName val="Res CDH Coeff by month"/>
      <sheetName val="Res Calen Weather Distributions"/>
      <sheetName val="Com Calen Weather Distributions"/>
      <sheetName val="Com HDH Coeff"/>
      <sheetName val="Com CDH Coeff"/>
      <sheetName val="Com HDH Coeff by month"/>
      <sheetName val="Com CDH Coeff by month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Analysis"/>
    </sheetNames>
    <sheetDataSet>
      <sheetData sheetId="0">
        <row r="10">
          <cell r="E10">
            <v>38.925351530190241</v>
          </cell>
          <cell r="G10">
            <v>46</v>
          </cell>
        </row>
        <row r="11">
          <cell r="E11">
            <v>39.953267162944584</v>
          </cell>
          <cell r="G11">
            <v>41.9</v>
          </cell>
        </row>
        <row r="12">
          <cell r="E12">
            <v>50.213296112489665</v>
          </cell>
          <cell r="G12">
            <v>46.8</v>
          </cell>
        </row>
        <row r="13">
          <cell r="E13">
            <v>59.596050454921425</v>
          </cell>
          <cell r="G13">
            <v>44.3</v>
          </cell>
        </row>
        <row r="14">
          <cell r="E14">
            <v>60.485525227460705</v>
          </cell>
          <cell r="G14">
            <v>48.1</v>
          </cell>
        </row>
        <row r="15">
          <cell r="E15">
            <v>59.743382961124908</v>
          </cell>
          <cell r="G15">
            <v>49.7</v>
          </cell>
        </row>
        <row r="16">
          <cell r="E16">
            <v>52.849462365591386</v>
          </cell>
          <cell r="G16">
            <v>54.3</v>
          </cell>
        </row>
        <row r="17">
          <cell r="E17">
            <v>41.953163771712155</v>
          </cell>
          <cell r="G17">
            <v>53.7</v>
          </cell>
        </row>
        <row r="18">
          <cell r="E18">
            <v>42.999379652605462</v>
          </cell>
          <cell r="G18">
            <v>55.7</v>
          </cell>
        </row>
        <row r="19">
          <cell r="E19">
            <v>51.575578990901576</v>
          </cell>
          <cell r="G19">
            <v>51.4</v>
          </cell>
        </row>
        <row r="20">
          <cell r="E20">
            <v>52.092741935483886</v>
          </cell>
          <cell r="G20">
            <v>39</v>
          </cell>
        </row>
        <row r="21">
          <cell r="E21">
            <v>46.582609594706376</v>
          </cell>
          <cell r="G21">
            <v>43.8</v>
          </cell>
        </row>
        <row r="22">
          <cell r="E22">
            <v>34.875</v>
          </cell>
          <cell r="G22">
            <v>51</v>
          </cell>
        </row>
        <row r="23">
          <cell r="E23">
            <v>41.454611248966096</v>
          </cell>
          <cell r="G23">
            <v>53.7</v>
          </cell>
        </row>
        <row r="24">
          <cell r="E24">
            <v>49.587572373862699</v>
          </cell>
          <cell r="G24">
            <v>60.1</v>
          </cell>
        </row>
        <row r="25">
          <cell r="E25">
            <v>53.256823821339957</v>
          </cell>
          <cell r="G25">
            <v>57.9</v>
          </cell>
        </row>
        <row r="26">
          <cell r="E26">
            <v>61.431038047973544</v>
          </cell>
          <cell r="G26">
            <v>60.2</v>
          </cell>
        </row>
        <row r="27">
          <cell r="E27">
            <v>63.725599669148068</v>
          </cell>
          <cell r="G27">
            <v>69.400000000000006</v>
          </cell>
        </row>
        <row r="28">
          <cell r="E28">
            <v>62.445926385442512</v>
          </cell>
          <cell r="G28">
            <v>50.8</v>
          </cell>
        </row>
        <row r="29">
          <cell r="E29">
            <v>66.634408602150529</v>
          </cell>
          <cell r="G29">
            <v>42</v>
          </cell>
        </row>
        <row r="30">
          <cell r="E30">
            <v>57.676488833746902</v>
          </cell>
          <cell r="G30">
            <v>38.700000000000003</v>
          </cell>
        </row>
        <row r="31">
          <cell r="E31">
            <v>45.788875103391241</v>
          </cell>
          <cell r="G31">
            <v>38</v>
          </cell>
        </row>
        <row r="32">
          <cell r="E32">
            <v>47.593155500413559</v>
          </cell>
          <cell r="G32">
            <v>41.4</v>
          </cell>
        </row>
        <row r="33">
          <cell r="E33">
            <v>66.530707196029766</v>
          </cell>
          <cell r="G33">
            <v>49.3</v>
          </cell>
        </row>
        <row r="34">
          <cell r="E34">
            <v>53.453990901571537</v>
          </cell>
          <cell r="G34">
            <v>57</v>
          </cell>
        </row>
        <row r="35">
          <cell r="E35">
            <v>37.311414392059561</v>
          </cell>
          <cell r="G35">
            <v>40.799999999999997</v>
          </cell>
        </row>
        <row r="36">
          <cell r="E36">
            <v>44.433209263854415</v>
          </cell>
          <cell r="G36">
            <v>37.5</v>
          </cell>
        </row>
        <row r="37">
          <cell r="E37">
            <v>51.210504549214221</v>
          </cell>
          <cell r="G37">
            <v>54.3</v>
          </cell>
        </row>
        <row r="38">
          <cell r="E38">
            <v>56.423283705541785</v>
          </cell>
          <cell r="G38">
            <v>61.3</v>
          </cell>
        </row>
        <row r="39">
          <cell r="E39">
            <v>44.025641025641022</v>
          </cell>
          <cell r="G39">
            <v>63.9</v>
          </cell>
        </row>
        <row r="40">
          <cell r="E40">
            <v>49.131513647642684</v>
          </cell>
          <cell r="G40">
            <v>55</v>
          </cell>
        </row>
        <row r="42">
          <cell r="E42">
            <v>55.935897435897445</v>
          </cell>
          <cell r="G42">
            <v>45</v>
          </cell>
        </row>
        <row r="43">
          <cell r="E43">
            <v>63.117245657568226</v>
          </cell>
          <cell r="G43">
            <v>53.8</v>
          </cell>
        </row>
        <row r="44">
          <cell r="E44">
            <v>64.981389578163757</v>
          </cell>
          <cell r="G44">
            <v>55.5</v>
          </cell>
        </row>
        <row r="45">
          <cell r="E45">
            <v>57.495554177005793</v>
          </cell>
          <cell r="G45">
            <v>49.6</v>
          </cell>
        </row>
        <row r="46">
          <cell r="E46">
            <v>45.137923904052926</v>
          </cell>
          <cell r="G46">
            <v>49.4</v>
          </cell>
        </row>
        <row r="47">
          <cell r="E47">
            <v>51.92359387923905</v>
          </cell>
          <cell r="G47">
            <v>46.7</v>
          </cell>
        </row>
        <row r="48">
          <cell r="E48">
            <v>56.59077750206783</v>
          </cell>
          <cell r="G48">
            <v>42.9</v>
          </cell>
        </row>
        <row r="49">
          <cell r="E49">
            <v>54.013234077750205</v>
          </cell>
          <cell r="G49">
            <v>55.8</v>
          </cell>
        </row>
        <row r="50">
          <cell r="E50">
            <v>67.36383374689828</v>
          </cell>
          <cell r="G50">
            <v>59.1</v>
          </cell>
        </row>
        <row r="51">
          <cell r="E51">
            <v>65.520057899090176</v>
          </cell>
          <cell r="G51">
            <v>56.4</v>
          </cell>
        </row>
        <row r="52">
          <cell r="E52">
            <v>50.88699338296113</v>
          </cell>
          <cell r="G52">
            <v>42.5</v>
          </cell>
        </row>
        <row r="53">
          <cell r="E53">
            <v>53.097187758478093</v>
          </cell>
          <cell r="G53">
            <v>51.8</v>
          </cell>
        </row>
        <row r="54">
          <cell r="E54">
            <v>59.138027295285362</v>
          </cell>
          <cell r="G54">
            <v>43</v>
          </cell>
        </row>
        <row r="55">
          <cell r="E55">
            <v>63.940033085194372</v>
          </cell>
          <cell r="G55">
            <v>49.8</v>
          </cell>
        </row>
        <row r="56">
          <cell r="E56">
            <v>69.910256410256409</v>
          </cell>
          <cell r="G56">
            <v>60.4</v>
          </cell>
        </row>
        <row r="57">
          <cell r="E57">
            <v>68.940653432588903</v>
          </cell>
          <cell r="G57">
            <v>63.8</v>
          </cell>
        </row>
        <row r="58">
          <cell r="E58">
            <v>52.660359801488831</v>
          </cell>
          <cell r="G58">
            <v>62.7</v>
          </cell>
        </row>
        <row r="59">
          <cell r="E59">
            <v>54.748966087675775</v>
          </cell>
          <cell r="G59">
            <v>60.7</v>
          </cell>
        </row>
        <row r="60">
          <cell r="E60">
            <v>50.696753515301921</v>
          </cell>
          <cell r="G60">
            <v>59.8</v>
          </cell>
        </row>
        <row r="61">
          <cell r="E61">
            <v>58.188482216708017</v>
          </cell>
          <cell r="G61">
            <v>56.3</v>
          </cell>
        </row>
        <row r="62">
          <cell r="E62">
            <v>58.486042183622828</v>
          </cell>
          <cell r="G62">
            <v>56.3</v>
          </cell>
        </row>
        <row r="63">
          <cell r="E63">
            <v>62.37127791563276</v>
          </cell>
          <cell r="G63">
            <v>56.9</v>
          </cell>
        </row>
        <row r="64">
          <cell r="E64">
            <v>49.808622828784117</v>
          </cell>
          <cell r="G64">
            <v>56.3</v>
          </cell>
        </row>
        <row r="65">
          <cell r="E65">
            <v>52.468155500413559</v>
          </cell>
          <cell r="G65">
            <v>62.5</v>
          </cell>
        </row>
        <row r="66">
          <cell r="E66">
            <v>46.822580645161288</v>
          </cell>
          <cell r="G66">
            <v>61.4</v>
          </cell>
        </row>
        <row r="67">
          <cell r="E67">
            <v>47.086331679073616</v>
          </cell>
          <cell r="G67">
            <v>52.3</v>
          </cell>
        </row>
        <row r="68">
          <cell r="E68">
            <v>50.4836641852771</v>
          </cell>
          <cell r="G68">
            <v>46.3</v>
          </cell>
        </row>
        <row r="69">
          <cell r="E69">
            <v>54.392369727047154</v>
          </cell>
          <cell r="G69">
            <v>43.9</v>
          </cell>
        </row>
        <row r="71">
          <cell r="E71">
            <v>58.629859387923901</v>
          </cell>
          <cell r="G71">
            <v>63.6</v>
          </cell>
        </row>
        <row r="72">
          <cell r="E72">
            <v>59.986869313482224</v>
          </cell>
          <cell r="G72">
            <v>51.1</v>
          </cell>
        </row>
        <row r="73">
          <cell r="E73">
            <v>49.00403225806452</v>
          </cell>
          <cell r="G73">
            <v>41.7</v>
          </cell>
        </row>
        <row r="74">
          <cell r="E74">
            <v>49.385339123242353</v>
          </cell>
          <cell r="G74">
            <v>57.3</v>
          </cell>
        </row>
        <row r="75">
          <cell r="E75">
            <v>51.696029776674955</v>
          </cell>
          <cell r="G75">
            <v>59.8</v>
          </cell>
        </row>
        <row r="76">
          <cell r="E76">
            <v>57.05138544251448</v>
          </cell>
          <cell r="G76">
            <v>49.8</v>
          </cell>
        </row>
        <row r="77">
          <cell r="E77">
            <v>63.65312241521918</v>
          </cell>
          <cell r="G77">
            <v>44.6</v>
          </cell>
        </row>
        <row r="78">
          <cell r="E78">
            <v>62.693755169561641</v>
          </cell>
          <cell r="G78">
            <v>52.3</v>
          </cell>
        </row>
        <row r="79">
          <cell r="E79">
            <v>67.134615384615387</v>
          </cell>
          <cell r="G79">
            <v>50.9</v>
          </cell>
        </row>
        <row r="80">
          <cell r="E80">
            <v>64.478081058726218</v>
          </cell>
          <cell r="G80">
            <v>49.6</v>
          </cell>
        </row>
        <row r="81">
          <cell r="E81">
            <v>67.036186931348212</v>
          </cell>
          <cell r="G81">
            <v>53.9</v>
          </cell>
        </row>
        <row r="82">
          <cell r="E82">
            <v>68.341501240694797</v>
          </cell>
          <cell r="G82">
            <v>57.8</v>
          </cell>
        </row>
        <row r="83">
          <cell r="E83">
            <v>67.629755996691486</v>
          </cell>
          <cell r="G83">
            <v>67</v>
          </cell>
        </row>
        <row r="84">
          <cell r="E84">
            <v>70.497725392886707</v>
          </cell>
          <cell r="G84">
            <v>65.8</v>
          </cell>
        </row>
        <row r="85">
          <cell r="E85">
            <v>70.612696443341591</v>
          </cell>
          <cell r="G85">
            <v>63.8</v>
          </cell>
        </row>
        <row r="86">
          <cell r="E86">
            <v>65.086124896608766</v>
          </cell>
          <cell r="G86">
            <v>64.099999999999994</v>
          </cell>
        </row>
        <row r="87">
          <cell r="E87">
            <v>57.377377998345736</v>
          </cell>
          <cell r="G87">
            <v>65.5</v>
          </cell>
        </row>
        <row r="88">
          <cell r="E88">
            <v>60.378411910669982</v>
          </cell>
          <cell r="G88">
            <v>64.599999999999994</v>
          </cell>
        </row>
        <row r="89">
          <cell r="E89">
            <v>62.098118279569889</v>
          </cell>
          <cell r="G89">
            <v>68.3</v>
          </cell>
        </row>
        <row r="90">
          <cell r="E90">
            <v>43.33788254755995</v>
          </cell>
          <cell r="G90">
            <v>55.3</v>
          </cell>
        </row>
        <row r="91">
          <cell r="E91">
            <v>44.62313895781638</v>
          </cell>
          <cell r="G91">
            <v>57.3</v>
          </cell>
        </row>
        <row r="92">
          <cell r="E92">
            <v>54.904259718775869</v>
          </cell>
          <cell r="G92">
            <v>61.9</v>
          </cell>
        </row>
        <row r="93">
          <cell r="E93">
            <v>63.531327543424304</v>
          </cell>
          <cell r="G93">
            <v>65.5</v>
          </cell>
        </row>
        <row r="94">
          <cell r="E94">
            <v>61.801695616211738</v>
          </cell>
          <cell r="G94">
            <v>66</v>
          </cell>
        </row>
        <row r="95">
          <cell r="E95">
            <v>64.577233250620324</v>
          </cell>
          <cell r="G95">
            <v>65.5</v>
          </cell>
        </row>
        <row r="96">
          <cell r="E96">
            <v>64.779156327543433</v>
          </cell>
          <cell r="G96">
            <v>60.4</v>
          </cell>
        </row>
        <row r="97">
          <cell r="E97">
            <v>56.301385442514459</v>
          </cell>
          <cell r="G97">
            <v>68.5</v>
          </cell>
        </row>
        <row r="98">
          <cell r="E98">
            <v>61.532878411910659</v>
          </cell>
          <cell r="G98">
            <v>67.599999999999994</v>
          </cell>
        </row>
        <row r="99">
          <cell r="E99">
            <v>67.484698097601324</v>
          </cell>
          <cell r="G99">
            <v>56.7</v>
          </cell>
        </row>
        <row r="100">
          <cell r="E100">
            <v>66.423490488006621</v>
          </cell>
          <cell r="G100">
            <v>56.1</v>
          </cell>
        </row>
        <row r="101">
          <cell r="E101">
            <v>69.546939619520273</v>
          </cell>
          <cell r="G101">
            <v>62.1</v>
          </cell>
        </row>
        <row r="103">
          <cell r="E103">
            <v>70.107009925558316</v>
          </cell>
          <cell r="G103">
            <v>70.3</v>
          </cell>
        </row>
        <row r="104">
          <cell r="E104">
            <v>69.054383788254754</v>
          </cell>
          <cell r="G104">
            <v>64.900000000000006</v>
          </cell>
        </row>
        <row r="105">
          <cell r="E105">
            <v>54.194168734491313</v>
          </cell>
          <cell r="G105">
            <v>66.400000000000006</v>
          </cell>
        </row>
        <row r="106">
          <cell r="E106">
            <v>55.06896195202647</v>
          </cell>
          <cell r="G106">
            <v>69.8</v>
          </cell>
        </row>
        <row r="107">
          <cell r="E107">
            <v>65.745347394540957</v>
          </cell>
          <cell r="G107">
            <v>65.900000000000006</v>
          </cell>
        </row>
        <row r="108">
          <cell r="E108">
            <v>65.638337468982655</v>
          </cell>
          <cell r="G108">
            <v>66.2</v>
          </cell>
        </row>
        <row r="109">
          <cell r="E109">
            <v>47.341294458229946</v>
          </cell>
          <cell r="G109">
            <v>61.1</v>
          </cell>
        </row>
        <row r="110">
          <cell r="E110">
            <v>49.996794871794869</v>
          </cell>
          <cell r="G110">
            <v>59.7</v>
          </cell>
        </row>
        <row r="111">
          <cell r="E111">
            <v>61.266852770885016</v>
          </cell>
          <cell r="G111">
            <v>66.7</v>
          </cell>
        </row>
        <row r="112">
          <cell r="E112">
            <v>66.732320099255574</v>
          </cell>
          <cell r="G112">
            <v>67.3</v>
          </cell>
        </row>
        <row r="113">
          <cell r="E113">
            <v>60.614040529363116</v>
          </cell>
          <cell r="G113">
            <v>68.599999999999994</v>
          </cell>
        </row>
        <row r="114">
          <cell r="E114">
            <v>55.450062034739446</v>
          </cell>
          <cell r="G114">
            <v>68.3</v>
          </cell>
        </row>
        <row r="115">
          <cell r="E115">
            <v>56.906844499586434</v>
          </cell>
          <cell r="G115">
            <v>68.099999999999994</v>
          </cell>
        </row>
        <row r="116">
          <cell r="E116">
            <v>64.379652605459057</v>
          </cell>
          <cell r="G116">
            <v>68.5</v>
          </cell>
        </row>
        <row r="117">
          <cell r="E117">
            <v>62.784636062861871</v>
          </cell>
          <cell r="G117">
            <v>73.900000000000006</v>
          </cell>
        </row>
        <row r="118">
          <cell r="E118">
            <v>65.990901571546729</v>
          </cell>
          <cell r="G118">
            <v>69</v>
          </cell>
        </row>
        <row r="119">
          <cell r="E119">
            <v>68.445512820512818</v>
          </cell>
          <cell r="G119">
            <v>69.599999999999994</v>
          </cell>
        </row>
        <row r="120">
          <cell r="E120">
            <v>69.451716294458222</v>
          </cell>
          <cell r="G120">
            <v>71.599999999999994</v>
          </cell>
        </row>
        <row r="121">
          <cell r="E121">
            <v>65.286083540115811</v>
          </cell>
          <cell r="G121">
            <v>71</v>
          </cell>
        </row>
        <row r="122">
          <cell r="E122">
            <v>68.560173697270471</v>
          </cell>
          <cell r="G122">
            <v>74.3</v>
          </cell>
        </row>
        <row r="123">
          <cell r="E123">
            <v>69.338399503722101</v>
          </cell>
          <cell r="G123">
            <v>74</v>
          </cell>
        </row>
        <row r="124">
          <cell r="E124">
            <v>68.007340777502066</v>
          </cell>
          <cell r="G124">
            <v>73.400000000000006</v>
          </cell>
        </row>
        <row r="125">
          <cell r="E125">
            <v>71.552212572373847</v>
          </cell>
          <cell r="G125">
            <v>69.099999999999994</v>
          </cell>
        </row>
        <row r="126">
          <cell r="E126">
            <v>70.706058726220022</v>
          </cell>
          <cell r="G126">
            <v>67.599999999999994</v>
          </cell>
        </row>
        <row r="127">
          <cell r="E127">
            <v>70.379859387923901</v>
          </cell>
          <cell r="G127">
            <v>67.8</v>
          </cell>
        </row>
        <row r="128">
          <cell r="E128">
            <v>71.225496277915639</v>
          </cell>
          <cell r="G128">
            <v>68.400000000000006</v>
          </cell>
        </row>
        <row r="129">
          <cell r="E129">
            <v>71.796629445822987</v>
          </cell>
          <cell r="G129">
            <v>68.8</v>
          </cell>
        </row>
        <row r="130">
          <cell r="E130">
            <v>72.356906534325873</v>
          </cell>
          <cell r="G130">
            <v>69.7</v>
          </cell>
        </row>
        <row r="131">
          <cell r="E131">
            <v>71.907568238213386</v>
          </cell>
          <cell r="G131">
            <v>72.400000000000006</v>
          </cell>
        </row>
        <row r="132">
          <cell r="E132">
            <v>73.914185277088507</v>
          </cell>
          <cell r="G132">
            <v>73.599999999999994</v>
          </cell>
        </row>
        <row r="134">
          <cell r="E134">
            <v>75.234491315136466</v>
          </cell>
          <cell r="G134">
            <v>69.5</v>
          </cell>
        </row>
        <row r="135">
          <cell r="E135">
            <v>75.330645161290334</v>
          </cell>
          <cell r="G135">
            <v>70</v>
          </cell>
        </row>
        <row r="136">
          <cell r="E136">
            <v>76.498966087675754</v>
          </cell>
          <cell r="G136">
            <v>71.8</v>
          </cell>
        </row>
        <row r="137">
          <cell r="E137">
            <v>75.631927212572378</v>
          </cell>
          <cell r="G137">
            <v>68.8</v>
          </cell>
        </row>
        <row r="138">
          <cell r="E138">
            <v>74.066273779983447</v>
          </cell>
          <cell r="G138">
            <v>71.8</v>
          </cell>
        </row>
        <row r="139">
          <cell r="E139">
            <v>63.824958643507038</v>
          </cell>
          <cell r="G139">
            <v>74.5</v>
          </cell>
        </row>
        <row r="140">
          <cell r="E140">
            <v>65.868072787427636</v>
          </cell>
          <cell r="G140">
            <v>75</v>
          </cell>
        </row>
        <row r="141">
          <cell r="E141">
            <v>68.840053763440864</v>
          </cell>
          <cell r="G141">
            <v>74.900000000000006</v>
          </cell>
        </row>
        <row r="142">
          <cell r="E142">
            <v>72.57557899090159</v>
          </cell>
          <cell r="G142">
            <v>68.400000000000006</v>
          </cell>
        </row>
        <row r="143">
          <cell r="E143">
            <v>72.84491315136475</v>
          </cell>
          <cell r="G143">
            <v>68.2</v>
          </cell>
        </row>
        <row r="144">
          <cell r="E144">
            <v>66.835401157981806</v>
          </cell>
          <cell r="G144">
            <v>72.3</v>
          </cell>
        </row>
        <row r="145">
          <cell r="E145">
            <v>73.116832092638532</v>
          </cell>
          <cell r="G145">
            <v>75.5</v>
          </cell>
        </row>
        <row r="146">
          <cell r="E146">
            <v>66.315136476426801</v>
          </cell>
          <cell r="G146">
            <v>75.7</v>
          </cell>
        </row>
        <row r="147">
          <cell r="E147">
            <v>74.747828784119108</v>
          </cell>
          <cell r="G147">
            <v>74.400000000000006</v>
          </cell>
        </row>
        <row r="148">
          <cell r="E148">
            <v>75.101633581472299</v>
          </cell>
          <cell r="G148">
            <v>74</v>
          </cell>
        </row>
        <row r="149">
          <cell r="E149">
            <v>76.299834574028097</v>
          </cell>
          <cell r="G149">
            <v>76</v>
          </cell>
        </row>
        <row r="150">
          <cell r="E150">
            <v>78.127481389578165</v>
          </cell>
          <cell r="G150">
            <v>74.3</v>
          </cell>
        </row>
        <row r="151">
          <cell r="E151">
            <v>73.653225806451601</v>
          </cell>
          <cell r="G151">
            <v>76.099999999999994</v>
          </cell>
        </row>
        <row r="152">
          <cell r="E152">
            <v>74.511683209263865</v>
          </cell>
          <cell r="G152">
            <v>78</v>
          </cell>
        </row>
        <row r="153">
          <cell r="E153">
            <v>78.261786600496279</v>
          </cell>
          <cell r="G153">
            <v>75.2</v>
          </cell>
        </row>
        <row r="154">
          <cell r="E154">
            <v>76.937655086848636</v>
          </cell>
          <cell r="G154">
            <v>74.8</v>
          </cell>
        </row>
        <row r="155">
          <cell r="E155">
            <v>73.763957816377172</v>
          </cell>
          <cell r="G155">
            <v>75</v>
          </cell>
        </row>
        <row r="156">
          <cell r="E156">
            <v>69.681141439205959</v>
          </cell>
          <cell r="G156">
            <v>78.2</v>
          </cell>
        </row>
        <row r="157">
          <cell r="E157">
            <v>72.99255583126552</v>
          </cell>
          <cell r="G157">
            <v>78.5</v>
          </cell>
        </row>
        <row r="158">
          <cell r="E158">
            <v>74.224152191894134</v>
          </cell>
          <cell r="G158">
            <v>77.5</v>
          </cell>
        </row>
        <row r="159">
          <cell r="E159">
            <v>75.985525227460698</v>
          </cell>
          <cell r="G159">
            <v>81</v>
          </cell>
        </row>
        <row r="160">
          <cell r="E160">
            <v>77.015198511166261</v>
          </cell>
          <cell r="G160">
            <v>78.8</v>
          </cell>
        </row>
        <row r="161">
          <cell r="E161">
            <v>76.191480562448291</v>
          </cell>
          <cell r="G161">
            <v>79.599999999999994</v>
          </cell>
        </row>
        <row r="162">
          <cell r="E162">
            <v>74.414081885856064</v>
          </cell>
          <cell r="G162">
            <v>77</v>
          </cell>
        </row>
        <row r="163">
          <cell r="E163">
            <v>73.534222497932177</v>
          </cell>
          <cell r="G163">
            <v>77</v>
          </cell>
        </row>
        <row r="164">
          <cell r="E164">
            <v>74.975806451612897</v>
          </cell>
          <cell r="G164">
            <v>77.5</v>
          </cell>
        </row>
        <row r="166">
          <cell r="E166">
            <v>77.136993382961123</v>
          </cell>
          <cell r="G166">
            <v>78.5</v>
          </cell>
        </row>
        <row r="167">
          <cell r="E167">
            <v>78.660566583953695</v>
          </cell>
          <cell r="G167">
            <v>79.5</v>
          </cell>
        </row>
        <row r="168">
          <cell r="E168">
            <v>79.338192721257229</v>
          </cell>
          <cell r="G168">
            <v>79.900000000000006</v>
          </cell>
        </row>
        <row r="169">
          <cell r="E169">
            <v>80.63740694789081</v>
          </cell>
          <cell r="G169">
            <v>81</v>
          </cell>
        </row>
        <row r="170">
          <cell r="E170">
            <v>79.801695616211745</v>
          </cell>
          <cell r="G170">
            <v>78.5</v>
          </cell>
        </row>
        <row r="171">
          <cell r="E171">
            <v>79.466604631927197</v>
          </cell>
          <cell r="G171">
            <v>76.7</v>
          </cell>
        </row>
        <row r="172">
          <cell r="E172">
            <v>80.123552522746095</v>
          </cell>
          <cell r="G172">
            <v>78.2</v>
          </cell>
        </row>
        <row r="173">
          <cell r="E173">
            <v>79.740074441687355</v>
          </cell>
          <cell r="G173">
            <v>79.2</v>
          </cell>
        </row>
        <row r="174">
          <cell r="E174">
            <v>77.993382961124908</v>
          </cell>
          <cell r="G174">
            <v>80.5</v>
          </cell>
        </row>
        <row r="175">
          <cell r="E175">
            <v>79.394230769230788</v>
          </cell>
          <cell r="G175">
            <v>81.599999999999994</v>
          </cell>
        </row>
        <row r="176">
          <cell r="E176">
            <v>81.134201819685686</v>
          </cell>
          <cell r="G176">
            <v>81.5</v>
          </cell>
        </row>
        <row r="177">
          <cell r="E177">
            <v>78.407154673283713</v>
          </cell>
          <cell r="G177">
            <v>77.599999999999994</v>
          </cell>
        </row>
        <row r="178">
          <cell r="E178">
            <v>78.712572373862699</v>
          </cell>
          <cell r="G178">
            <v>80.099999999999994</v>
          </cell>
        </row>
        <row r="179">
          <cell r="E179">
            <v>79.092328370554185</v>
          </cell>
          <cell r="G179">
            <v>79.599999999999994</v>
          </cell>
        </row>
        <row r="180">
          <cell r="E180">
            <v>81.046939619520288</v>
          </cell>
          <cell r="G180">
            <v>81.5</v>
          </cell>
        </row>
        <row r="181">
          <cell r="E181">
            <v>83.020678246484721</v>
          </cell>
          <cell r="G181">
            <v>81.2</v>
          </cell>
        </row>
        <row r="182">
          <cell r="E182">
            <v>80.512717121588096</v>
          </cell>
          <cell r="G182">
            <v>83.8</v>
          </cell>
        </row>
        <row r="183">
          <cell r="E183">
            <v>80.749793217535156</v>
          </cell>
          <cell r="G183">
            <v>79.8</v>
          </cell>
        </row>
        <row r="184">
          <cell r="E184">
            <v>85.442307692307679</v>
          </cell>
          <cell r="G184">
            <v>82.7</v>
          </cell>
        </row>
        <row r="185">
          <cell r="E185">
            <v>85.094706368899907</v>
          </cell>
          <cell r="G185">
            <v>83.4</v>
          </cell>
        </row>
        <row r="186">
          <cell r="E186">
            <v>83.676902398676603</v>
          </cell>
          <cell r="G186">
            <v>79.5</v>
          </cell>
        </row>
        <row r="187">
          <cell r="E187">
            <v>77.653019023986786</v>
          </cell>
          <cell r="G187">
            <v>82.8</v>
          </cell>
        </row>
        <row r="188">
          <cell r="E188">
            <v>74.329611248966089</v>
          </cell>
          <cell r="G188">
            <v>80.8</v>
          </cell>
        </row>
        <row r="189">
          <cell r="E189">
            <v>77.727564102564088</v>
          </cell>
          <cell r="G189">
            <v>80.7</v>
          </cell>
        </row>
        <row r="190">
          <cell r="E190">
            <v>77.888647642679885</v>
          </cell>
          <cell r="G190">
            <v>77.8</v>
          </cell>
        </row>
        <row r="191">
          <cell r="E191">
            <v>79.278019023986772</v>
          </cell>
          <cell r="G191">
            <v>76.8</v>
          </cell>
        </row>
        <row r="192">
          <cell r="E192">
            <v>80.396608767576524</v>
          </cell>
          <cell r="G192">
            <v>75.400000000000006</v>
          </cell>
        </row>
        <row r="193">
          <cell r="E193">
            <v>79.942514474772537</v>
          </cell>
          <cell r="G193">
            <v>78.400000000000006</v>
          </cell>
        </row>
        <row r="194">
          <cell r="E194">
            <v>79.565343258891659</v>
          </cell>
          <cell r="G194">
            <v>80.400000000000006</v>
          </cell>
        </row>
        <row r="195">
          <cell r="E195">
            <v>82.239040529363095</v>
          </cell>
          <cell r="G195">
            <v>78.8</v>
          </cell>
        </row>
        <row r="197">
          <cell r="E197">
            <v>86.464226633581461</v>
          </cell>
          <cell r="G197">
            <v>76.2</v>
          </cell>
        </row>
        <row r="198">
          <cell r="E198">
            <v>81.69851116625307</v>
          </cell>
          <cell r="G198">
            <v>73.099999999999994</v>
          </cell>
        </row>
        <row r="199">
          <cell r="E199">
            <v>76.10700992555833</v>
          </cell>
          <cell r="G199">
            <v>73.8</v>
          </cell>
        </row>
        <row r="200">
          <cell r="E200">
            <v>77.08064516129032</v>
          </cell>
          <cell r="G200">
            <v>77.8</v>
          </cell>
        </row>
        <row r="201">
          <cell r="E201">
            <v>82.177522746071133</v>
          </cell>
          <cell r="G201">
            <v>80.599999999999994</v>
          </cell>
        </row>
        <row r="202">
          <cell r="E202">
            <v>83.190343258891659</v>
          </cell>
          <cell r="G202">
            <v>82.1</v>
          </cell>
        </row>
        <row r="203">
          <cell r="E203">
            <v>85.85225392886683</v>
          </cell>
          <cell r="G203">
            <v>81.3</v>
          </cell>
        </row>
        <row r="204">
          <cell r="E204">
            <v>81.999172870140612</v>
          </cell>
          <cell r="G204">
            <v>82.5</v>
          </cell>
        </row>
        <row r="205">
          <cell r="E205">
            <v>81.322787427626153</v>
          </cell>
          <cell r="G205">
            <v>81</v>
          </cell>
        </row>
        <row r="206">
          <cell r="E206">
            <v>82.856182795698928</v>
          </cell>
          <cell r="G206">
            <v>79.5</v>
          </cell>
        </row>
        <row r="207">
          <cell r="E207">
            <v>81.854735318444995</v>
          </cell>
          <cell r="G207">
            <v>81.900000000000006</v>
          </cell>
        </row>
        <row r="208">
          <cell r="E208">
            <v>82.777295285359799</v>
          </cell>
          <cell r="G208">
            <v>83.2</v>
          </cell>
        </row>
        <row r="209">
          <cell r="E209">
            <v>75.73387096774195</v>
          </cell>
          <cell r="G209">
            <v>84.8</v>
          </cell>
        </row>
        <row r="210">
          <cell r="E210">
            <v>76.765922249793221</v>
          </cell>
          <cell r="G210">
            <v>86.7</v>
          </cell>
        </row>
        <row r="211">
          <cell r="E211">
            <v>76.654569892473106</v>
          </cell>
          <cell r="G211">
            <v>87.4</v>
          </cell>
        </row>
        <row r="212">
          <cell r="E212">
            <v>77.508684863523584</v>
          </cell>
          <cell r="G212">
            <v>87.3</v>
          </cell>
        </row>
        <row r="213">
          <cell r="E213">
            <v>79.609181141439223</v>
          </cell>
          <cell r="G213">
            <v>87.2</v>
          </cell>
        </row>
        <row r="214">
          <cell r="E214">
            <v>76.377067824648464</v>
          </cell>
          <cell r="G214">
            <v>87</v>
          </cell>
        </row>
        <row r="215">
          <cell r="E215">
            <v>76.588813068651788</v>
          </cell>
          <cell r="G215">
            <v>84</v>
          </cell>
        </row>
        <row r="216">
          <cell r="E216">
            <v>78.493072787427636</v>
          </cell>
          <cell r="G216">
            <v>79.2</v>
          </cell>
        </row>
        <row r="217">
          <cell r="E217">
            <v>80.217431761786614</v>
          </cell>
          <cell r="G217">
            <v>82.2</v>
          </cell>
        </row>
        <row r="218">
          <cell r="E218">
            <v>81.211435070306024</v>
          </cell>
          <cell r="G218">
            <v>84</v>
          </cell>
        </row>
        <row r="219">
          <cell r="E219">
            <v>83.927832919768392</v>
          </cell>
          <cell r="G219">
            <v>83.2</v>
          </cell>
        </row>
        <row r="220">
          <cell r="E220">
            <v>81.509822167080216</v>
          </cell>
          <cell r="G220">
            <v>84.1</v>
          </cell>
        </row>
        <row r="221">
          <cell r="E221">
            <v>83.370450785773343</v>
          </cell>
          <cell r="G221">
            <v>81.599999999999994</v>
          </cell>
        </row>
        <row r="222">
          <cell r="E222">
            <v>84.829301075268816</v>
          </cell>
          <cell r="G222">
            <v>80.599999999999994</v>
          </cell>
        </row>
        <row r="223">
          <cell r="E223">
            <v>82.624896608767571</v>
          </cell>
          <cell r="G223">
            <v>83.5</v>
          </cell>
        </row>
        <row r="224">
          <cell r="E224">
            <v>81.806865177832933</v>
          </cell>
          <cell r="G224">
            <v>83.5</v>
          </cell>
        </row>
        <row r="225">
          <cell r="E225">
            <v>81.453577336641857</v>
          </cell>
          <cell r="G225">
            <v>82</v>
          </cell>
        </row>
        <row r="226">
          <cell r="E226">
            <v>84.231906534325901</v>
          </cell>
          <cell r="G226">
            <v>80.400000000000006</v>
          </cell>
        </row>
        <row r="227">
          <cell r="E227">
            <v>82.903019023986772</v>
          </cell>
          <cell r="G227">
            <v>80.900000000000006</v>
          </cell>
        </row>
        <row r="229">
          <cell r="E229">
            <v>82.057588916459892</v>
          </cell>
          <cell r="G229">
            <v>82.6</v>
          </cell>
        </row>
        <row r="230">
          <cell r="E230">
            <v>82.558209263854422</v>
          </cell>
          <cell r="G230">
            <v>82.6</v>
          </cell>
        </row>
        <row r="231">
          <cell r="E231">
            <v>78.574855252274602</v>
          </cell>
          <cell r="G231">
            <v>80</v>
          </cell>
        </row>
        <row r="232">
          <cell r="E232">
            <v>84.074958643507031</v>
          </cell>
          <cell r="G232">
            <v>80.400000000000006</v>
          </cell>
        </row>
        <row r="233">
          <cell r="E233">
            <v>83.467018196856898</v>
          </cell>
          <cell r="G233">
            <v>77.3</v>
          </cell>
        </row>
        <row r="234">
          <cell r="E234">
            <v>79.670492142266326</v>
          </cell>
          <cell r="G234">
            <v>79.5</v>
          </cell>
        </row>
        <row r="235">
          <cell r="E235">
            <v>80.684139784946225</v>
          </cell>
          <cell r="G235">
            <v>78</v>
          </cell>
        </row>
        <row r="236">
          <cell r="E236">
            <v>78.839640198511162</v>
          </cell>
          <cell r="G236">
            <v>79.400000000000006</v>
          </cell>
        </row>
        <row r="237">
          <cell r="E237">
            <v>80.01220016542598</v>
          </cell>
          <cell r="G237">
            <v>80.3</v>
          </cell>
        </row>
        <row r="238">
          <cell r="E238">
            <v>78.974565756823822</v>
          </cell>
          <cell r="G238">
            <v>81.900000000000006</v>
          </cell>
        </row>
        <row r="239">
          <cell r="E239">
            <v>80.98655913978493</v>
          </cell>
          <cell r="G239">
            <v>82.2</v>
          </cell>
        </row>
        <row r="240">
          <cell r="E240">
            <v>80.181244830438416</v>
          </cell>
          <cell r="G240">
            <v>81.8</v>
          </cell>
        </row>
        <row r="241">
          <cell r="E241">
            <v>80.570306038047974</v>
          </cell>
          <cell r="G241">
            <v>83.6</v>
          </cell>
        </row>
        <row r="242">
          <cell r="E242">
            <v>81.362593052109204</v>
          </cell>
          <cell r="G242">
            <v>82.6</v>
          </cell>
        </row>
        <row r="243">
          <cell r="E243">
            <v>82.482216708023145</v>
          </cell>
          <cell r="G243">
            <v>81.3</v>
          </cell>
        </row>
        <row r="244">
          <cell r="E244">
            <v>83.109284532671623</v>
          </cell>
          <cell r="G244">
            <v>84.1</v>
          </cell>
        </row>
        <row r="245">
          <cell r="E245">
            <v>84.382133995037236</v>
          </cell>
          <cell r="G245">
            <v>83</v>
          </cell>
        </row>
        <row r="246">
          <cell r="E246">
            <v>83.278949545078575</v>
          </cell>
          <cell r="G246">
            <v>84.1</v>
          </cell>
        </row>
        <row r="247">
          <cell r="E247">
            <v>82.407671629445829</v>
          </cell>
          <cell r="G247">
            <v>83.8</v>
          </cell>
        </row>
        <row r="248">
          <cell r="E248">
            <v>81.409429280397035</v>
          </cell>
          <cell r="G248">
            <v>84.4</v>
          </cell>
        </row>
        <row r="249">
          <cell r="E249">
            <v>81.635442514474775</v>
          </cell>
          <cell r="G249">
            <v>83.3</v>
          </cell>
        </row>
        <row r="250">
          <cell r="E250">
            <v>81.178349875930522</v>
          </cell>
          <cell r="G250">
            <v>83.6</v>
          </cell>
        </row>
        <row r="251">
          <cell r="E251">
            <v>80.269644334160489</v>
          </cell>
          <cell r="G251">
            <v>84.1</v>
          </cell>
        </row>
        <row r="252">
          <cell r="E252">
            <v>81.265198511166261</v>
          </cell>
          <cell r="G252">
            <v>83.7</v>
          </cell>
        </row>
        <row r="253">
          <cell r="E253">
            <v>83.812448304383793</v>
          </cell>
          <cell r="G253">
            <v>78.3</v>
          </cell>
        </row>
        <row r="254">
          <cell r="E254">
            <v>82.701302729528535</v>
          </cell>
          <cell r="G254">
            <v>75.599999999999994</v>
          </cell>
        </row>
        <row r="255">
          <cell r="E255">
            <v>81.922766749379647</v>
          </cell>
          <cell r="G255">
            <v>77.7</v>
          </cell>
        </row>
        <row r="256">
          <cell r="E256">
            <v>83.546112489660871</v>
          </cell>
          <cell r="G256">
            <v>78.400000000000006</v>
          </cell>
        </row>
        <row r="257">
          <cell r="E257">
            <v>84.588399503722087</v>
          </cell>
          <cell r="G257">
            <v>79.900000000000006</v>
          </cell>
        </row>
        <row r="258">
          <cell r="E258">
            <v>80.802109181141446</v>
          </cell>
          <cell r="G258">
            <v>77.599999999999994</v>
          </cell>
        </row>
        <row r="259">
          <cell r="E259">
            <v>77.425971877584757</v>
          </cell>
          <cell r="G259">
            <v>80.3</v>
          </cell>
        </row>
        <row r="261">
          <cell r="E261">
            <v>77.79735318444996</v>
          </cell>
          <cell r="G261">
            <v>82.4</v>
          </cell>
        </row>
        <row r="262">
          <cell r="E262">
            <v>80.055107526881727</v>
          </cell>
          <cell r="G262">
            <v>82</v>
          </cell>
        </row>
        <row r="263">
          <cell r="E263">
            <v>82.963192721257229</v>
          </cell>
          <cell r="G263">
            <v>81.7</v>
          </cell>
        </row>
        <row r="264">
          <cell r="E264">
            <v>82.11631513647643</v>
          </cell>
          <cell r="G264">
            <v>75.599999999999994</v>
          </cell>
        </row>
        <row r="265">
          <cell r="E265">
            <v>79.891542597187765</v>
          </cell>
          <cell r="G265">
            <v>74.900000000000006</v>
          </cell>
        </row>
        <row r="266">
          <cell r="E266">
            <v>80.921009098428442</v>
          </cell>
          <cell r="G266">
            <v>76</v>
          </cell>
        </row>
        <row r="267">
          <cell r="E267">
            <v>81.582299421009097</v>
          </cell>
          <cell r="G267">
            <v>77</v>
          </cell>
        </row>
        <row r="268">
          <cell r="E268">
            <v>81.747932175351551</v>
          </cell>
          <cell r="G268">
            <v>76.3</v>
          </cell>
        </row>
        <row r="269">
          <cell r="E269">
            <v>80.459574028122418</v>
          </cell>
          <cell r="G269">
            <v>77.2</v>
          </cell>
        </row>
        <row r="270">
          <cell r="E270">
            <v>80.319272125723728</v>
          </cell>
          <cell r="G270">
            <v>77.900000000000006</v>
          </cell>
        </row>
        <row r="271">
          <cell r="E271">
            <v>80.86207609594706</v>
          </cell>
          <cell r="G271">
            <v>79.599999999999994</v>
          </cell>
        </row>
        <row r="272">
          <cell r="E272">
            <v>79.840674110835408</v>
          </cell>
          <cell r="G272">
            <v>81.5</v>
          </cell>
        </row>
        <row r="273">
          <cell r="E273">
            <v>78.911703887510342</v>
          </cell>
          <cell r="G273">
            <v>76.3</v>
          </cell>
        </row>
        <row r="274">
          <cell r="E274">
            <v>78.192928039702224</v>
          </cell>
          <cell r="G274">
            <v>78.2</v>
          </cell>
        </row>
        <row r="275">
          <cell r="E275">
            <v>79.528019023986772</v>
          </cell>
          <cell r="G275">
            <v>82.9</v>
          </cell>
        </row>
        <row r="276">
          <cell r="E276">
            <v>82.304693961952012</v>
          </cell>
          <cell r="G276">
            <v>82.7</v>
          </cell>
        </row>
        <row r="277">
          <cell r="E277">
            <v>78.329611248966089</v>
          </cell>
          <cell r="G277">
            <v>73.5</v>
          </cell>
        </row>
        <row r="278">
          <cell r="E278">
            <v>77.34677419354837</v>
          </cell>
          <cell r="G278">
            <v>73.900000000000006</v>
          </cell>
        </row>
        <row r="279">
          <cell r="E279">
            <v>77.591294458229953</v>
          </cell>
          <cell r="G279">
            <v>74.099999999999994</v>
          </cell>
        </row>
        <row r="280">
          <cell r="E280">
            <v>79.136579818031421</v>
          </cell>
          <cell r="G280">
            <v>75.900000000000006</v>
          </cell>
        </row>
        <row r="281">
          <cell r="E281">
            <v>79.026881720430111</v>
          </cell>
          <cell r="G281">
            <v>77.400000000000006</v>
          </cell>
        </row>
        <row r="282">
          <cell r="E282">
            <v>78.782361455748557</v>
          </cell>
          <cell r="G282">
            <v>79.3</v>
          </cell>
        </row>
        <row r="283">
          <cell r="E283">
            <v>72.700268817204289</v>
          </cell>
          <cell r="G283">
            <v>79.3</v>
          </cell>
        </row>
        <row r="284">
          <cell r="E284">
            <v>63.225186104218359</v>
          </cell>
          <cell r="G284">
            <v>77.099999999999994</v>
          </cell>
        </row>
        <row r="285">
          <cell r="E285">
            <v>63.321753515301893</v>
          </cell>
          <cell r="G285">
            <v>76.7</v>
          </cell>
        </row>
        <row r="286">
          <cell r="E286">
            <v>68.773056244830443</v>
          </cell>
          <cell r="G286">
            <v>79.8</v>
          </cell>
        </row>
        <row r="287">
          <cell r="E287">
            <v>73.328887510339115</v>
          </cell>
          <cell r="G287">
            <v>79</v>
          </cell>
        </row>
        <row r="288">
          <cell r="E288">
            <v>74.867142266335819</v>
          </cell>
          <cell r="G288">
            <v>77.900000000000006</v>
          </cell>
        </row>
        <row r="289">
          <cell r="E289">
            <v>73.216708023159626</v>
          </cell>
          <cell r="G289">
            <v>71.099999999999994</v>
          </cell>
        </row>
        <row r="290">
          <cell r="E290">
            <v>75.408085194375516</v>
          </cell>
          <cell r="G290">
            <v>67</v>
          </cell>
        </row>
        <row r="292">
          <cell r="E292">
            <v>77.28143093465674</v>
          </cell>
          <cell r="G292">
            <v>69.3</v>
          </cell>
        </row>
        <row r="293">
          <cell r="E293">
            <v>76.870554177005815</v>
          </cell>
          <cell r="G293">
            <v>71.3</v>
          </cell>
        </row>
        <row r="294">
          <cell r="E294">
            <v>79.200682382134005</v>
          </cell>
          <cell r="G294">
            <v>73.5</v>
          </cell>
        </row>
        <row r="295">
          <cell r="E295">
            <v>78.069892473118301</v>
          </cell>
          <cell r="G295">
            <v>73.8</v>
          </cell>
        </row>
        <row r="296">
          <cell r="E296">
            <v>74.627584780810594</v>
          </cell>
          <cell r="G296">
            <v>72.599999999999994</v>
          </cell>
        </row>
        <row r="297">
          <cell r="E297">
            <v>75.511373035566592</v>
          </cell>
          <cell r="G297">
            <v>72</v>
          </cell>
        </row>
        <row r="298">
          <cell r="E298">
            <v>77.225599669148053</v>
          </cell>
          <cell r="G298">
            <v>71.7</v>
          </cell>
        </row>
        <row r="299">
          <cell r="E299">
            <v>75.881100082712976</v>
          </cell>
          <cell r="G299">
            <v>79.2</v>
          </cell>
        </row>
        <row r="300">
          <cell r="E300">
            <v>75.808933002481368</v>
          </cell>
          <cell r="G300">
            <v>79</v>
          </cell>
        </row>
        <row r="301">
          <cell r="E301">
            <v>71.113730355665822</v>
          </cell>
          <cell r="G301">
            <v>71.400000000000006</v>
          </cell>
        </row>
        <row r="302">
          <cell r="E302">
            <v>67.723221670802317</v>
          </cell>
          <cell r="G302">
            <v>68.8</v>
          </cell>
        </row>
        <row r="303">
          <cell r="E303">
            <v>72.034222497932177</v>
          </cell>
          <cell r="G303">
            <v>74.400000000000006</v>
          </cell>
        </row>
        <row r="304">
          <cell r="E304">
            <v>69.793941273779978</v>
          </cell>
          <cell r="G304">
            <v>65</v>
          </cell>
        </row>
        <row r="305">
          <cell r="E305">
            <v>66.10411497105045</v>
          </cell>
          <cell r="G305">
            <v>59.6</v>
          </cell>
        </row>
        <row r="306">
          <cell r="E306">
            <v>70.831885856079396</v>
          </cell>
          <cell r="G306">
            <v>69.599999999999994</v>
          </cell>
        </row>
        <row r="307">
          <cell r="E307">
            <v>72.476323407775013</v>
          </cell>
          <cell r="G307">
            <v>73</v>
          </cell>
        </row>
        <row r="308">
          <cell r="E308">
            <v>73.430934656741101</v>
          </cell>
          <cell r="G308">
            <v>72.3</v>
          </cell>
        </row>
        <row r="309">
          <cell r="E309">
            <v>71.424627791563267</v>
          </cell>
          <cell r="G309">
            <v>71.7</v>
          </cell>
        </row>
        <row r="310">
          <cell r="E310">
            <v>59.266025641025642</v>
          </cell>
          <cell r="G310">
            <v>73.099999999999994</v>
          </cell>
        </row>
        <row r="311">
          <cell r="E311">
            <v>66.910359801488838</v>
          </cell>
          <cell r="G311">
            <v>72.400000000000006</v>
          </cell>
        </row>
        <row r="312">
          <cell r="E312">
            <v>72.24710504549212</v>
          </cell>
          <cell r="G312">
            <v>73.3</v>
          </cell>
        </row>
        <row r="313">
          <cell r="E313">
            <v>71.325475599669147</v>
          </cell>
          <cell r="G313">
            <v>71.3</v>
          </cell>
        </row>
        <row r="314">
          <cell r="E314">
            <v>61.143300248138971</v>
          </cell>
          <cell r="G314">
            <v>66.8</v>
          </cell>
        </row>
        <row r="315">
          <cell r="E315">
            <v>59.01612903225805</v>
          </cell>
          <cell r="G315">
            <v>62.6</v>
          </cell>
        </row>
        <row r="316">
          <cell r="E316">
            <v>52.265612076095941</v>
          </cell>
          <cell r="G316">
            <v>59.1</v>
          </cell>
        </row>
        <row r="317">
          <cell r="E317">
            <v>48.519437551695617</v>
          </cell>
          <cell r="G317">
            <v>58.1</v>
          </cell>
        </row>
        <row r="318">
          <cell r="E318">
            <v>51.394747725392889</v>
          </cell>
          <cell r="G318">
            <v>58.1</v>
          </cell>
        </row>
        <row r="319">
          <cell r="E319">
            <v>58.912014061207621</v>
          </cell>
          <cell r="G319">
            <v>60.3</v>
          </cell>
        </row>
        <row r="320">
          <cell r="E320">
            <v>55.62003722084367</v>
          </cell>
          <cell r="G320">
            <v>63.7</v>
          </cell>
        </row>
        <row r="321">
          <cell r="E321">
            <v>55.740591397849464</v>
          </cell>
          <cell r="G321">
            <v>64.3</v>
          </cell>
        </row>
        <row r="322">
          <cell r="E322">
            <v>58.061104218362274</v>
          </cell>
          <cell r="G322">
            <v>64.7</v>
          </cell>
        </row>
        <row r="324">
          <cell r="E324">
            <v>59.858250620347384</v>
          </cell>
          <cell r="G324">
            <v>68.8</v>
          </cell>
        </row>
        <row r="325">
          <cell r="E325">
            <v>64.268610421836215</v>
          </cell>
          <cell r="G325">
            <v>66.900000000000006</v>
          </cell>
        </row>
        <row r="326">
          <cell r="E326">
            <v>67.245967741935488</v>
          </cell>
          <cell r="G326">
            <v>67.599999999999994</v>
          </cell>
        </row>
        <row r="327">
          <cell r="E327">
            <v>68.235732009925542</v>
          </cell>
          <cell r="G327">
            <v>69.2</v>
          </cell>
        </row>
        <row r="328">
          <cell r="E328">
            <v>66.253515301902397</v>
          </cell>
          <cell r="G328">
            <v>61.4</v>
          </cell>
        </row>
        <row r="329">
          <cell r="E329">
            <v>48.264784946236553</v>
          </cell>
          <cell r="G329">
            <v>57.5</v>
          </cell>
        </row>
        <row r="330">
          <cell r="E330">
            <v>55.24710504549212</v>
          </cell>
          <cell r="G330">
            <v>61.4</v>
          </cell>
        </row>
        <row r="331">
          <cell r="E331">
            <v>62.900744416873458</v>
          </cell>
          <cell r="G331">
            <v>62.8</v>
          </cell>
        </row>
        <row r="332">
          <cell r="E332">
            <v>65.403535980148874</v>
          </cell>
          <cell r="G332">
            <v>66.7</v>
          </cell>
        </row>
        <row r="333">
          <cell r="E333">
            <v>47.869210090984303</v>
          </cell>
          <cell r="G333">
            <v>57.3</v>
          </cell>
        </row>
        <row r="334">
          <cell r="E334">
            <v>51.060690653432594</v>
          </cell>
          <cell r="G334">
            <v>47.5</v>
          </cell>
        </row>
        <row r="335">
          <cell r="E335">
            <v>57.859698097601331</v>
          </cell>
          <cell r="G335">
            <v>47.9</v>
          </cell>
        </row>
        <row r="336">
          <cell r="E336">
            <v>61.943444995864354</v>
          </cell>
          <cell r="G336">
            <v>54.3</v>
          </cell>
        </row>
        <row r="337">
          <cell r="E337">
            <v>60.869210090984296</v>
          </cell>
          <cell r="G337">
            <v>68.7</v>
          </cell>
        </row>
        <row r="338">
          <cell r="E338">
            <v>61.675971877584772</v>
          </cell>
          <cell r="G338">
            <v>63.6</v>
          </cell>
        </row>
        <row r="339">
          <cell r="E339">
            <v>63.457506203473933</v>
          </cell>
          <cell r="G339">
            <v>50.7</v>
          </cell>
        </row>
        <row r="340">
          <cell r="E340">
            <v>56.77719189412737</v>
          </cell>
          <cell r="G340">
            <v>49.7</v>
          </cell>
        </row>
        <row r="341">
          <cell r="E341">
            <v>48.062448304383778</v>
          </cell>
          <cell r="G341">
            <v>59.2</v>
          </cell>
        </row>
        <row r="342">
          <cell r="E342">
            <v>54.58281637717122</v>
          </cell>
          <cell r="G342">
            <v>70.400000000000006</v>
          </cell>
        </row>
        <row r="343">
          <cell r="E343">
            <v>59.415736145574854</v>
          </cell>
          <cell r="G343">
            <v>62.3</v>
          </cell>
        </row>
        <row r="344">
          <cell r="E344">
            <v>60.086331679073602</v>
          </cell>
          <cell r="G344">
            <v>57.6</v>
          </cell>
        </row>
        <row r="345">
          <cell r="E345">
            <v>61.002998345740281</v>
          </cell>
          <cell r="G345">
            <v>65.599999999999994</v>
          </cell>
        </row>
        <row r="346">
          <cell r="E346">
            <v>60.73883374689828</v>
          </cell>
          <cell r="G346">
            <v>68.8</v>
          </cell>
        </row>
        <row r="347">
          <cell r="E347">
            <v>53.616832092638546</v>
          </cell>
          <cell r="G347">
            <v>69.599999999999994</v>
          </cell>
        </row>
        <row r="348">
          <cell r="E348">
            <v>58.771505376344088</v>
          </cell>
          <cell r="G348">
            <v>53.5</v>
          </cell>
        </row>
        <row r="349">
          <cell r="E349">
            <v>68.140095119933818</v>
          </cell>
          <cell r="G349">
            <v>46.1</v>
          </cell>
        </row>
        <row r="350">
          <cell r="E350">
            <v>71.659015715467319</v>
          </cell>
          <cell r="G350">
            <v>46.3</v>
          </cell>
        </row>
        <row r="351">
          <cell r="E351">
            <v>69.196133167907348</v>
          </cell>
          <cell r="G351">
            <v>56.8</v>
          </cell>
        </row>
        <row r="352">
          <cell r="E352">
            <v>46.306244830438381</v>
          </cell>
          <cell r="G352">
            <v>53.4</v>
          </cell>
        </row>
        <row r="353">
          <cell r="E353">
            <v>43.733147229114984</v>
          </cell>
          <cell r="G353">
            <v>54.2</v>
          </cell>
        </row>
        <row r="355">
          <cell r="E355">
            <v>57.240591397849464</v>
          </cell>
          <cell r="G355">
            <v>60.1</v>
          </cell>
        </row>
        <row r="356">
          <cell r="E356">
            <v>64.675041356492969</v>
          </cell>
          <cell r="G356">
            <v>57.4</v>
          </cell>
        </row>
        <row r="357">
          <cell r="E357">
            <v>64.898676592224959</v>
          </cell>
          <cell r="G357">
            <v>48.5</v>
          </cell>
        </row>
        <row r="358">
          <cell r="E358">
            <v>38.085504549214228</v>
          </cell>
          <cell r="G358">
            <v>48.9</v>
          </cell>
        </row>
        <row r="359">
          <cell r="E359">
            <v>36.075889164598827</v>
          </cell>
          <cell r="G359">
            <v>49.9</v>
          </cell>
        </row>
        <row r="360">
          <cell r="E360">
            <v>42.634408602150522</v>
          </cell>
          <cell r="G360">
            <v>49.1</v>
          </cell>
        </row>
        <row r="361">
          <cell r="E361">
            <v>42.367245657568247</v>
          </cell>
          <cell r="G361">
            <v>54</v>
          </cell>
        </row>
        <row r="362">
          <cell r="E362">
            <v>39.450578990901569</v>
          </cell>
          <cell r="G362">
            <v>64</v>
          </cell>
        </row>
        <row r="363">
          <cell r="E363">
            <v>40.975082712985937</v>
          </cell>
          <cell r="G363">
            <v>71.7</v>
          </cell>
        </row>
        <row r="364">
          <cell r="E364">
            <v>44.920285359801483</v>
          </cell>
          <cell r="G364">
            <v>64.400000000000006</v>
          </cell>
        </row>
        <row r="365">
          <cell r="E365">
            <v>46.045181968569075</v>
          </cell>
          <cell r="G365">
            <v>52.5</v>
          </cell>
        </row>
        <row r="366">
          <cell r="E366">
            <v>48.773056244830421</v>
          </cell>
          <cell r="G366">
            <v>49.2</v>
          </cell>
        </row>
        <row r="367">
          <cell r="E367">
            <v>60.20006203473946</v>
          </cell>
          <cell r="G367">
            <v>45.3</v>
          </cell>
        </row>
        <row r="368">
          <cell r="E368">
            <v>62.581368899917294</v>
          </cell>
          <cell r="G368">
            <v>49</v>
          </cell>
        </row>
        <row r="369">
          <cell r="E369">
            <v>63.034532671629457</v>
          </cell>
          <cell r="G369">
            <v>51.8</v>
          </cell>
        </row>
        <row r="370">
          <cell r="E370">
            <v>62.219913151364757</v>
          </cell>
          <cell r="G370">
            <v>57.7</v>
          </cell>
        </row>
        <row r="371">
          <cell r="E371">
            <v>67.872311827957006</v>
          </cell>
          <cell r="G371">
            <v>63.7</v>
          </cell>
        </row>
        <row r="372">
          <cell r="E372">
            <v>68.646918941273768</v>
          </cell>
          <cell r="G372">
            <v>58.8</v>
          </cell>
        </row>
        <row r="373">
          <cell r="E373">
            <v>56.096774193548384</v>
          </cell>
          <cell r="G373">
            <v>50</v>
          </cell>
        </row>
        <row r="374">
          <cell r="E374">
            <v>70.228701406120777</v>
          </cell>
          <cell r="G374">
            <v>52.3</v>
          </cell>
        </row>
        <row r="375">
          <cell r="E375">
            <v>70.982940446650119</v>
          </cell>
          <cell r="G375">
            <v>52.1</v>
          </cell>
        </row>
        <row r="376">
          <cell r="E376">
            <v>72.114350703060367</v>
          </cell>
          <cell r="G376">
            <v>48.1</v>
          </cell>
        </row>
        <row r="377">
          <cell r="E377">
            <v>64.072787427626125</v>
          </cell>
          <cell r="G377">
            <v>58.2</v>
          </cell>
        </row>
        <row r="378">
          <cell r="E378">
            <v>30.460711331679072</v>
          </cell>
          <cell r="G378">
            <v>51.9</v>
          </cell>
        </row>
        <row r="379">
          <cell r="E379">
            <v>33.489764267990076</v>
          </cell>
          <cell r="G379">
            <v>46.1</v>
          </cell>
        </row>
        <row r="380">
          <cell r="E380">
            <v>40.465880893300238</v>
          </cell>
          <cell r="G380">
            <v>47</v>
          </cell>
        </row>
        <row r="381">
          <cell r="E381">
            <v>53.828577336641835</v>
          </cell>
          <cell r="G381">
            <v>46.9</v>
          </cell>
        </row>
        <row r="382">
          <cell r="E382">
            <v>58.349669148056243</v>
          </cell>
          <cell r="G382">
            <v>45.8</v>
          </cell>
        </row>
        <row r="383">
          <cell r="E383">
            <v>65.188792390405311</v>
          </cell>
          <cell r="G383">
            <v>44.2</v>
          </cell>
        </row>
        <row r="384">
          <cell r="E384">
            <v>70.020988420181965</v>
          </cell>
          <cell r="G384">
            <v>42.9</v>
          </cell>
        </row>
        <row r="385">
          <cell r="E385">
            <v>45.489557485525225</v>
          </cell>
          <cell r="G385">
            <v>44.6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Output"/>
    </sheetNames>
    <sheetDataSet>
      <sheetData sheetId="0">
        <row r="9">
          <cell r="E9" t="str">
            <v>W</v>
          </cell>
          <cell r="G9">
            <v>3100</v>
          </cell>
          <cell r="H9" t="str">
            <v>mkt</v>
          </cell>
        </row>
        <row r="10">
          <cell r="E10" t="str">
            <v>W</v>
          </cell>
          <cell r="G10">
            <v>3200</v>
          </cell>
          <cell r="H10" t="str">
            <v>mkt</v>
          </cell>
        </row>
        <row r="11">
          <cell r="E11" t="str">
            <v>W</v>
          </cell>
          <cell r="G11">
            <v>3100</v>
          </cell>
          <cell r="H11" t="str">
            <v>mkt</v>
          </cell>
        </row>
        <row r="12">
          <cell r="E12" t="str">
            <v>W</v>
          </cell>
          <cell r="G12">
            <v>3200</v>
          </cell>
          <cell r="H12" t="str">
            <v>mkt</v>
          </cell>
        </row>
        <row r="13">
          <cell r="E13" t="str">
            <v>I</v>
          </cell>
          <cell r="G13" t="str">
            <v>1300F</v>
          </cell>
          <cell r="H13" t="str">
            <v>LP_P</v>
          </cell>
        </row>
        <row r="14">
          <cell r="E14" t="str">
            <v>I</v>
          </cell>
          <cell r="G14" t="str">
            <v>1320F</v>
          </cell>
          <cell r="H14" t="str">
            <v>LPT_P</v>
          </cell>
        </row>
        <row r="15">
          <cell r="E15" t="str">
            <v>I</v>
          </cell>
          <cell r="G15" t="str">
            <v>1400F</v>
          </cell>
          <cell r="H15" t="str">
            <v>RTP_LP</v>
          </cell>
        </row>
        <row r="16">
          <cell r="E16" t="str">
            <v>I</v>
          </cell>
          <cell r="G16" t="str">
            <v>1400F</v>
          </cell>
          <cell r="H16" t="str">
            <v>RTP_LP</v>
          </cell>
        </row>
        <row r="17">
          <cell r="E17" t="str">
            <v>I</v>
          </cell>
          <cell r="G17" t="str">
            <v>1500F</v>
          </cell>
          <cell r="H17" t="str">
            <v>SBS1_PE</v>
          </cell>
        </row>
        <row r="18">
          <cell r="E18" t="str">
            <v>C</v>
          </cell>
          <cell r="G18" t="str">
            <v>320F</v>
          </cell>
          <cell r="H18" t="str">
            <v>LPT</v>
          </cell>
        </row>
        <row r="19">
          <cell r="E19" t="str">
            <v>I</v>
          </cell>
          <cell r="G19" t="str">
            <v>1520F</v>
          </cell>
          <cell r="H19" t="str">
            <v>SBS1_BTRANS</v>
          </cell>
        </row>
        <row r="20">
          <cell r="E20" t="str">
            <v>I</v>
          </cell>
          <cell r="G20" t="str">
            <v>1400F</v>
          </cell>
          <cell r="H20" t="str">
            <v>RTP_LP</v>
          </cell>
        </row>
        <row r="21">
          <cell r="E21" t="str">
            <v>I</v>
          </cell>
          <cell r="G21" t="str">
            <v>1400F</v>
          </cell>
          <cell r="H21" t="str">
            <v>RTP_LP</v>
          </cell>
        </row>
        <row r="22">
          <cell r="E22" t="str">
            <v>I</v>
          </cell>
          <cell r="G22" t="str">
            <v>1320F</v>
          </cell>
          <cell r="H22" t="str">
            <v>LPT</v>
          </cell>
        </row>
        <row r="23">
          <cell r="E23" t="str">
            <v>I</v>
          </cell>
          <cell r="G23" t="str">
            <v>1400F</v>
          </cell>
          <cell r="H23" t="str">
            <v>RTP_LP</v>
          </cell>
        </row>
        <row r="24">
          <cell r="E24" t="str">
            <v>I</v>
          </cell>
          <cell r="G24" t="str">
            <v>1320F</v>
          </cell>
          <cell r="H24" t="str">
            <v>LPT_P</v>
          </cell>
        </row>
        <row r="25">
          <cell r="E25" t="str">
            <v>I</v>
          </cell>
          <cell r="G25" t="str">
            <v>1400F</v>
          </cell>
          <cell r="H25" t="str">
            <v>RTP_LP</v>
          </cell>
        </row>
        <row r="26">
          <cell r="E26" t="str">
            <v>I</v>
          </cell>
          <cell r="G26" t="str">
            <v>1400F</v>
          </cell>
          <cell r="H26" t="str">
            <v>RTP_LP</v>
          </cell>
        </row>
        <row r="27">
          <cell r="E27" t="str">
            <v>I</v>
          </cell>
          <cell r="G27" t="str">
            <v>1400F</v>
          </cell>
          <cell r="H27" t="str">
            <v>RTP_LP</v>
          </cell>
        </row>
        <row r="28">
          <cell r="E28" t="str">
            <v>C</v>
          </cell>
          <cell r="G28" t="str">
            <v>400F</v>
          </cell>
          <cell r="H28" t="str">
            <v>RTP_LP</v>
          </cell>
        </row>
        <row r="29">
          <cell r="E29" t="str">
            <v>C</v>
          </cell>
          <cell r="G29" t="str">
            <v>400F</v>
          </cell>
          <cell r="H29" t="str">
            <v>RTP_LP</v>
          </cell>
        </row>
        <row r="30">
          <cell r="E30" t="str">
            <v>C</v>
          </cell>
          <cell r="G30" t="str">
            <v>400F</v>
          </cell>
          <cell r="H30" t="str">
            <v>RTP_LP</v>
          </cell>
        </row>
        <row r="31">
          <cell r="E31" t="str">
            <v>I</v>
          </cell>
          <cell r="G31" t="str">
            <v>1400F</v>
          </cell>
          <cell r="H31" t="str">
            <v>RTP_LP</v>
          </cell>
        </row>
        <row r="32">
          <cell r="E32" t="str">
            <v>I</v>
          </cell>
          <cell r="G32" t="str">
            <v>1400F</v>
          </cell>
          <cell r="H32" t="str">
            <v>RTP_PX</v>
          </cell>
        </row>
        <row r="33">
          <cell r="E33" t="str">
            <v>I</v>
          </cell>
          <cell r="G33" t="str">
            <v>1320F</v>
          </cell>
          <cell r="H33" t="str">
            <v>LPT_P</v>
          </cell>
        </row>
        <row r="34">
          <cell r="E34" t="str">
            <v>I</v>
          </cell>
          <cell r="G34" t="str">
            <v>1140F</v>
          </cell>
          <cell r="H34" t="str">
            <v>GSD_P</v>
          </cell>
        </row>
        <row r="35">
          <cell r="E35" t="str">
            <v>I</v>
          </cell>
          <cell r="G35" t="str">
            <v>1320F</v>
          </cell>
          <cell r="H35" t="str">
            <v>LPT</v>
          </cell>
        </row>
        <row r="36">
          <cell r="E36" t="str">
            <v>I</v>
          </cell>
          <cell r="G36" t="str">
            <v>1400F</v>
          </cell>
          <cell r="H36" t="str">
            <v>RTP_LP</v>
          </cell>
        </row>
        <row r="37">
          <cell r="E37" t="str">
            <v>I</v>
          </cell>
          <cell r="G37" t="str">
            <v>1400F</v>
          </cell>
          <cell r="H37" t="str">
            <v>RTP_LP</v>
          </cell>
        </row>
        <row r="38">
          <cell r="E38" t="str">
            <v>I</v>
          </cell>
          <cell r="G38" t="str">
            <v>1320F</v>
          </cell>
          <cell r="H38" t="str">
            <v>LPT_P</v>
          </cell>
        </row>
        <row r="39">
          <cell r="E39" t="str">
            <v>I</v>
          </cell>
          <cell r="G39" t="str">
            <v>1400F</v>
          </cell>
          <cell r="H39" t="str">
            <v>RTP_COG1</v>
          </cell>
        </row>
        <row r="40">
          <cell r="E40" t="str">
            <v>I</v>
          </cell>
          <cell r="G40" t="str">
            <v>1400F</v>
          </cell>
          <cell r="H40" t="str">
            <v>RTP_LP</v>
          </cell>
        </row>
        <row r="41">
          <cell r="E41" t="str">
            <v>I</v>
          </cell>
          <cell r="G41" t="str">
            <v>1400F</v>
          </cell>
          <cell r="H41" t="str">
            <v>RTP_LP</v>
          </cell>
        </row>
        <row r="42">
          <cell r="E42" t="str">
            <v>C</v>
          </cell>
          <cell r="G42" t="str">
            <v>400F</v>
          </cell>
          <cell r="H42" t="str">
            <v>RTP_LP</v>
          </cell>
        </row>
        <row r="43">
          <cell r="E43" t="str">
            <v>C</v>
          </cell>
          <cell r="G43" t="str">
            <v>400F</v>
          </cell>
          <cell r="H43" t="str">
            <v>RTP_LP</v>
          </cell>
        </row>
        <row r="44">
          <cell r="E44" t="str">
            <v>I</v>
          </cell>
          <cell r="G44" t="str">
            <v>1320F</v>
          </cell>
          <cell r="H44" t="str">
            <v>LPT_P</v>
          </cell>
        </row>
        <row r="45">
          <cell r="E45" t="str">
            <v>I</v>
          </cell>
          <cell r="G45" t="str">
            <v>1400F</v>
          </cell>
          <cell r="H45" t="str">
            <v>RTP_LP</v>
          </cell>
        </row>
        <row r="46">
          <cell r="E46" t="str">
            <v>I</v>
          </cell>
          <cell r="G46" t="str">
            <v>1140F</v>
          </cell>
          <cell r="H46" t="str">
            <v>GSD_P</v>
          </cell>
        </row>
        <row r="47">
          <cell r="E47" t="str">
            <v>I</v>
          </cell>
          <cell r="G47" t="str">
            <v>1400F</v>
          </cell>
          <cell r="H47" t="str">
            <v>RTP_PX</v>
          </cell>
        </row>
        <row r="48">
          <cell r="E48" t="str">
            <v>I</v>
          </cell>
          <cell r="G48" t="str">
            <v>1400F</v>
          </cell>
          <cell r="H48" t="str">
            <v>RTP_LP</v>
          </cell>
        </row>
        <row r="49">
          <cell r="E49" t="str">
            <v>C</v>
          </cell>
          <cell r="G49" t="str">
            <v>320F</v>
          </cell>
          <cell r="H49" t="str">
            <v>LPT_P</v>
          </cell>
        </row>
        <row r="50">
          <cell r="E50" t="str">
            <v>I</v>
          </cell>
          <cell r="G50" t="str">
            <v>1520F</v>
          </cell>
          <cell r="H50" t="str">
            <v>SBS1_BTRANS</v>
          </cell>
        </row>
        <row r="51">
          <cell r="E51" t="str">
            <v>I</v>
          </cell>
          <cell r="G51" t="str">
            <v>1400F</v>
          </cell>
          <cell r="H51" t="str">
            <v>RTP_LP</v>
          </cell>
        </row>
        <row r="52">
          <cell r="E52" t="str">
            <v>I</v>
          </cell>
          <cell r="G52" t="str">
            <v>1400F</v>
          </cell>
          <cell r="H52" t="str">
            <v>RTP_LP</v>
          </cell>
        </row>
        <row r="53">
          <cell r="E53" t="str">
            <v>I</v>
          </cell>
          <cell r="G53" t="str">
            <v>1400F</v>
          </cell>
          <cell r="H53" t="str">
            <v>RTP_LP</v>
          </cell>
        </row>
        <row r="54">
          <cell r="E54" t="str">
            <v>I</v>
          </cell>
          <cell r="G54" t="str">
            <v>1400F</v>
          </cell>
          <cell r="H54" t="str">
            <v>RTP_LP</v>
          </cell>
        </row>
        <row r="55">
          <cell r="E55" t="str">
            <v>I</v>
          </cell>
          <cell r="G55" t="str">
            <v>1400F</v>
          </cell>
          <cell r="H55" t="str">
            <v>RTP_PX</v>
          </cell>
        </row>
        <row r="56">
          <cell r="E56" t="str">
            <v>I</v>
          </cell>
          <cell r="G56" t="str">
            <v>1420F</v>
          </cell>
          <cell r="H56" t="str">
            <v>CSA</v>
          </cell>
        </row>
        <row r="57">
          <cell r="E57" t="str">
            <v>I</v>
          </cell>
          <cell r="G57" t="str">
            <v>1300F</v>
          </cell>
          <cell r="H57" t="str">
            <v>LP_S</v>
          </cell>
        </row>
        <row r="58">
          <cell r="E58" t="str">
            <v>I</v>
          </cell>
          <cell r="G58" t="str">
            <v>1320F</v>
          </cell>
          <cell r="H58" t="str">
            <v>LPT_P</v>
          </cell>
        </row>
        <row r="59">
          <cell r="E59" t="str">
            <v>I</v>
          </cell>
          <cell r="G59" t="str">
            <v>1320F</v>
          </cell>
          <cell r="H59" t="str">
            <v>LPT_P</v>
          </cell>
        </row>
        <row r="60">
          <cell r="E60" t="str">
            <v>I</v>
          </cell>
          <cell r="G60" t="str">
            <v>1320F</v>
          </cell>
          <cell r="H60" t="str">
            <v>LPT_P</v>
          </cell>
        </row>
        <row r="61">
          <cell r="E61" t="str">
            <v>I</v>
          </cell>
          <cell r="G61" t="str">
            <v>1320F</v>
          </cell>
          <cell r="H61" t="str">
            <v>LPT_P</v>
          </cell>
        </row>
        <row r="62">
          <cell r="E62" t="str">
            <v>I</v>
          </cell>
          <cell r="G62" t="str">
            <v>1320F</v>
          </cell>
          <cell r="H62" t="str">
            <v>LPT_P</v>
          </cell>
        </row>
        <row r="63">
          <cell r="E63" t="str">
            <v>C</v>
          </cell>
          <cell r="G63" t="str">
            <v>320F</v>
          </cell>
          <cell r="H63" t="str">
            <v>LPT_P</v>
          </cell>
        </row>
        <row r="64">
          <cell r="E64" t="str">
            <v>I</v>
          </cell>
          <cell r="G64" t="str">
            <v>1400F</v>
          </cell>
          <cell r="H64" t="str">
            <v>RTP_LP</v>
          </cell>
        </row>
        <row r="65">
          <cell r="E65" t="str">
            <v>C</v>
          </cell>
          <cell r="G65" t="str">
            <v>320F</v>
          </cell>
          <cell r="H65" t="str">
            <v>LPT</v>
          </cell>
        </row>
        <row r="66">
          <cell r="E66" t="str">
            <v>C</v>
          </cell>
          <cell r="G66" t="str">
            <v>320F</v>
          </cell>
          <cell r="H66" t="str">
            <v>LPT_P</v>
          </cell>
        </row>
        <row r="67">
          <cell r="E67" t="str">
            <v>I</v>
          </cell>
          <cell r="G67" t="str">
            <v>1400F</v>
          </cell>
          <cell r="H67" t="str">
            <v>RTP_LP</v>
          </cell>
        </row>
        <row r="68">
          <cell r="E68" t="str">
            <v>I</v>
          </cell>
          <cell r="G68" t="str">
            <v>1300F</v>
          </cell>
          <cell r="H68" t="str">
            <v>LP_P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Output"/>
    </sheetNames>
    <sheetDataSet>
      <sheetData sheetId="0">
        <row r="9">
          <cell r="A9">
            <v>47104</v>
          </cell>
          <cell r="E9" t="str">
            <v>W</v>
          </cell>
          <cell r="F9">
            <v>447</v>
          </cell>
        </row>
        <row r="10">
          <cell r="A10">
            <v>47104</v>
          </cell>
          <cell r="E10" t="str">
            <v>W</v>
          </cell>
          <cell r="F10">
            <v>447</v>
          </cell>
        </row>
        <row r="11">
          <cell r="A11">
            <v>47103</v>
          </cell>
          <cell r="E11" t="str">
            <v>W</v>
          </cell>
          <cell r="F11">
            <v>447</v>
          </cell>
        </row>
        <row r="12">
          <cell r="A12">
            <v>47103</v>
          </cell>
          <cell r="E12" t="str">
            <v>W</v>
          </cell>
          <cell r="F12">
            <v>447</v>
          </cell>
        </row>
        <row r="13">
          <cell r="E13" t="str">
            <v>I</v>
          </cell>
          <cell r="F13">
            <v>442</v>
          </cell>
        </row>
        <row r="14">
          <cell r="E14" t="str">
            <v>I</v>
          </cell>
          <cell r="F14">
            <v>442</v>
          </cell>
        </row>
        <row r="15">
          <cell r="E15" t="str">
            <v>I</v>
          </cell>
          <cell r="F15">
            <v>442</v>
          </cell>
        </row>
        <row r="16">
          <cell r="E16" t="str">
            <v>I</v>
          </cell>
          <cell r="F16">
            <v>442</v>
          </cell>
        </row>
        <row r="17">
          <cell r="E17" t="str">
            <v>I</v>
          </cell>
          <cell r="F17">
            <v>442</v>
          </cell>
        </row>
        <row r="18">
          <cell r="E18" t="str">
            <v>C</v>
          </cell>
          <cell r="F18">
            <v>442</v>
          </cell>
        </row>
        <row r="19">
          <cell r="E19" t="str">
            <v>I</v>
          </cell>
          <cell r="F19">
            <v>442</v>
          </cell>
        </row>
        <row r="20">
          <cell r="E20" t="str">
            <v>I</v>
          </cell>
          <cell r="F20">
            <v>442</v>
          </cell>
        </row>
        <row r="21">
          <cell r="E21" t="str">
            <v>I</v>
          </cell>
          <cell r="F21">
            <v>442</v>
          </cell>
        </row>
        <row r="22">
          <cell r="E22" t="str">
            <v>I</v>
          </cell>
          <cell r="F22">
            <v>442</v>
          </cell>
        </row>
        <row r="23">
          <cell r="E23" t="str">
            <v>I</v>
          </cell>
          <cell r="F23">
            <v>442</v>
          </cell>
        </row>
        <row r="24">
          <cell r="E24" t="str">
            <v>I</v>
          </cell>
          <cell r="F24">
            <v>442</v>
          </cell>
        </row>
        <row r="25">
          <cell r="E25" t="str">
            <v>I</v>
          </cell>
          <cell r="F25">
            <v>442</v>
          </cell>
        </row>
        <row r="26">
          <cell r="E26" t="str">
            <v>I</v>
          </cell>
          <cell r="F26">
            <v>442</v>
          </cell>
        </row>
        <row r="27">
          <cell r="E27" t="str">
            <v>I</v>
          </cell>
          <cell r="F27">
            <v>442</v>
          </cell>
        </row>
        <row r="28">
          <cell r="E28" t="str">
            <v>C</v>
          </cell>
          <cell r="F28">
            <v>442</v>
          </cell>
        </row>
        <row r="29">
          <cell r="E29" t="str">
            <v>C</v>
          </cell>
          <cell r="F29">
            <v>442</v>
          </cell>
        </row>
        <row r="30">
          <cell r="E30" t="str">
            <v>C</v>
          </cell>
          <cell r="F30">
            <v>442</v>
          </cell>
        </row>
        <row r="31">
          <cell r="E31" t="str">
            <v>I</v>
          </cell>
          <cell r="F31">
            <v>442</v>
          </cell>
        </row>
        <row r="32">
          <cell r="E32" t="str">
            <v>I</v>
          </cell>
          <cell r="F32">
            <v>442</v>
          </cell>
        </row>
        <row r="33">
          <cell r="E33" t="str">
            <v>I</v>
          </cell>
          <cell r="F33">
            <v>442</v>
          </cell>
        </row>
        <row r="34">
          <cell r="E34" t="str">
            <v>I</v>
          </cell>
          <cell r="F34">
            <v>442</v>
          </cell>
        </row>
        <row r="35">
          <cell r="E35" t="str">
            <v>I</v>
          </cell>
          <cell r="F35">
            <v>442</v>
          </cell>
        </row>
        <row r="36">
          <cell r="E36" t="str">
            <v>I</v>
          </cell>
          <cell r="F36">
            <v>442</v>
          </cell>
        </row>
        <row r="37">
          <cell r="E37" t="str">
            <v>I</v>
          </cell>
          <cell r="F37">
            <v>442</v>
          </cell>
        </row>
        <row r="38">
          <cell r="E38" t="str">
            <v>I</v>
          </cell>
          <cell r="F38">
            <v>442</v>
          </cell>
        </row>
        <row r="39">
          <cell r="E39" t="str">
            <v>I</v>
          </cell>
          <cell r="F39">
            <v>442</v>
          </cell>
        </row>
        <row r="40">
          <cell r="E40" t="str">
            <v>I</v>
          </cell>
          <cell r="F40">
            <v>442</v>
          </cell>
        </row>
        <row r="41">
          <cell r="E41" t="str">
            <v>I</v>
          </cell>
          <cell r="F41">
            <v>442</v>
          </cell>
        </row>
        <row r="42">
          <cell r="E42" t="str">
            <v>C</v>
          </cell>
          <cell r="F42">
            <v>442</v>
          </cell>
        </row>
        <row r="43">
          <cell r="E43" t="str">
            <v>C</v>
          </cell>
          <cell r="F43">
            <v>442</v>
          </cell>
        </row>
        <row r="44">
          <cell r="E44" t="str">
            <v>I</v>
          </cell>
          <cell r="F44">
            <v>442</v>
          </cell>
        </row>
        <row r="45">
          <cell r="E45" t="str">
            <v>I</v>
          </cell>
          <cell r="F45">
            <v>442</v>
          </cell>
        </row>
        <row r="46">
          <cell r="E46" t="str">
            <v>I</v>
          </cell>
          <cell r="F46">
            <v>442</v>
          </cell>
        </row>
        <row r="47">
          <cell r="E47" t="str">
            <v>I</v>
          </cell>
          <cell r="F47">
            <v>442</v>
          </cell>
        </row>
        <row r="48">
          <cell r="E48" t="str">
            <v>I</v>
          </cell>
          <cell r="F48">
            <v>442</v>
          </cell>
        </row>
        <row r="49">
          <cell r="E49" t="str">
            <v>C</v>
          </cell>
          <cell r="F49">
            <v>442</v>
          </cell>
        </row>
        <row r="50">
          <cell r="E50" t="str">
            <v>I</v>
          </cell>
          <cell r="F50">
            <v>442</v>
          </cell>
        </row>
        <row r="51">
          <cell r="E51" t="str">
            <v>I</v>
          </cell>
          <cell r="F51">
            <v>442</v>
          </cell>
        </row>
        <row r="52">
          <cell r="E52" t="str">
            <v>I</v>
          </cell>
          <cell r="F52">
            <v>442</v>
          </cell>
        </row>
        <row r="53">
          <cell r="E53" t="str">
            <v>I</v>
          </cell>
          <cell r="F53">
            <v>442</v>
          </cell>
        </row>
        <row r="54">
          <cell r="E54" t="str">
            <v>I</v>
          </cell>
          <cell r="F54">
            <v>442</v>
          </cell>
        </row>
        <row r="55">
          <cell r="E55" t="str">
            <v>I</v>
          </cell>
          <cell r="F55">
            <v>442</v>
          </cell>
        </row>
        <row r="56">
          <cell r="E56" t="str">
            <v>I</v>
          </cell>
          <cell r="F56">
            <v>442</v>
          </cell>
        </row>
        <row r="57">
          <cell r="E57" t="str">
            <v>I</v>
          </cell>
          <cell r="F57">
            <v>442</v>
          </cell>
        </row>
        <row r="58">
          <cell r="E58" t="str">
            <v>I</v>
          </cell>
          <cell r="F58">
            <v>442</v>
          </cell>
        </row>
        <row r="59">
          <cell r="E59" t="str">
            <v>I</v>
          </cell>
          <cell r="F59">
            <v>442</v>
          </cell>
        </row>
        <row r="60">
          <cell r="E60" t="str">
            <v>I</v>
          </cell>
          <cell r="F60">
            <v>442</v>
          </cell>
        </row>
        <row r="61">
          <cell r="E61" t="str">
            <v>I</v>
          </cell>
          <cell r="F61">
            <v>442</v>
          </cell>
        </row>
        <row r="62">
          <cell r="E62" t="str">
            <v>I</v>
          </cell>
          <cell r="F62">
            <v>442</v>
          </cell>
        </row>
        <row r="63">
          <cell r="E63" t="str">
            <v>C</v>
          </cell>
          <cell r="F63">
            <v>442</v>
          </cell>
        </row>
        <row r="64">
          <cell r="E64" t="str">
            <v>I</v>
          </cell>
          <cell r="F64">
            <v>442</v>
          </cell>
        </row>
        <row r="65">
          <cell r="E65" t="str">
            <v>C</v>
          </cell>
          <cell r="F65">
            <v>442</v>
          </cell>
        </row>
        <row r="66">
          <cell r="E66" t="str">
            <v>C</v>
          </cell>
          <cell r="F66">
            <v>442</v>
          </cell>
        </row>
        <row r="67">
          <cell r="E67" t="str">
            <v>I</v>
          </cell>
          <cell r="F67">
            <v>442</v>
          </cell>
        </row>
        <row r="68">
          <cell r="E68" t="str">
            <v>I</v>
          </cell>
          <cell r="F68">
            <v>442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82"/>
  <sheetViews>
    <sheetView tabSelected="1"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C6" sqref="C6"/>
    </sheetView>
  </sheetViews>
  <sheetFormatPr defaultRowHeight="15"/>
  <cols>
    <col min="1" max="1" width="5" style="4" bestFit="1" customWidth="1"/>
    <col min="2" max="2" width="6.85546875" style="4" bestFit="1" customWidth="1"/>
    <col min="3" max="3" width="23.28515625" style="4" bestFit="1" customWidth="1"/>
    <col min="4" max="4" width="10.42578125" style="4" bestFit="1" customWidth="1"/>
    <col min="5" max="5" width="10.42578125" style="4" customWidth="1"/>
    <col min="6" max="6" width="10" style="4" customWidth="1"/>
    <col min="7" max="7" width="9.28515625" style="4" customWidth="1"/>
    <col min="8" max="8" width="9.85546875" style="4" bestFit="1" customWidth="1"/>
    <col min="13" max="13" width="9.5703125" bestFit="1" customWidth="1"/>
    <col min="15" max="16" width="9.85546875" bestFit="1" customWidth="1"/>
    <col min="18" max="18" width="15" customWidth="1"/>
    <col min="19" max="19" width="18.7109375" customWidth="1"/>
  </cols>
  <sheetData>
    <row r="1" spans="1:19">
      <c r="A1" s="44" t="s">
        <v>55</v>
      </c>
      <c r="B1" s="3"/>
      <c r="C1" s="3"/>
      <c r="D1" s="3"/>
      <c r="E1" s="3"/>
      <c r="R1" t="s">
        <v>72</v>
      </c>
      <c r="S1" s="64" t="str">
        <f>'Large Comm'!S1</f>
        <v>December</v>
      </c>
    </row>
    <row r="2" spans="1:19">
      <c r="A2" s="43" t="s">
        <v>49</v>
      </c>
      <c r="B2" s="3"/>
      <c r="C2" s="3"/>
      <c r="D2" s="3"/>
      <c r="E2" s="3"/>
      <c r="H2" s="2" t="s">
        <v>60</v>
      </c>
      <c r="O2" s="2" t="s">
        <v>64</v>
      </c>
      <c r="P2" s="2" t="s">
        <v>63</v>
      </c>
      <c r="R2" t="s">
        <v>73</v>
      </c>
      <c r="S2" s="65">
        <f>'Large Comm'!S2</f>
        <v>12</v>
      </c>
    </row>
    <row r="3" spans="1:19" s="1" customFormat="1">
      <c r="A3" s="2"/>
      <c r="B3" s="2"/>
      <c r="C3"/>
      <c r="D3" s="2"/>
      <c r="E3" s="2"/>
      <c r="F3" s="1" t="s">
        <v>50</v>
      </c>
      <c r="H3" s="2" t="s">
        <v>61</v>
      </c>
      <c r="O3" s="2" t="s">
        <v>61</v>
      </c>
      <c r="P3" s="2" t="s">
        <v>61</v>
      </c>
      <c r="R3" t="s">
        <v>74</v>
      </c>
      <c r="S3" s="65">
        <f>'Large Comm'!S3</f>
        <v>2012</v>
      </c>
    </row>
    <row r="4" spans="1:19" s="1" customFormat="1">
      <c r="A4" s="2"/>
      <c r="B4" s="2"/>
      <c r="C4" s="2"/>
      <c r="D4" s="2"/>
      <c r="E4" s="2"/>
      <c r="F4" s="1" t="s">
        <v>51</v>
      </c>
      <c r="H4" s="2" t="s">
        <v>62</v>
      </c>
      <c r="O4" s="2" t="s">
        <v>62</v>
      </c>
      <c r="P4" s="2" t="s">
        <v>62</v>
      </c>
      <c r="R4" t="s">
        <v>75</v>
      </c>
      <c r="S4" s="65" t="str">
        <f>'Large Comm'!S4</f>
        <v>2012:12</v>
      </c>
    </row>
    <row r="5" spans="1:19" s="1" customFormat="1">
      <c r="A5" s="2" t="s">
        <v>26</v>
      </c>
      <c r="B5" s="2" t="s">
        <v>27</v>
      </c>
      <c r="C5" s="2" t="s">
        <v>87</v>
      </c>
      <c r="D5" s="2" t="s">
        <v>25</v>
      </c>
      <c r="E5" s="2" t="s">
        <v>24</v>
      </c>
      <c r="F5" s="1" t="s">
        <v>52</v>
      </c>
      <c r="G5" s="1" t="s">
        <v>53</v>
      </c>
      <c r="H5" s="1" t="s">
        <v>54</v>
      </c>
      <c r="I5" s="2" t="s">
        <v>69</v>
      </c>
      <c r="O5" s="1" t="s">
        <v>54</v>
      </c>
      <c r="P5" s="1" t="s">
        <v>54</v>
      </c>
    </row>
    <row r="6" spans="1:19" s="1" customFormat="1">
      <c r="A6" s="45">
        <v>2000</v>
      </c>
      <c r="B6" s="45">
        <v>1</v>
      </c>
      <c r="C6" s="46">
        <f>'Values Wx Adjusted'!U8</f>
        <v>404720102.47435659</v>
      </c>
      <c r="D6" s="46">
        <f>'Values Wx Adjusted'!V8</f>
        <v>313908</v>
      </c>
      <c r="E6" s="46">
        <f t="shared" ref="E6:E69" si="0">C6/D6</f>
        <v>1289.2952791083903</v>
      </c>
      <c r="I6" s="2"/>
    </row>
    <row r="7" spans="1:19" s="1" customFormat="1">
      <c r="A7" s="45">
        <v>2000</v>
      </c>
      <c r="B7" s="45">
        <v>2</v>
      </c>
      <c r="C7" s="46">
        <f>'Values Wx Adjusted'!U9</f>
        <v>366863062.73988998</v>
      </c>
      <c r="D7" s="46">
        <f>'Values Wx Adjusted'!V9</f>
        <v>314592</v>
      </c>
      <c r="E7" s="46">
        <f t="shared" si="0"/>
        <v>1166.1550921189666</v>
      </c>
      <c r="I7" s="2"/>
    </row>
    <row r="8" spans="1:19" s="1" customFormat="1">
      <c r="A8" s="45">
        <v>2000</v>
      </c>
      <c r="B8" s="45">
        <v>3</v>
      </c>
      <c r="C8" s="46">
        <f>'Values Wx Adjusted'!U10</f>
        <v>292545712.91619056</v>
      </c>
      <c r="D8" s="46">
        <f>'Values Wx Adjusted'!V10</f>
        <v>315170</v>
      </c>
      <c r="E8" s="46">
        <f t="shared" si="0"/>
        <v>928.21560718402941</v>
      </c>
      <c r="I8" s="2"/>
    </row>
    <row r="9" spans="1:19" s="1" customFormat="1">
      <c r="A9" s="45">
        <v>2000</v>
      </c>
      <c r="B9" s="45">
        <v>4</v>
      </c>
      <c r="C9" s="46">
        <f>'Values Wx Adjusted'!U11</f>
        <v>276565351.6649524</v>
      </c>
      <c r="D9" s="46">
        <f>'Values Wx Adjusted'!V11</f>
        <v>316283</v>
      </c>
      <c r="E9" s="46">
        <f t="shared" si="0"/>
        <v>874.42370176377608</v>
      </c>
      <c r="I9" s="2"/>
    </row>
    <row r="10" spans="1:19" s="1" customFormat="1">
      <c r="A10" s="45">
        <v>2000</v>
      </c>
      <c r="B10" s="45">
        <v>5</v>
      </c>
      <c r="C10" s="46">
        <f>'Values Wx Adjusted'!U12</f>
        <v>327491777.15965855</v>
      </c>
      <c r="D10" s="46">
        <f>'Values Wx Adjusted'!V12</f>
        <v>317211</v>
      </c>
      <c r="E10" s="46">
        <f t="shared" si="0"/>
        <v>1032.4099011688074</v>
      </c>
      <c r="I10" s="2"/>
    </row>
    <row r="11" spans="1:19" s="1" customFormat="1">
      <c r="A11" s="45">
        <v>2000</v>
      </c>
      <c r="B11" s="45">
        <v>6</v>
      </c>
      <c r="C11" s="46">
        <f>'Values Wx Adjusted'!U13</f>
        <v>458614271.62492013</v>
      </c>
      <c r="D11" s="46">
        <f>'Values Wx Adjusted'!V13</f>
        <v>318042</v>
      </c>
      <c r="E11" s="46">
        <f t="shared" si="0"/>
        <v>1441.9927922253039</v>
      </c>
      <c r="I11" s="2"/>
    </row>
    <row r="12" spans="1:19" s="1" customFormat="1">
      <c r="A12" s="45">
        <v>2000</v>
      </c>
      <c r="B12" s="45">
        <v>7</v>
      </c>
      <c r="C12" s="46">
        <f>'Values Wx Adjusted'!U14</f>
        <v>523386125.2218262</v>
      </c>
      <c r="D12" s="46">
        <f>'Values Wx Adjusted'!V14</f>
        <v>318641</v>
      </c>
      <c r="E12" s="46">
        <f t="shared" si="0"/>
        <v>1642.5573771794157</v>
      </c>
      <c r="I12" s="2"/>
    </row>
    <row r="13" spans="1:19" s="1" customFormat="1">
      <c r="A13" s="45">
        <v>2000</v>
      </c>
      <c r="B13" s="45">
        <v>8</v>
      </c>
      <c r="C13" s="46">
        <f>'Values Wx Adjusted'!U15</f>
        <v>511813634.96978861</v>
      </c>
      <c r="D13" s="46">
        <f>'Values Wx Adjusted'!V15</f>
        <v>319297</v>
      </c>
      <c r="E13" s="46">
        <f t="shared" si="0"/>
        <v>1602.9390660412989</v>
      </c>
      <c r="I13" s="2"/>
    </row>
    <row r="14" spans="1:19" s="1" customFormat="1">
      <c r="A14" s="45">
        <v>2000</v>
      </c>
      <c r="B14" s="45">
        <v>9</v>
      </c>
      <c r="C14" s="46">
        <f>'Values Wx Adjusted'!U16</f>
        <v>505161087.12839025</v>
      </c>
      <c r="D14" s="46">
        <f>'Values Wx Adjusted'!V16</f>
        <v>319315</v>
      </c>
      <c r="E14" s="46">
        <f t="shared" si="0"/>
        <v>1582.0148979170733</v>
      </c>
      <c r="I14" s="2"/>
    </row>
    <row r="15" spans="1:19" s="1" customFormat="1">
      <c r="A15" s="45">
        <v>2000</v>
      </c>
      <c r="B15" s="45">
        <v>10</v>
      </c>
      <c r="C15" s="46">
        <f>'Values Wx Adjusted'!U17</f>
        <v>382346675.69267285</v>
      </c>
      <c r="D15" s="46">
        <f>'Values Wx Adjusted'!V17</f>
        <v>319090</v>
      </c>
      <c r="E15" s="46">
        <f t="shared" si="0"/>
        <v>1198.2408589823337</v>
      </c>
      <c r="I15" s="2"/>
    </row>
    <row r="16" spans="1:19" s="1" customFormat="1">
      <c r="A16" s="45">
        <v>2000</v>
      </c>
      <c r="B16" s="45">
        <v>11</v>
      </c>
      <c r="C16" s="46">
        <f>'Values Wx Adjusted'!U18</f>
        <v>293520168.06764579</v>
      </c>
      <c r="D16" s="46">
        <f>'Values Wx Adjusted'!V18</f>
        <v>319440</v>
      </c>
      <c r="E16" s="46">
        <f t="shared" si="0"/>
        <v>918.85852763475395</v>
      </c>
      <c r="I16" s="2"/>
    </row>
    <row r="17" spans="1:9" s="1" customFormat="1">
      <c r="A17" s="45">
        <v>2000</v>
      </c>
      <c r="B17" s="45">
        <v>12</v>
      </c>
      <c r="C17" s="46">
        <f>'Values Wx Adjusted'!U19</f>
        <v>340387884.14308292</v>
      </c>
      <c r="D17" s="46">
        <f>'Values Wx Adjusted'!V19</f>
        <v>319812</v>
      </c>
      <c r="E17" s="46">
        <f t="shared" si="0"/>
        <v>1064.3374361908964</v>
      </c>
      <c r="F17" s="49">
        <f t="shared" ref="F17:F81" si="1">AVERAGE(E6:E17)</f>
        <v>1228.4533781262537</v>
      </c>
      <c r="I17" s="2"/>
    </row>
    <row r="18" spans="1:9" s="1" customFormat="1">
      <c r="A18" s="45">
        <f t="shared" ref="A18:A77" si="2">A6+1</f>
        <v>2001</v>
      </c>
      <c r="B18" s="45">
        <f t="shared" ref="B18:B70" si="3">IF(B17=12,1,B17+1)</f>
        <v>1</v>
      </c>
      <c r="C18" s="46">
        <f>'Values Wx Adjusted'!U20</f>
        <v>418425967.72428554</v>
      </c>
      <c r="D18" s="46">
        <f>'Values Wx Adjusted'!V20</f>
        <v>320546</v>
      </c>
      <c r="E18" s="46">
        <f t="shared" si="0"/>
        <v>1305.3538890651748</v>
      </c>
      <c r="F18" s="49">
        <f t="shared" si="1"/>
        <v>1229.7915956226527</v>
      </c>
      <c r="I18" s="2"/>
    </row>
    <row r="19" spans="1:9" s="1" customFormat="1">
      <c r="A19" s="45">
        <f t="shared" si="2"/>
        <v>2001</v>
      </c>
      <c r="B19" s="45">
        <f t="shared" si="3"/>
        <v>2</v>
      </c>
      <c r="C19" s="46">
        <f>'Values Wx Adjusted'!U21</f>
        <v>362884367.00792092</v>
      </c>
      <c r="D19" s="46">
        <f>'Values Wx Adjusted'!V21</f>
        <v>321137</v>
      </c>
      <c r="E19" s="46">
        <f t="shared" si="0"/>
        <v>1129.9986205511073</v>
      </c>
      <c r="F19" s="49">
        <f t="shared" si="1"/>
        <v>1226.778556325331</v>
      </c>
      <c r="I19" s="2"/>
    </row>
    <row r="20" spans="1:9" s="1" customFormat="1">
      <c r="A20" s="45">
        <f t="shared" si="2"/>
        <v>2001</v>
      </c>
      <c r="B20" s="45">
        <f t="shared" si="3"/>
        <v>3</v>
      </c>
      <c r="C20" s="46">
        <f>'Values Wx Adjusted'!U22</f>
        <v>304581056.24934715</v>
      </c>
      <c r="D20" s="46">
        <f>'Values Wx Adjusted'!V22</f>
        <v>321962</v>
      </c>
      <c r="E20" s="46">
        <f t="shared" si="0"/>
        <v>946.01554298130577</v>
      </c>
      <c r="F20" s="49">
        <f t="shared" si="1"/>
        <v>1228.2618843084374</v>
      </c>
      <c r="I20" s="2"/>
    </row>
    <row r="21" spans="1:9" s="1" customFormat="1">
      <c r="A21" s="45">
        <f t="shared" si="2"/>
        <v>2001</v>
      </c>
      <c r="B21" s="45">
        <f t="shared" si="3"/>
        <v>4</v>
      </c>
      <c r="C21" s="46">
        <f>'Values Wx Adjusted'!U23</f>
        <v>304225976.53112507</v>
      </c>
      <c r="D21" s="46">
        <f>'Values Wx Adjusted'!V23</f>
        <v>322283</v>
      </c>
      <c r="E21" s="46">
        <f t="shared" si="0"/>
        <v>943.97152977701296</v>
      </c>
      <c r="F21" s="49">
        <f t="shared" si="1"/>
        <v>1234.0575366428736</v>
      </c>
      <c r="I21" s="2"/>
    </row>
    <row r="22" spans="1:9" s="1" customFormat="1">
      <c r="A22" s="45">
        <f t="shared" si="2"/>
        <v>2001</v>
      </c>
      <c r="B22" s="45">
        <f t="shared" si="3"/>
        <v>5</v>
      </c>
      <c r="C22" s="46">
        <f>'Values Wx Adjusted'!U24</f>
        <v>336213829.1735906</v>
      </c>
      <c r="D22" s="46">
        <f>'Values Wx Adjusted'!V24</f>
        <v>322789</v>
      </c>
      <c r="E22" s="46">
        <f t="shared" si="0"/>
        <v>1041.5901073877692</v>
      </c>
      <c r="F22" s="49">
        <f t="shared" si="1"/>
        <v>1234.8225538277873</v>
      </c>
      <c r="I22" s="2"/>
    </row>
    <row r="23" spans="1:9" s="1" customFormat="1">
      <c r="A23" s="45">
        <f t="shared" si="2"/>
        <v>2001</v>
      </c>
      <c r="B23" s="45">
        <f t="shared" si="3"/>
        <v>6</v>
      </c>
      <c r="C23" s="46">
        <f>'Values Wx Adjusted'!U25</f>
        <v>451763188.7613337</v>
      </c>
      <c r="D23" s="46">
        <f>'Values Wx Adjusted'!V25</f>
        <v>323588</v>
      </c>
      <c r="E23" s="46">
        <f t="shared" si="0"/>
        <v>1396.1061249531308</v>
      </c>
      <c r="F23" s="49">
        <f t="shared" si="1"/>
        <v>1230.9986648884392</v>
      </c>
      <c r="I23" s="2"/>
    </row>
    <row r="24" spans="1:9" s="1" customFormat="1">
      <c r="A24" s="45">
        <f t="shared" si="2"/>
        <v>2001</v>
      </c>
      <c r="B24" s="45">
        <f t="shared" si="3"/>
        <v>7</v>
      </c>
      <c r="C24" s="46">
        <f>'Values Wx Adjusted'!U26</f>
        <v>541391840.83435154</v>
      </c>
      <c r="D24" s="46">
        <f>'Values Wx Adjusted'!V26</f>
        <v>324127</v>
      </c>
      <c r="E24" s="46">
        <f t="shared" si="0"/>
        <v>1670.307752314221</v>
      </c>
      <c r="F24" s="49">
        <f t="shared" si="1"/>
        <v>1233.3111961496732</v>
      </c>
      <c r="I24" s="2"/>
    </row>
    <row r="25" spans="1:9" s="1" customFormat="1">
      <c r="A25" s="45">
        <f t="shared" si="2"/>
        <v>2001</v>
      </c>
      <c r="B25" s="45">
        <f t="shared" si="3"/>
        <v>8</v>
      </c>
      <c r="C25" s="46">
        <f>'Values Wx Adjusted'!U27</f>
        <v>549230660.4850806</v>
      </c>
      <c r="D25" s="46">
        <f>'Values Wx Adjusted'!V27</f>
        <v>324737</v>
      </c>
      <c r="E25" s="46">
        <f t="shared" si="0"/>
        <v>1691.3091532073049</v>
      </c>
      <c r="F25" s="49">
        <f t="shared" si="1"/>
        <v>1240.6753700801735</v>
      </c>
      <c r="I25" s="2"/>
    </row>
    <row r="26" spans="1:9" s="1" customFormat="1">
      <c r="A26" s="45">
        <f t="shared" si="2"/>
        <v>2001</v>
      </c>
      <c r="B26" s="45">
        <f t="shared" si="3"/>
        <v>9</v>
      </c>
      <c r="C26" s="46">
        <f>'Values Wx Adjusted'!U28</f>
        <v>509816371.56277132</v>
      </c>
      <c r="D26" s="46">
        <f>'Values Wx Adjusted'!V28</f>
        <v>324673</v>
      </c>
      <c r="E26" s="46">
        <f t="shared" si="0"/>
        <v>1570.2456673723141</v>
      </c>
      <c r="F26" s="49">
        <f t="shared" si="1"/>
        <v>1239.69460086811</v>
      </c>
      <c r="I26" s="2"/>
    </row>
    <row r="27" spans="1:9" s="1" customFormat="1">
      <c r="A27" s="45">
        <f t="shared" si="2"/>
        <v>2001</v>
      </c>
      <c r="B27" s="45">
        <f t="shared" si="3"/>
        <v>10</v>
      </c>
      <c r="C27" s="46">
        <f>'Values Wx Adjusted'!U29</f>
        <v>380331180.25835621</v>
      </c>
      <c r="D27" s="46">
        <f>'Values Wx Adjusted'!V29</f>
        <v>324853</v>
      </c>
      <c r="E27" s="46">
        <f t="shared" si="0"/>
        <v>1170.7793379108589</v>
      </c>
      <c r="F27" s="49">
        <f t="shared" si="1"/>
        <v>1237.4061407788206</v>
      </c>
      <c r="I27" s="2"/>
    </row>
    <row r="28" spans="1:9" s="1" customFormat="1">
      <c r="A28" s="45">
        <f t="shared" si="2"/>
        <v>2001</v>
      </c>
      <c r="B28" s="45">
        <f t="shared" si="3"/>
        <v>11</v>
      </c>
      <c r="C28" s="46">
        <f>'Values Wx Adjusted'!U30</f>
        <v>296236181.40874416</v>
      </c>
      <c r="D28" s="46">
        <f>'Values Wx Adjusted'!V30</f>
        <v>325190</v>
      </c>
      <c r="E28" s="46">
        <f t="shared" si="0"/>
        <v>910.96337958960657</v>
      </c>
      <c r="F28" s="49">
        <f t="shared" si="1"/>
        <v>1236.7482117750585</v>
      </c>
      <c r="I28" s="2"/>
    </row>
    <row r="29" spans="1:9" s="1" customFormat="1">
      <c r="A29" s="45">
        <f t="shared" si="2"/>
        <v>2001</v>
      </c>
      <c r="B29" s="45">
        <f t="shared" si="3"/>
        <v>12</v>
      </c>
      <c r="C29" s="46">
        <f>'Values Wx Adjusted'!U31</f>
        <v>337166491.0533694</v>
      </c>
      <c r="D29" s="46">
        <f>'Values Wx Adjusted'!V31</f>
        <v>325212</v>
      </c>
      <c r="E29" s="46">
        <f t="shared" si="0"/>
        <v>1036.7590711700964</v>
      </c>
      <c r="F29" s="49">
        <f t="shared" si="1"/>
        <v>1234.4500146899918</v>
      </c>
      <c r="G29" s="49">
        <f t="shared" ref="G29:G92" si="4">AVERAGE(E6:E17)</f>
        <v>1228.4533781262537</v>
      </c>
      <c r="H29" s="50">
        <f t="shared" ref="H29:H92" si="5">F29/G29-1</f>
        <v>4.8814522964515383E-3</v>
      </c>
      <c r="I29" s="2"/>
    </row>
    <row r="30" spans="1:9" s="1" customFormat="1">
      <c r="A30" s="45">
        <f t="shared" si="2"/>
        <v>2002</v>
      </c>
      <c r="B30" s="45">
        <f t="shared" si="3"/>
        <v>1</v>
      </c>
      <c r="C30" s="46">
        <f>'Values Wx Adjusted'!U32</f>
        <v>426733669.4061197</v>
      </c>
      <c r="D30" s="46">
        <f>'Values Wx Adjusted'!V32</f>
        <v>326015</v>
      </c>
      <c r="E30" s="46">
        <f t="shared" si="0"/>
        <v>1308.9387586648459</v>
      </c>
      <c r="F30" s="49">
        <f t="shared" si="1"/>
        <v>1234.7487538232976</v>
      </c>
      <c r="G30" s="49">
        <f t="shared" si="4"/>
        <v>1229.7915956226527</v>
      </c>
      <c r="H30" s="50">
        <f t="shared" si="5"/>
        <v>4.0308928913561637E-3</v>
      </c>
      <c r="I30" s="2"/>
    </row>
    <row r="31" spans="1:9" s="1" customFormat="1">
      <c r="A31" s="45">
        <f t="shared" si="2"/>
        <v>2002</v>
      </c>
      <c r="B31" s="45">
        <f t="shared" si="3"/>
        <v>2</v>
      </c>
      <c r="C31" s="46">
        <f>'Values Wx Adjusted'!U33</f>
        <v>381143440.14482951</v>
      </c>
      <c r="D31" s="46">
        <f>'Values Wx Adjusted'!V33</f>
        <v>326928</v>
      </c>
      <c r="E31" s="46">
        <f t="shared" si="0"/>
        <v>1165.8329667230385</v>
      </c>
      <c r="F31" s="49">
        <f t="shared" si="1"/>
        <v>1237.7349493376255</v>
      </c>
      <c r="G31" s="49">
        <f t="shared" si="4"/>
        <v>1226.778556325331</v>
      </c>
      <c r="H31" s="50">
        <f t="shared" si="5"/>
        <v>8.931027491312804E-3</v>
      </c>
      <c r="I31" s="2"/>
    </row>
    <row r="32" spans="1:9" s="1" customFormat="1">
      <c r="A32" s="45">
        <f t="shared" si="2"/>
        <v>2002</v>
      </c>
      <c r="B32" s="45">
        <f t="shared" si="3"/>
        <v>3</v>
      </c>
      <c r="C32" s="46">
        <f>'Values Wx Adjusted'!U34</f>
        <v>315364263.15192711</v>
      </c>
      <c r="D32" s="46">
        <f>'Values Wx Adjusted'!V34</f>
        <v>327495</v>
      </c>
      <c r="E32" s="46">
        <f t="shared" si="0"/>
        <v>962.95901663209247</v>
      </c>
      <c r="F32" s="49">
        <f t="shared" si="1"/>
        <v>1239.1469054751908</v>
      </c>
      <c r="G32" s="49">
        <f t="shared" si="4"/>
        <v>1228.2618843084374</v>
      </c>
      <c r="H32" s="50">
        <f t="shared" si="5"/>
        <v>8.8621338053505028E-3</v>
      </c>
      <c r="I32" s="2"/>
    </row>
    <row r="33" spans="1:9" s="1" customFormat="1">
      <c r="A33" s="45">
        <f t="shared" si="2"/>
        <v>2002</v>
      </c>
      <c r="B33" s="45">
        <f t="shared" si="3"/>
        <v>4</v>
      </c>
      <c r="C33" s="46">
        <f>'Values Wx Adjusted'!U35</f>
        <v>305861462.73424298</v>
      </c>
      <c r="D33" s="46">
        <f>'Values Wx Adjusted'!V35</f>
        <v>328265</v>
      </c>
      <c r="E33" s="46">
        <f t="shared" si="0"/>
        <v>931.75167238128643</v>
      </c>
      <c r="F33" s="49">
        <f t="shared" si="1"/>
        <v>1238.1285840255471</v>
      </c>
      <c r="G33" s="49">
        <f t="shared" si="4"/>
        <v>1234.0575366428736</v>
      </c>
      <c r="H33" s="50">
        <f t="shared" si="5"/>
        <v>3.2989121348006023E-3</v>
      </c>
      <c r="I33" s="2"/>
    </row>
    <row r="34" spans="1:9" s="1" customFormat="1">
      <c r="A34" s="45">
        <f t="shared" si="2"/>
        <v>2002</v>
      </c>
      <c r="B34" s="45">
        <f t="shared" si="3"/>
        <v>5</v>
      </c>
      <c r="C34" s="46">
        <f>'Values Wx Adjusted'!U36</f>
        <v>372642609.81688064</v>
      </c>
      <c r="D34" s="46">
        <f>'Values Wx Adjusted'!V36</f>
        <v>329354</v>
      </c>
      <c r="E34" s="46">
        <f t="shared" si="0"/>
        <v>1131.4348992782254</v>
      </c>
      <c r="F34" s="49">
        <f t="shared" si="1"/>
        <v>1245.6156500164184</v>
      </c>
      <c r="G34" s="49">
        <f t="shared" si="4"/>
        <v>1234.8225538277873</v>
      </c>
      <c r="H34" s="50">
        <f t="shared" si="5"/>
        <v>8.7406050004301683E-3</v>
      </c>
      <c r="I34" s="2"/>
    </row>
    <row r="35" spans="1:9" s="1" customFormat="1">
      <c r="A35" s="45">
        <f t="shared" si="2"/>
        <v>2002</v>
      </c>
      <c r="B35" s="45">
        <f t="shared" si="3"/>
        <v>6</v>
      </c>
      <c r="C35" s="46">
        <f>'Values Wx Adjusted'!U37</f>
        <v>476932869.63474506</v>
      </c>
      <c r="D35" s="46">
        <f>'Values Wx Adjusted'!V37</f>
        <v>329822</v>
      </c>
      <c r="E35" s="46">
        <f t="shared" si="0"/>
        <v>1446.0311005170822</v>
      </c>
      <c r="F35" s="49">
        <f t="shared" si="1"/>
        <v>1249.7760646467477</v>
      </c>
      <c r="G35" s="49">
        <f t="shared" si="4"/>
        <v>1230.9986648884392</v>
      </c>
      <c r="H35" s="50">
        <f t="shared" si="5"/>
        <v>1.5253793764276935E-2</v>
      </c>
      <c r="I35" s="2"/>
    </row>
    <row r="36" spans="1:9" s="1" customFormat="1">
      <c r="A36" s="45">
        <f t="shared" si="2"/>
        <v>2002</v>
      </c>
      <c r="B36" s="45">
        <f t="shared" si="3"/>
        <v>7</v>
      </c>
      <c r="C36" s="46">
        <f>'Values Wx Adjusted'!U38</f>
        <v>572202782.49848473</v>
      </c>
      <c r="D36" s="46">
        <f>'Values Wx Adjusted'!V38</f>
        <v>330611</v>
      </c>
      <c r="E36" s="46">
        <f t="shared" si="0"/>
        <v>1730.7433282573318</v>
      </c>
      <c r="F36" s="49">
        <f t="shared" si="1"/>
        <v>1254.8123626420067</v>
      </c>
      <c r="G36" s="49">
        <f t="shared" si="4"/>
        <v>1233.3111961496732</v>
      </c>
      <c r="H36" s="50">
        <f t="shared" si="5"/>
        <v>1.7433691155532394E-2</v>
      </c>
      <c r="I36" s="2"/>
    </row>
    <row r="37" spans="1:9" s="1" customFormat="1">
      <c r="A37" s="45">
        <f t="shared" si="2"/>
        <v>2002</v>
      </c>
      <c r="B37" s="45">
        <f t="shared" si="3"/>
        <v>8</v>
      </c>
      <c r="C37" s="46">
        <f>'Values Wx Adjusted'!U39</f>
        <v>558131508.37195814</v>
      </c>
      <c r="D37" s="46">
        <f>'Values Wx Adjusted'!V39</f>
        <v>331458</v>
      </c>
      <c r="E37" s="46">
        <f t="shared" si="0"/>
        <v>1683.8679662942459</v>
      </c>
      <c r="F37" s="49">
        <f t="shared" si="1"/>
        <v>1254.1922637325854</v>
      </c>
      <c r="G37" s="49">
        <f t="shared" si="4"/>
        <v>1240.6753700801735</v>
      </c>
      <c r="H37" s="50">
        <f t="shared" si="5"/>
        <v>1.0894786805946133E-2</v>
      </c>
      <c r="I37" s="2"/>
    </row>
    <row r="38" spans="1:9" s="1" customFormat="1">
      <c r="A38" s="45">
        <f t="shared" si="2"/>
        <v>2002</v>
      </c>
      <c r="B38" s="45">
        <f t="shared" si="3"/>
        <v>9</v>
      </c>
      <c r="C38" s="46">
        <f>'Values Wx Adjusted'!U40</f>
        <v>530973519.96364462</v>
      </c>
      <c r="D38" s="46">
        <f>'Values Wx Adjusted'!V40</f>
        <v>331361</v>
      </c>
      <c r="E38" s="46">
        <f t="shared" si="0"/>
        <v>1602.4019723613962</v>
      </c>
      <c r="F38" s="49">
        <f t="shared" si="1"/>
        <v>1256.8719558150087</v>
      </c>
      <c r="G38" s="49">
        <f t="shared" si="4"/>
        <v>1239.69460086811</v>
      </c>
      <c r="H38" s="50">
        <f t="shared" si="5"/>
        <v>1.3856118220463509E-2</v>
      </c>
      <c r="I38" s="2"/>
    </row>
    <row r="39" spans="1:9" s="1" customFormat="1">
      <c r="A39" s="45">
        <f t="shared" si="2"/>
        <v>2002</v>
      </c>
      <c r="B39" s="45">
        <f t="shared" si="3"/>
        <v>10</v>
      </c>
      <c r="C39" s="46">
        <f>'Values Wx Adjusted'!U41</f>
        <v>418351295.15523416</v>
      </c>
      <c r="D39" s="46">
        <f>'Values Wx Adjusted'!V41</f>
        <v>331812</v>
      </c>
      <c r="E39" s="46">
        <f t="shared" si="0"/>
        <v>1260.8082141551063</v>
      </c>
      <c r="F39" s="49">
        <f t="shared" si="1"/>
        <v>1264.3743621686961</v>
      </c>
      <c r="G39" s="49">
        <f t="shared" si="4"/>
        <v>1237.4061407788206</v>
      </c>
      <c r="H39" s="50">
        <f t="shared" si="5"/>
        <v>2.1794155129132964E-2</v>
      </c>
      <c r="I39" s="2"/>
    </row>
    <row r="40" spans="1:9" s="1" customFormat="1">
      <c r="A40" s="45">
        <f t="shared" si="2"/>
        <v>2002</v>
      </c>
      <c r="B40" s="45">
        <f t="shared" si="3"/>
        <v>11</v>
      </c>
      <c r="C40" s="46">
        <f>'Values Wx Adjusted'!U42</f>
        <v>321063761.10275602</v>
      </c>
      <c r="D40" s="46">
        <f>'Values Wx Adjusted'!V42</f>
        <v>331954</v>
      </c>
      <c r="E40" s="46">
        <f t="shared" si="0"/>
        <v>967.19353013597072</v>
      </c>
      <c r="F40" s="49">
        <f t="shared" si="1"/>
        <v>1269.0602080475599</v>
      </c>
      <c r="G40" s="49">
        <f t="shared" si="4"/>
        <v>1236.7482117750585</v>
      </c>
      <c r="H40" s="50">
        <f t="shared" si="5"/>
        <v>2.6126576100825805E-2</v>
      </c>
      <c r="I40" s="2"/>
    </row>
    <row r="41" spans="1:9" s="1" customFormat="1">
      <c r="A41" s="45">
        <f t="shared" si="2"/>
        <v>2002</v>
      </c>
      <c r="B41" s="45">
        <f t="shared" si="3"/>
        <v>12</v>
      </c>
      <c r="C41" s="46">
        <f>'Values Wx Adjusted'!U43</f>
        <v>360751795.37001139</v>
      </c>
      <c r="D41" s="46">
        <f>'Values Wx Adjusted'!V43</f>
        <v>331901</v>
      </c>
      <c r="E41" s="46">
        <f t="shared" si="0"/>
        <v>1086.9259067312585</v>
      </c>
      <c r="F41" s="49">
        <f t="shared" si="1"/>
        <v>1273.2407776776565</v>
      </c>
      <c r="G41" s="49">
        <f t="shared" si="4"/>
        <v>1234.4500146899918</v>
      </c>
      <c r="H41" s="50">
        <f t="shared" si="5"/>
        <v>3.1423518592128774E-2</v>
      </c>
      <c r="I41" s="2"/>
    </row>
    <row r="42" spans="1:9" s="1" customFormat="1">
      <c r="A42" s="45">
        <f t="shared" si="2"/>
        <v>2003</v>
      </c>
      <c r="B42" s="45">
        <f t="shared" si="3"/>
        <v>1</v>
      </c>
      <c r="C42" s="46">
        <f>'Values Wx Adjusted'!U44</f>
        <v>440590898.52915716</v>
      </c>
      <c r="D42" s="46">
        <f>'Values Wx Adjusted'!V44</f>
        <v>332955</v>
      </c>
      <c r="E42" s="46">
        <f t="shared" si="0"/>
        <v>1323.2746122724006</v>
      </c>
      <c r="F42" s="49">
        <f t="shared" si="1"/>
        <v>1274.4354321449528</v>
      </c>
      <c r="G42" s="49">
        <f t="shared" si="4"/>
        <v>1234.7487538232976</v>
      </c>
      <c r="H42" s="50">
        <f t="shared" si="5"/>
        <v>3.2141501012872942E-2</v>
      </c>
      <c r="I42" s="2"/>
    </row>
    <row r="43" spans="1:9" s="1" customFormat="1">
      <c r="A43" s="45">
        <f t="shared" si="2"/>
        <v>2003</v>
      </c>
      <c r="B43" s="45">
        <f t="shared" si="3"/>
        <v>2</v>
      </c>
      <c r="C43" s="46">
        <f>'Values Wx Adjusted'!U45</f>
        <v>385903261.59721768</v>
      </c>
      <c r="D43" s="46">
        <f>'Values Wx Adjusted'!V45</f>
        <v>333768</v>
      </c>
      <c r="E43" s="46">
        <f t="shared" si="0"/>
        <v>1156.20209725683</v>
      </c>
      <c r="F43" s="49">
        <f t="shared" si="1"/>
        <v>1273.6328596894352</v>
      </c>
      <c r="G43" s="49">
        <f t="shared" si="4"/>
        <v>1237.7349493376255</v>
      </c>
      <c r="H43" s="50">
        <f t="shared" si="5"/>
        <v>2.9002905970313408E-2</v>
      </c>
      <c r="I43" s="2"/>
    </row>
    <row r="44" spans="1:9" s="1" customFormat="1">
      <c r="A44" s="45">
        <f t="shared" si="2"/>
        <v>2003</v>
      </c>
      <c r="B44" s="45">
        <f t="shared" si="3"/>
        <v>3</v>
      </c>
      <c r="C44" s="46">
        <f>'Values Wx Adjusted'!U46</f>
        <v>334843333.54544121</v>
      </c>
      <c r="D44" s="46">
        <f>'Values Wx Adjusted'!V46</f>
        <v>334426</v>
      </c>
      <c r="E44" s="46">
        <f t="shared" si="0"/>
        <v>1001.247909987385</v>
      </c>
      <c r="F44" s="49">
        <f t="shared" si="1"/>
        <v>1276.8236008023764</v>
      </c>
      <c r="G44" s="49">
        <f t="shared" si="4"/>
        <v>1239.1469054751908</v>
      </c>
      <c r="H44" s="50">
        <f t="shared" si="5"/>
        <v>3.0405349971589724E-2</v>
      </c>
      <c r="I44" s="2"/>
    </row>
    <row r="45" spans="1:9" s="1" customFormat="1">
      <c r="A45" s="45">
        <f t="shared" si="2"/>
        <v>2003</v>
      </c>
      <c r="B45" s="45">
        <f t="shared" si="3"/>
        <v>4</v>
      </c>
      <c r="C45" s="46">
        <f>'Values Wx Adjusted'!U47</f>
        <v>304493096.96852756</v>
      </c>
      <c r="D45" s="46">
        <f>'Values Wx Adjusted'!V47</f>
        <v>335300</v>
      </c>
      <c r="E45" s="46">
        <f t="shared" si="0"/>
        <v>908.12137479429634</v>
      </c>
      <c r="F45" s="49">
        <f t="shared" si="1"/>
        <v>1274.8544093367939</v>
      </c>
      <c r="G45" s="49">
        <f t="shared" si="4"/>
        <v>1238.1285840255471</v>
      </c>
      <c r="H45" s="50">
        <f t="shared" si="5"/>
        <v>2.9662367693539249E-2</v>
      </c>
      <c r="I45" s="2"/>
    </row>
    <row r="46" spans="1:9" s="1" customFormat="1">
      <c r="A46" s="45">
        <f t="shared" si="2"/>
        <v>2003</v>
      </c>
      <c r="B46" s="45">
        <f t="shared" si="3"/>
        <v>5</v>
      </c>
      <c r="C46" s="46">
        <f>'Values Wx Adjusted'!U48</f>
        <v>372169886.16270763</v>
      </c>
      <c r="D46" s="46">
        <f>'Values Wx Adjusted'!V48</f>
        <v>335988</v>
      </c>
      <c r="E46" s="46">
        <f t="shared" si="0"/>
        <v>1107.6880310091658</v>
      </c>
      <c r="F46" s="49">
        <f t="shared" si="1"/>
        <v>1272.8755036477057</v>
      </c>
      <c r="G46" s="49">
        <f t="shared" si="4"/>
        <v>1245.6156500164184</v>
      </c>
      <c r="H46" s="50">
        <f t="shared" si="5"/>
        <v>2.1884642851852432E-2</v>
      </c>
      <c r="I46" s="2"/>
    </row>
    <row r="47" spans="1:9" s="1" customFormat="1">
      <c r="A47" s="45">
        <f t="shared" si="2"/>
        <v>2003</v>
      </c>
      <c r="B47" s="45">
        <f t="shared" si="3"/>
        <v>6</v>
      </c>
      <c r="C47" s="46">
        <f>'Values Wx Adjusted'!U49</f>
        <v>501944637.39042139</v>
      </c>
      <c r="D47" s="46">
        <f>'Values Wx Adjusted'!V49</f>
        <v>336690</v>
      </c>
      <c r="E47" s="46">
        <f t="shared" si="0"/>
        <v>1490.8213412647283</v>
      </c>
      <c r="F47" s="49">
        <f t="shared" si="1"/>
        <v>1276.6080237100095</v>
      </c>
      <c r="G47" s="49">
        <f t="shared" si="4"/>
        <v>1249.7760646467477</v>
      </c>
      <c r="H47" s="50">
        <f t="shared" si="5"/>
        <v>2.1469413459159092E-2</v>
      </c>
      <c r="I47" s="2"/>
    </row>
    <row r="48" spans="1:9" s="1" customFormat="1">
      <c r="A48" s="45">
        <f t="shared" si="2"/>
        <v>2003</v>
      </c>
      <c r="B48" s="45">
        <f t="shared" si="3"/>
        <v>7</v>
      </c>
      <c r="C48" s="46">
        <f>'Values Wx Adjusted'!U50</f>
        <v>570676091.10265088</v>
      </c>
      <c r="D48" s="46">
        <f>'Values Wx Adjusted'!V50</f>
        <v>337355</v>
      </c>
      <c r="E48" s="46">
        <f t="shared" si="0"/>
        <v>1691.6188913834119</v>
      </c>
      <c r="F48" s="49">
        <f t="shared" si="1"/>
        <v>1273.3476539705164</v>
      </c>
      <c r="G48" s="49">
        <f t="shared" si="4"/>
        <v>1254.8123626420067</v>
      </c>
      <c r="H48" s="50">
        <f t="shared" si="5"/>
        <v>1.4771364930995512E-2</v>
      </c>
      <c r="I48" s="2"/>
    </row>
    <row r="49" spans="1:9" s="1" customFormat="1">
      <c r="A49" s="45">
        <f t="shared" si="2"/>
        <v>2003</v>
      </c>
      <c r="B49" s="45">
        <f t="shared" si="3"/>
        <v>8</v>
      </c>
      <c r="C49" s="46">
        <f>'Values Wx Adjusted'!U51</f>
        <v>576197390.22460997</v>
      </c>
      <c r="D49" s="46">
        <f>'Values Wx Adjusted'!V51</f>
        <v>337931</v>
      </c>
      <c r="E49" s="46">
        <f t="shared" si="0"/>
        <v>1705.074083835487</v>
      </c>
      <c r="F49" s="49">
        <f t="shared" si="1"/>
        <v>1275.1148304322862</v>
      </c>
      <c r="G49" s="49">
        <f t="shared" si="4"/>
        <v>1254.1922637325854</v>
      </c>
      <c r="H49" s="50">
        <f t="shared" si="5"/>
        <v>1.6682104733634295E-2</v>
      </c>
      <c r="I49" s="2"/>
    </row>
    <row r="50" spans="1:9" s="1" customFormat="1">
      <c r="A50" s="45">
        <f t="shared" si="2"/>
        <v>2003</v>
      </c>
      <c r="B50" s="45">
        <f t="shared" si="3"/>
        <v>9</v>
      </c>
      <c r="C50" s="46">
        <f>'Values Wx Adjusted'!U52</f>
        <v>552075409.10331714</v>
      </c>
      <c r="D50" s="46">
        <f>'Values Wx Adjusted'!V52</f>
        <v>338327</v>
      </c>
      <c r="E50" s="46">
        <f t="shared" si="0"/>
        <v>1631.7805232905359</v>
      </c>
      <c r="F50" s="49">
        <f t="shared" si="1"/>
        <v>1277.5630430097146</v>
      </c>
      <c r="G50" s="49">
        <f t="shared" si="4"/>
        <v>1256.8719558150087</v>
      </c>
      <c r="H50" s="50">
        <f t="shared" si="5"/>
        <v>1.6462366829792963E-2</v>
      </c>
      <c r="I50" s="2"/>
    </row>
    <row r="51" spans="1:9" s="1" customFormat="1">
      <c r="A51" s="45">
        <f t="shared" si="2"/>
        <v>2003</v>
      </c>
      <c r="B51" s="45">
        <f t="shared" si="3"/>
        <v>10</v>
      </c>
      <c r="C51" s="46">
        <f>'Values Wx Adjusted'!U53</f>
        <v>411653654.31341511</v>
      </c>
      <c r="D51" s="46">
        <f>'Values Wx Adjusted'!V53</f>
        <v>339070</v>
      </c>
      <c r="E51" s="46">
        <f t="shared" si="0"/>
        <v>1214.0668720718882</v>
      </c>
      <c r="F51" s="49">
        <f t="shared" si="1"/>
        <v>1273.6679311694463</v>
      </c>
      <c r="G51" s="49">
        <f t="shared" si="4"/>
        <v>1264.3743621686961</v>
      </c>
      <c r="H51" s="50">
        <f t="shared" si="5"/>
        <v>7.350330154440643E-3</v>
      </c>
      <c r="I51" s="2"/>
    </row>
    <row r="52" spans="1:9" s="1" customFormat="1">
      <c r="A52" s="45">
        <f t="shared" si="2"/>
        <v>2003</v>
      </c>
      <c r="B52" s="45">
        <f t="shared" si="3"/>
        <v>11</v>
      </c>
      <c r="C52" s="46">
        <f>'Values Wx Adjusted'!U54</f>
        <v>313304593.72083306</v>
      </c>
      <c r="D52" s="46">
        <f>'Values Wx Adjusted'!V54</f>
        <v>339497</v>
      </c>
      <c r="E52" s="46">
        <f t="shared" si="0"/>
        <v>922.84937339897863</v>
      </c>
      <c r="F52" s="49">
        <f t="shared" si="1"/>
        <v>1269.972584774697</v>
      </c>
      <c r="G52" s="49">
        <f t="shared" si="4"/>
        <v>1269.0602080475599</v>
      </c>
      <c r="H52" s="50">
        <f t="shared" si="5"/>
        <v>7.1893888197860356E-4</v>
      </c>
      <c r="I52" s="2"/>
    </row>
    <row r="53" spans="1:9" s="1" customFormat="1">
      <c r="A53" s="45">
        <f t="shared" si="2"/>
        <v>2003</v>
      </c>
      <c r="B53" s="45">
        <f t="shared" si="3"/>
        <v>12</v>
      </c>
      <c r="C53" s="46">
        <f>'Values Wx Adjusted'!U55</f>
        <v>369783593.11604011</v>
      </c>
      <c r="D53" s="46">
        <f>'Values Wx Adjusted'!V55</f>
        <v>340122</v>
      </c>
      <c r="E53" s="46">
        <f t="shared" si="0"/>
        <v>1087.2086872241141</v>
      </c>
      <c r="F53" s="49">
        <f t="shared" si="1"/>
        <v>1269.9961498157684</v>
      </c>
      <c r="G53" s="49">
        <f t="shared" si="4"/>
        <v>1273.2407776776565</v>
      </c>
      <c r="H53" s="69">
        <f t="shared" si="5"/>
        <v>-2.5483222959652441E-3</v>
      </c>
      <c r="I53" s="2"/>
    </row>
    <row r="54" spans="1:9" s="1" customFormat="1">
      <c r="A54" s="45">
        <f t="shared" si="2"/>
        <v>2004</v>
      </c>
      <c r="B54" s="45">
        <f t="shared" si="3"/>
        <v>1</v>
      </c>
      <c r="C54" s="46">
        <f>'Values Wx Adjusted'!U56</f>
        <v>449103372.56951392</v>
      </c>
      <c r="D54" s="46">
        <f>'Values Wx Adjusted'!V56</f>
        <v>341467</v>
      </c>
      <c r="E54" s="46">
        <f t="shared" si="0"/>
        <v>1315.2174955984442</v>
      </c>
      <c r="F54" s="49">
        <f t="shared" si="1"/>
        <v>1269.3247234262722</v>
      </c>
      <c r="G54" s="49">
        <f t="shared" si="4"/>
        <v>1274.4354321449528</v>
      </c>
      <c r="H54" s="50">
        <f t="shared" si="5"/>
        <v>-4.0101746936516136E-3</v>
      </c>
      <c r="I54" s="2"/>
    </row>
    <row r="55" spans="1:9" s="1" customFormat="1">
      <c r="A55" s="45">
        <f t="shared" si="2"/>
        <v>2004</v>
      </c>
      <c r="B55" s="45">
        <f t="shared" si="3"/>
        <v>2</v>
      </c>
      <c r="C55" s="46">
        <f>'Values Wx Adjusted'!U57</f>
        <v>410785155.8284961</v>
      </c>
      <c r="D55" s="46">
        <f>'Values Wx Adjusted'!V57</f>
        <v>342084</v>
      </c>
      <c r="E55" s="46">
        <f t="shared" si="0"/>
        <v>1200.831245625332</v>
      </c>
      <c r="F55" s="49">
        <f t="shared" si="1"/>
        <v>1273.0438191236474</v>
      </c>
      <c r="G55" s="49">
        <f t="shared" si="4"/>
        <v>1273.6328596894352</v>
      </c>
      <c r="H55" s="50">
        <f t="shared" si="5"/>
        <v>-4.6248851174546246E-4</v>
      </c>
      <c r="I55" s="2"/>
    </row>
    <row r="56" spans="1:9" s="1" customFormat="1">
      <c r="A56" s="45">
        <f t="shared" si="2"/>
        <v>2004</v>
      </c>
      <c r="B56" s="45">
        <f t="shared" si="3"/>
        <v>3</v>
      </c>
      <c r="C56" s="46">
        <f>'Values Wx Adjusted'!U58</f>
        <v>343453153.81809098</v>
      </c>
      <c r="D56" s="46">
        <f>'Values Wx Adjusted'!V58</f>
        <v>343067</v>
      </c>
      <c r="E56" s="46">
        <f t="shared" si="0"/>
        <v>1001.1255930127088</v>
      </c>
      <c r="F56" s="49">
        <f t="shared" si="1"/>
        <v>1273.0336260424242</v>
      </c>
      <c r="G56" s="49">
        <f t="shared" si="4"/>
        <v>1276.8236008023764</v>
      </c>
      <c r="H56" s="50">
        <f t="shared" si="5"/>
        <v>-2.9682837610226498E-3</v>
      </c>
      <c r="I56" s="2"/>
    </row>
    <row r="57" spans="1:9" s="1" customFormat="1">
      <c r="A57" s="45">
        <f t="shared" si="2"/>
        <v>2004</v>
      </c>
      <c r="B57" s="45">
        <f t="shared" si="3"/>
        <v>4</v>
      </c>
      <c r="C57" s="46">
        <f>'Values Wx Adjusted'!U59</f>
        <v>308797286.9574846</v>
      </c>
      <c r="D57" s="46">
        <f>'Values Wx Adjusted'!V59</f>
        <v>343938</v>
      </c>
      <c r="E57" s="46">
        <f t="shared" si="0"/>
        <v>897.82834975339915</v>
      </c>
      <c r="F57" s="49">
        <f t="shared" si="1"/>
        <v>1272.1758739556828</v>
      </c>
      <c r="G57" s="49">
        <f t="shared" si="4"/>
        <v>1274.8544093367939</v>
      </c>
      <c r="H57" s="50">
        <f t="shared" si="5"/>
        <v>-2.1010519801272221E-3</v>
      </c>
      <c r="I57" s="2"/>
    </row>
    <row r="58" spans="1:9" s="1" customFormat="1">
      <c r="A58" s="45">
        <f t="shared" si="2"/>
        <v>2004</v>
      </c>
      <c r="B58" s="45">
        <f t="shared" si="3"/>
        <v>5</v>
      </c>
      <c r="C58" s="46">
        <f>'Values Wx Adjusted'!U60</f>
        <v>363895464.7759918</v>
      </c>
      <c r="D58" s="46">
        <f>'Values Wx Adjusted'!V60</f>
        <v>344884</v>
      </c>
      <c r="E58" s="46">
        <f t="shared" si="0"/>
        <v>1055.1242295264258</v>
      </c>
      <c r="F58" s="49">
        <f t="shared" si="1"/>
        <v>1267.7955571654545</v>
      </c>
      <c r="G58" s="49">
        <f t="shared" si="4"/>
        <v>1272.8755036477057</v>
      </c>
      <c r="H58" s="50">
        <f t="shared" si="5"/>
        <v>-3.9909217104842076E-3</v>
      </c>
      <c r="I58" s="2"/>
    </row>
    <row r="59" spans="1:9" s="1" customFormat="1">
      <c r="A59" s="45">
        <f t="shared" si="2"/>
        <v>2004</v>
      </c>
      <c r="B59" s="45">
        <f t="shared" si="3"/>
        <v>6</v>
      </c>
      <c r="C59" s="46">
        <f>'Values Wx Adjusted'!U61</f>
        <v>516704091.48970664</v>
      </c>
      <c r="D59" s="46">
        <f>'Values Wx Adjusted'!V61</f>
        <v>345799</v>
      </c>
      <c r="E59" s="46">
        <f t="shared" si="0"/>
        <v>1494.2324630484952</v>
      </c>
      <c r="F59" s="49">
        <f t="shared" si="1"/>
        <v>1268.0798173141015</v>
      </c>
      <c r="G59" s="49">
        <f t="shared" si="4"/>
        <v>1276.6080237100095</v>
      </c>
      <c r="H59" s="50">
        <f t="shared" si="5"/>
        <v>-6.6803640878926318E-3</v>
      </c>
      <c r="I59" s="2"/>
    </row>
    <row r="60" spans="1:9" s="1" customFormat="1">
      <c r="A60" s="45">
        <f t="shared" si="2"/>
        <v>2004</v>
      </c>
      <c r="B60" s="45">
        <f t="shared" si="3"/>
        <v>7</v>
      </c>
      <c r="C60" s="46">
        <f>'Values Wx Adjusted'!U62</f>
        <v>598759839.68189681</v>
      </c>
      <c r="D60" s="46">
        <f>'Values Wx Adjusted'!V62</f>
        <v>346909</v>
      </c>
      <c r="E60" s="46">
        <f t="shared" si="0"/>
        <v>1725.9853151169234</v>
      </c>
      <c r="F60" s="49">
        <f t="shared" si="1"/>
        <v>1270.943685958561</v>
      </c>
      <c r="G60" s="49">
        <f t="shared" si="4"/>
        <v>1273.3476539705164</v>
      </c>
      <c r="H60" s="50">
        <f t="shared" si="5"/>
        <v>-1.8879117611434459E-3</v>
      </c>
      <c r="I60" s="2"/>
    </row>
    <row r="61" spans="1:9" s="1" customFormat="1">
      <c r="A61" s="45">
        <f t="shared" si="2"/>
        <v>2004</v>
      </c>
      <c r="B61" s="45">
        <f t="shared" si="3"/>
        <v>8</v>
      </c>
      <c r="C61" s="46">
        <f>'Values Wx Adjusted'!U63</f>
        <v>600225785.45227504</v>
      </c>
      <c r="D61" s="46">
        <f>'Values Wx Adjusted'!V63</f>
        <v>347523</v>
      </c>
      <c r="E61" s="46">
        <f t="shared" si="0"/>
        <v>1727.1541321071556</v>
      </c>
      <c r="F61" s="49">
        <f t="shared" si="1"/>
        <v>1272.7836899811998</v>
      </c>
      <c r="G61" s="49">
        <f t="shared" si="4"/>
        <v>1275.1148304322862</v>
      </c>
      <c r="H61" s="50">
        <f t="shared" si="5"/>
        <v>-1.8281808002312827E-3</v>
      </c>
      <c r="I61" s="2"/>
    </row>
    <row r="62" spans="1:9" s="1" customFormat="1">
      <c r="A62" s="45">
        <f t="shared" si="2"/>
        <v>2004</v>
      </c>
      <c r="B62" s="45">
        <f t="shared" si="3"/>
        <v>9</v>
      </c>
      <c r="C62" s="46">
        <f>'Values Wx Adjusted'!U64</f>
        <v>449002321.85862541</v>
      </c>
      <c r="D62" s="46">
        <f>'Values Wx Adjusted'!V64</f>
        <v>347226</v>
      </c>
      <c r="E62" s="46">
        <f t="shared" si="0"/>
        <v>1293.1126178875586</v>
      </c>
      <c r="F62" s="49">
        <f t="shared" si="1"/>
        <v>1244.561364530952</v>
      </c>
      <c r="G62" s="49">
        <f t="shared" si="4"/>
        <v>1277.5630430097146</v>
      </c>
      <c r="H62" s="50">
        <f t="shared" si="5"/>
        <v>-2.5831741657943108E-2</v>
      </c>
      <c r="I62" s="2"/>
    </row>
    <row r="63" spans="1:9" s="1" customFormat="1">
      <c r="A63" s="45">
        <f t="shared" si="2"/>
        <v>2004</v>
      </c>
      <c r="B63" s="45">
        <f t="shared" si="3"/>
        <v>10</v>
      </c>
      <c r="C63" s="46">
        <f>'Values Wx Adjusted'!U65</f>
        <v>436250749.11591983</v>
      </c>
      <c r="D63" s="46">
        <f>'Values Wx Adjusted'!V65</f>
        <v>339636</v>
      </c>
      <c r="E63" s="46">
        <f t="shared" si="0"/>
        <v>1284.4655723065866</v>
      </c>
      <c r="F63" s="49">
        <f t="shared" si="1"/>
        <v>1250.4279228838434</v>
      </c>
      <c r="G63" s="49">
        <f t="shared" si="4"/>
        <v>1273.6679311694463</v>
      </c>
      <c r="H63" s="50">
        <f t="shared" si="5"/>
        <v>-1.8246520711457825E-2</v>
      </c>
      <c r="I63" s="2"/>
    </row>
    <row r="64" spans="1:9" s="1" customFormat="1">
      <c r="A64" s="45">
        <f t="shared" si="2"/>
        <v>2004</v>
      </c>
      <c r="B64" s="45">
        <f t="shared" si="3"/>
        <v>11</v>
      </c>
      <c r="C64" s="46">
        <f>'Values Wx Adjusted'!U66</f>
        <v>343059006.42690444</v>
      </c>
      <c r="D64" s="46">
        <f>'Values Wx Adjusted'!V66</f>
        <v>339760</v>
      </c>
      <c r="E64" s="46">
        <f t="shared" si="0"/>
        <v>1009.7098140655299</v>
      </c>
      <c r="F64" s="49">
        <f t="shared" si="1"/>
        <v>1257.6662929393895</v>
      </c>
      <c r="G64" s="49">
        <f t="shared" si="4"/>
        <v>1269.972584774697</v>
      </c>
      <c r="H64" s="50">
        <f t="shared" si="5"/>
        <v>-9.6902027514954581E-3</v>
      </c>
      <c r="I64" s="2"/>
    </row>
    <row r="65" spans="1:18" s="1" customFormat="1">
      <c r="A65" s="45">
        <f t="shared" si="2"/>
        <v>2004</v>
      </c>
      <c r="B65" s="45">
        <f t="shared" si="3"/>
        <v>12</v>
      </c>
      <c r="C65" s="46">
        <f>'Values Wx Adjusted'!U67</f>
        <v>382496184.90334475</v>
      </c>
      <c r="D65" s="46">
        <f>'Values Wx Adjusted'!V67</f>
        <v>341159</v>
      </c>
      <c r="E65" s="46">
        <f t="shared" si="0"/>
        <v>1121.166918953757</v>
      </c>
      <c r="F65" s="49">
        <f t="shared" si="1"/>
        <v>1260.4961455835264</v>
      </c>
      <c r="G65" s="49">
        <f t="shared" si="4"/>
        <v>1269.9961498157684</v>
      </c>
      <c r="H65" s="69">
        <f t="shared" si="5"/>
        <v>-7.4803409708132929E-3</v>
      </c>
      <c r="I65" s="2"/>
    </row>
    <row r="66" spans="1:18" s="1" customFormat="1">
      <c r="A66" s="45">
        <f t="shared" si="2"/>
        <v>2005</v>
      </c>
      <c r="B66" s="45">
        <f t="shared" si="3"/>
        <v>1</v>
      </c>
      <c r="C66" s="46">
        <f>'Values Wx Adjusted'!U68</f>
        <v>465130675.66435617</v>
      </c>
      <c r="D66" s="46">
        <f>'Values Wx Adjusted'!V68</f>
        <v>342935</v>
      </c>
      <c r="E66" s="46">
        <f t="shared" si="0"/>
        <v>1356.3231389748967</v>
      </c>
      <c r="F66" s="49">
        <f t="shared" si="1"/>
        <v>1263.9216158648974</v>
      </c>
      <c r="G66" s="49">
        <f t="shared" si="4"/>
        <v>1269.3247234262722</v>
      </c>
      <c r="H66" s="50">
        <f t="shared" si="5"/>
        <v>-4.2566787376442372E-3</v>
      </c>
      <c r="I66" s="2"/>
    </row>
    <row r="67" spans="1:18" s="1" customFormat="1">
      <c r="A67" s="45">
        <f t="shared" si="2"/>
        <v>2005</v>
      </c>
      <c r="B67" s="45">
        <f t="shared" si="3"/>
        <v>2</v>
      </c>
      <c r="C67" s="46">
        <f>'Values Wx Adjusted'!U69</f>
        <v>410907166.79117316</v>
      </c>
      <c r="D67" s="46">
        <f>'Values Wx Adjusted'!V69</f>
        <v>344270</v>
      </c>
      <c r="E67" s="46">
        <f t="shared" si="0"/>
        <v>1193.5607714618559</v>
      </c>
      <c r="F67" s="49">
        <f t="shared" si="1"/>
        <v>1263.315743017941</v>
      </c>
      <c r="G67" s="49">
        <f t="shared" si="4"/>
        <v>1273.0438191236474</v>
      </c>
      <c r="H67" s="50">
        <f t="shared" si="5"/>
        <v>-7.6415877910652741E-3</v>
      </c>
      <c r="I67" s="2"/>
    </row>
    <row r="68" spans="1:18" s="1" customFormat="1">
      <c r="A68" s="45">
        <f t="shared" si="2"/>
        <v>2005</v>
      </c>
      <c r="B68" s="45">
        <f t="shared" si="3"/>
        <v>3</v>
      </c>
      <c r="C68" s="46">
        <f>'Values Wx Adjusted'!U70</f>
        <v>347260147.2725476</v>
      </c>
      <c r="D68" s="46">
        <f>'Values Wx Adjusted'!V70</f>
        <v>345757</v>
      </c>
      <c r="E68" s="46">
        <f t="shared" si="0"/>
        <v>1004.3474095175155</v>
      </c>
      <c r="F68" s="49">
        <f t="shared" si="1"/>
        <v>1263.584227726675</v>
      </c>
      <c r="G68" s="49">
        <f t="shared" si="4"/>
        <v>1273.0336260424242</v>
      </c>
      <c r="H68" s="50">
        <f t="shared" si="5"/>
        <v>-7.4227405485943754E-3</v>
      </c>
      <c r="I68" s="2"/>
    </row>
    <row r="69" spans="1:18" s="1" customFormat="1">
      <c r="A69" s="45">
        <f t="shared" si="2"/>
        <v>2005</v>
      </c>
      <c r="B69" s="45">
        <f t="shared" si="3"/>
        <v>4</v>
      </c>
      <c r="C69" s="46">
        <f>'Values Wx Adjusted'!U71</f>
        <v>329117046.20489198</v>
      </c>
      <c r="D69" s="46">
        <f>'Values Wx Adjusted'!V71</f>
        <v>346924</v>
      </c>
      <c r="E69" s="46">
        <f t="shared" si="0"/>
        <v>948.67188838158211</v>
      </c>
      <c r="F69" s="49">
        <f t="shared" si="1"/>
        <v>1267.8211892790237</v>
      </c>
      <c r="G69" s="49">
        <f t="shared" si="4"/>
        <v>1272.1758739556828</v>
      </c>
      <c r="H69" s="50">
        <f t="shared" si="5"/>
        <v>-3.423020956307532E-3</v>
      </c>
      <c r="I69" s="2"/>
    </row>
    <row r="70" spans="1:18" s="1" customFormat="1">
      <c r="A70" s="45">
        <f t="shared" si="2"/>
        <v>2005</v>
      </c>
      <c r="B70" s="45">
        <f t="shared" si="3"/>
        <v>5</v>
      </c>
      <c r="C70" s="46">
        <f>'Values Wx Adjusted'!U72</f>
        <v>362530152.6378631</v>
      </c>
      <c r="D70" s="46">
        <f>'Values Wx Adjusted'!V72</f>
        <v>347770</v>
      </c>
      <c r="E70" s="46">
        <f t="shared" ref="E70:E77" si="6">C70/D70</f>
        <v>1042.442282651934</v>
      </c>
      <c r="F70" s="49">
        <f t="shared" si="1"/>
        <v>1266.7643603728159</v>
      </c>
      <c r="G70" s="49">
        <f t="shared" si="4"/>
        <v>1267.7955571654545</v>
      </c>
      <c r="H70" s="50">
        <f t="shared" si="5"/>
        <v>-8.1337782484758314E-4</v>
      </c>
      <c r="I70" s="2"/>
    </row>
    <row r="71" spans="1:18" s="1" customFormat="1">
      <c r="A71" s="45">
        <f t="shared" si="2"/>
        <v>2005</v>
      </c>
      <c r="B71" s="45">
        <f t="shared" ref="B71:B134" si="7">IF(B70=12,1,B70+1)</f>
        <v>6</v>
      </c>
      <c r="C71" s="46">
        <f>'Values Wx Adjusted'!U73</f>
        <v>512022663.41930741</v>
      </c>
      <c r="D71" s="46">
        <f>'Values Wx Adjusted'!V73</f>
        <v>348964</v>
      </c>
      <c r="E71" s="46">
        <f t="shared" si="6"/>
        <v>1467.2649998833904</v>
      </c>
      <c r="F71" s="49">
        <f t="shared" si="1"/>
        <v>1264.5170717757239</v>
      </c>
      <c r="G71" s="49">
        <f t="shared" si="4"/>
        <v>1268.0798173141015</v>
      </c>
      <c r="H71" s="50">
        <f t="shared" si="5"/>
        <v>-2.8095593745225411E-3</v>
      </c>
      <c r="I71" s="2"/>
    </row>
    <row r="72" spans="1:18" s="1" customFormat="1">
      <c r="A72" s="45">
        <f t="shared" si="2"/>
        <v>2005</v>
      </c>
      <c r="B72" s="45">
        <f t="shared" si="7"/>
        <v>7</v>
      </c>
      <c r="C72" s="46">
        <f>'Values Wx Adjusted'!U74</f>
        <v>576485408.06714046</v>
      </c>
      <c r="D72" s="46">
        <f>'Values Wx Adjusted'!V74</f>
        <v>349406</v>
      </c>
      <c r="E72" s="46">
        <f t="shared" si="6"/>
        <v>1649.901284085392</v>
      </c>
      <c r="F72" s="49">
        <f t="shared" si="1"/>
        <v>1258.1767358564298</v>
      </c>
      <c r="G72" s="49">
        <f t="shared" si="4"/>
        <v>1270.943685958561</v>
      </c>
      <c r="H72" s="50">
        <f t="shared" si="5"/>
        <v>-1.00452523925183E-2</v>
      </c>
      <c r="I72" s="2"/>
    </row>
    <row r="73" spans="1:18" s="1" customFormat="1">
      <c r="A73" s="45">
        <f t="shared" si="2"/>
        <v>2005</v>
      </c>
      <c r="B73" s="45">
        <f t="shared" si="7"/>
        <v>8</v>
      </c>
      <c r="C73" s="46">
        <f>'Values Wx Adjusted'!U75</f>
        <v>597492067.51594782</v>
      </c>
      <c r="D73" s="46">
        <f>'Values Wx Adjusted'!V75</f>
        <v>349909</v>
      </c>
      <c r="E73" s="46">
        <f t="shared" si="6"/>
        <v>1707.5641595841998</v>
      </c>
      <c r="F73" s="49">
        <f t="shared" si="1"/>
        <v>1256.5442381461835</v>
      </c>
      <c r="G73" s="49">
        <f t="shared" si="4"/>
        <v>1272.7836899811998</v>
      </c>
      <c r="H73" s="50">
        <f t="shared" si="5"/>
        <v>-1.2759003719835738E-2</v>
      </c>
      <c r="I73" s="2"/>
    </row>
    <row r="74" spans="1:18" s="1" customFormat="1">
      <c r="A74" s="45">
        <f t="shared" si="2"/>
        <v>2005</v>
      </c>
      <c r="B74" s="45">
        <f t="shared" si="7"/>
        <v>9</v>
      </c>
      <c r="C74" s="46">
        <f>'Values Wx Adjusted'!U76</f>
        <v>570444134.29233837</v>
      </c>
      <c r="D74" s="46">
        <f>'Values Wx Adjusted'!V76</f>
        <v>350774</v>
      </c>
      <c r="E74" s="46">
        <f t="shared" si="6"/>
        <v>1626.2440611115373</v>
      </c>
      <c r="F74" s="49">
        <f t="shared" si="1"/>
        <v>1284.3051917481816</v>
      </c>
      <c r="G74" s="49">
        <f t="shared" si="4"/>
        <v>1244.561364530952</v>
      </c>
      <c r="H74" s="50">
        <f t="shared" si="5"/>
        <v>3.1934003697927871E-2</v>
      </c>
      <c r="I74" s="2"/>
    </row>
    <row r="75" spans="1:18" s="1" customFormat="1">
      <c r="A75" s="45">
        <f t="shared" si="2"/>
        <v>2005</v>
      </c>
      <c r="B75" s="45">
        <f t="shared" si="7"/>
        <v>10</v>
      </c>
      <c r="C75" s="46">
        <f>'Values Wx Adjusted'!U77</f>
        <v>421993075.7712341</v>
      </c>
      <c r="D75" s="46">
        <f>'Values Wx Adjusted'!V77</f>
        <v>351095</v>
      </c>
      <c r="E75" s="46">
        <f t="shared" si="6"/>
        <v>1201.9341653148979</v>
      </c>
      <c r="F75" s="49">
        <f t="shared" si="1"/>
        <v>1277.4275744988743</v>
      </c>
      <c r="G75" s="49">
        <f t="shared" si="4"/>
        <v>1250.4279228838434</v>
      </c>
      <c r="H75" s="50">
        <f t="shared" si="5"/>
        <v>2.1592329410528466E-2</v>
      </c>
      <c r="I75" s="2"/>
    </row>
    <row r="76" spans="1:18" s="1" customFormat="1">
      <c r="A76" s="45">
        <f t="shared" si="2"/>
        <v>2005</v>
      </c>
      <c r="B76" s="45">
        <f t="shared" si="7"/>
        <v>11</v>
      </c>
      <c r="C76" s="46">
        <f>'Values Wx Adjusted'!U78</f>
        <v>343639375.16692811</v>
      </c>
      <c r="D76" s="46">
        <f>'Values Wx Adjusted'!V78</f>
        <v>351685</v>
      </c>
      <c r="E76" s="46">
        <f t="shared" si="6"/>
        <v>977.122638630957</v>
      </c>
      <c r="F76" s="49">
        <f t="shared" si="1"/>
        <v>1274.7119765459929</v>
      </c>
      <c r="G76" s="49">
        <f t="shared" si="4"/>
        <v>1257.6662929393895</v>
      </c>
      <c r="H76" s="50">
        <f t="shared" si="5"/>
        <v>1.3553423274758059E-2</v>
      </c>
      <c r="I76" s="2"/>
    </row>
    <row r="77" spans="1:18" s="1" customFormat="1">
      <c r="A77" s="45">
        <f t="shared" si="2"/>
        <v>2005</v>
      </c>
      <c r="B77" s="45">
        <f t="shared" si="7"/>
        <v>12</v>
      </c>
      <c r="C77" s="46">
        <f>'Values Wx Adjusted'!U79</f>
        <v>397844457.22537482</v>
      </c>
      <c r="D77" s="46">
        <f>'Values Wx Adjusted'!V79</f>
        <v>352615</v>
      </c>
      <c r="E77" s="46">
        <f t="shared" si="6"/>
        <v>1128.2686704348221</v>
      </c>
      <c r="F77" s="49">
        <f t="shared" si="1"/>
        <v>1275.3037891694153</v>
      </c>
      <c r="G77" s="49">
        <f t="shared" si="4"/>
        <v>1260.4961455835264</v>
      </c>
      <c r="H77" s="69">
        <f t="shared" si="5"/>
        <v>1.1747472324902475E-2</v>
      </c>
      <c r="I77" s="2"/>
    </row>
    <row r="78" spans="1:18" s="1" customFormat="1">
      <c r="A78" s="45">
        <v>2006</v>
      </c>
      <c r="B78" s="45">
        <f t="shared" si="7"/>
        <v>1</v>
      </c>
      <c r="C78" s="46">
        <f>'Values Wx Adjusted'!U80</f>
        <v>484230621.45542389</v>
      </c>
      <c r="D78" s="46">
        <f>'Values Wx Adjusted'!V80</f>
        <v>353724</v>
      </c>
      <c r="E78" s="46">
        <f t="shared" ref="E78:E125" si="8">C78/D78</f>
        <v>1368.9504287394236</v>
      </c>
      <c r="F78" s="49">
        <f t="shared" si="1"/>
        <v>1276.3560633164591</v>
      </c>
      <c r="G78" s="49">
        <f t="shared" si="4"/>
        <v>1263.9216158648974</v>
      </c>
      <c r="H78" s="50">
        <f t="shared" si="5"/>
        <v>9.8379893938698171E-3</v>
      </c>
      <c r="R78" s="51" t="str">
        <f>A78&amp;":"&amp;B78</f>
        <v>2006:1</v>
      </c>
    </row>
    <row r="79" spans="1:18" s="1" customFormat="1">
      <c r="A79" s="45">
        <v>2006</v>
      </c>
      <c r="B79" s="45">
        <f t="shared" si="7"/>
        <v>2</v>
      </c>
      <c r="C79" s="46">
        <f>'Values Wx Adjusted'!U81</f>
        <v>420435541.8930499</v>
      </c>
      <c r="D79" s="46">
        <f>'Values Wx Adjusted'!V81</f>
        <v>355212</v>
      </c>
      <c r="E79" s="46">
        <f t="shared" si="8"/>
        <v>1183.6186330784149</v>
      </c>
      <c r="F79" s="49">
        <f t="shared" si="1"/>
        <v>1275.5275517845055</v>
      </c>
      <c r="G79" s="49">
        <f t="shared" si="4"/>
        <v>1263.315743017941</v>
      </c>
      <c r="H79" s="50">
        <f t="shared" si="5"/>
        <v>9.6664739864569249E-3</v>
      </c>
      <c r="R79" s="51" t="str">
        <f t="shared" ref="R79:R142" si="9">A79&amp;":"&amp;B79</f>
        <v>2006:2</v>
      </c>
    </row>
    <row r="80" spans="1:18" s="1" customFormat="1">
      <c r="A80" s="45">
        <v>2006</v>
      </c>
      <c r="B80" s="45">
        <f t="shared" si="7"/>
        <v>3</v>
      </c>
      <c r="C80" s="46">
        <f>'Values Wx Adjusted'!U82</f>
        <v>346456640.98706776</v>
      </c>
      <c r="D80" s="46">
        <f>'Values Wx Adjusted'!V82</f>
        <v>356538</v>
      </c>
      <c r="E80" s="46">
        <f t="shared" si="8"/>
        <v>971.72430705020997</v>
      </c>
      <c r="F80" s="49">
        <f t="shared" si="1"/>
        <v>1272.8089599122302</v>
      </c>
      <c r="G80" s="49">
        <f t="shared" si="4"/>
        <v>1263.584227726675</v>
      </c>
      <c r="H80" s="50">
        <f t="shared" si="5"/>
        <v>7.3004489792909411E-3</v>
      </c>
      <c r="R80" s="51" t="str">
        <f t="shared" si="9"/>
        <v>2006:3</v>
      </c>
    </row>
    <row r="81" spans="1:18" s="1" customFormat="1">
      <c r="A81" s="45">
        <v>2006</v>
      </c>
      <c r="B81" s="45">
        <f t="shared" si="7"/>
        <v>4</v>
      </c>
      <c r="C81" s="46">
        <f>'Values Wx Adjusted'!U83</f>
        <v>325040449.33938771</v>
      </c>
      <c r="D81" s="46">
        <f>'Values Wx Adjusted'!V83</f>
        <v>357412</v>
      </c>
      <c r="E81" s="46">
        <f t="shared" si="8"/>
        <v>909.42791327484167</v>
      </c>
      <c r="F81" s="49">
        <f t="shared" si="1"/>
        <v>1269.5386286533351</v>
      </c>
      <c r="G81" s="49">
        <f t="shared" si="4"/>
        <v>1267.8211892790237</v>
      </c>
      <c r="H81" s="50">
        <f t="shared" si="5"/>
        <v>1.3546384843812209E-3</v>
      </c>
      <c r="R81" s="51" t="str">
        <f t="shared" si="9"/>
        <v>2006:4</v>
      </c>
    </row>
    <row r="82" spans="1:18" s="1" customFormat="1">
      <c r="A82" s="45">
        <v>2006</v>
      </c>
      <c r="B82" s="45">
        <f t="shared" si="7"/>
        <v>5</v>
      </c>
      <c r="C82" s="46">
        <f>'Values Wx Adjusted'!U84</f>
        <v>382479069.53650331</v>
      </c>
      <c r="D82" s="46">
        <f>'Values Wx Adjusted'!V84</f>
        <v>358013</v>
      </c>
      <c r="E82" s="46">
        <f t="shared" si="8"/>
        <v>1068.3384947934944</v>
      </c>
      <c r="F82" s="49">
        <f t="shared" ref="F82:F88" si="10">AVERAGE(E71:E82)</f>
        <v>1271.6966463317983</v>
      </c>
      <c r="G82" s="49">
        <f t="shared" si="4"/>
        <v>1266.7643603728159</v>
      </c>
      <c r="H82" s="50">
        <f t="shared" si="5"/>
        <v>3.8936096667030462E-3</v>
      </c>
      <c r="R82" s="51" t="str">
        <f t="shared" si="9"/>
        <v>2006:5</v>
      </c>
    </row>
    <row r="83" spans="1:18" s="1" customFormat="1">
      <c r="A83" s="45">
        <v>2006</v>
      </c>
      <c r="B83" s="45">
        <f t="shared" si="7"/>
        <v>6</v>
      </c>
      <c r="C83" s="46">
        <f>'Values Wx Adjusted'!U85</f>
        <v>515565628.85567701</v>
      </c>
      <c r="D83" s="46">
        <f>'Values Wx Adjusted'!V85</f>
        <v>359028</v>
      </c>
      <c r="E83" s="46">
        <f t="shared" si="8"/>
        <v>1436.0039575065928</v>
      </c>
      <c r="F83" s="49">
        <f t="shared" si="10"/>
        <v>1269.0915594670653</v>
      </c>
      <c r="G83" s="49">
        <f t="shared" si="4"/>
        <v>1264.5170717757239</v>
      </c>
      <c r="H83" s="50">
        <f t="shared" si="5"/>
        <v>3.6175768547890286E-3</v>
      </c>
      <c r="R83" s="51" t="str">
        <f t="shared" si="9"/>
        <v>2006:6</v>
      </c>
    </row>
    <row r="84" spans="1:18" s="1" customFormat="1">
      <c r="A84" s="45">
        <v>2006</v>
      </c>
      <c r="B84" s="45">
        <f t="shared" si="7"/>
        <v>7</v>
      </c>
      <c r="C84" s="46">
        <f>'Values Wx Adjusted'!U86</f>
        <v>599634884.87805235</v>
      </c>
      <c r="D84" s="46">
        <f>'Values Wx Adjusted'!V86</f>
        <v>359803</v>
      </c>
      <c r="E84" s="46">
        <f t="shared" si="8"/>
        <v>1666.5644390904254</v>
      </c>
      <c r="F84" s="49">
        <f t="shared" si="10"/>
        <v>1270.4801557174849</v>
      </c>
      <c r="G84" s="49">
        <f t="shared" si="4"/>
        <v>1258.1767358564298</v>
      </c>
      <c r="H84" s="50">
        <f t="shared" si="5"/>
        <v>9.7787691589132919E-3</v>
      </c>
      <c r="R84" s="51" t="str">
        <f t="shared" si="9"/>
        <v>2006:7</v>
      </c>
    </row>
    <row r="85" spans="1:18" s="1" customFormat="1">
      <c r="A85" s="45">
        <v>2006</v>
      </c>
      <c r="B85" s="45">
        <f t="shared" si="7"/>
        <v>8</v>
      </c>
      <c r="C85" s="46">
        <f>'Values Wx Adjusted'!U87</f>
        <v>626222740.29881024</v>
      </c>
      <c r="D85" s="46">
        <f>'Values Wx Adjusted'!V87</f>
        <v>360790</v>
      </c>
      <c r="E85" s="46">
        <f t="shared" si="8"/>
        <v>1735.6987175332195</v>
      </c>
      <c r="F85" s="49">
        <f t="shared" si="10"/>
        <v>1272.8247022132364</v>
      </c>
      <c r="G85" s="49">
        <f t="shared" si="4"/>
        <v>1256.5442381461835</v>
      </c>
      <c r="H85" s="50">
        <f t="shared" si="5"/>
        <v>1.2956538713728039E-2</v>
      </c>
      <c r="R85" s="51" t="str">
        <f t="shared" si="9"/>
        <v>2006:8</v>
      </c>
    </row>
    <row r="86" spans="1:18" s="1" customFormat="1">
      <c r="A86" s="45">
        <v>2006</v>
      </c>
      <c r="B86" s="45">
        <f t="shared" si="7"/>
        <v>9</v>
      </c>
      <c r="C86" s="46">
        <f>'Values Wx Adjusted'!U88</f>
        <v>578523912.74748623</v>
      </c>
      <c r="D86" s="46">
        <f>'Values Wx Adjusted'!V88</f>
        <v>361668</v>
      </c>
      <c r="E86" s="46">
        <f t="shared" si="8"/>
        <v>1599.5993915621129</v>
      </c>
      <c r="F86" s="49">
        <f t="shared" si="10"/>
        <v>1270.6043130841176</v>
      </c>
      <c r="G86" s="49">
        <f t="shared" si="4"/>
        <v>1284.3051917481816</v>
      </c>
      <c r="H86" s="50">
        <f t="shared" si="5"/>
        <v>-1.0667930607221598E-2</v>
      </c>
      <c r="R86" s="51" t="str">
        <f t="shared" si="9"/>
        <v>2006:9</v>
      </c>
    </row>
    <row r="87" spans="1:18" s="1" customFormat="1">
      <c r="A87" s="45">
        <v>2006</v>
      </c>
      <c r="B87" s="45">
        <f t="shared" si="7"/>
        <v>10</v>
      </c>
      <c r="C87" s="46">
        <f>'Values Wx Adjusted'!U89</f>
        <v>432741424.44832379</v>
      </c>
      <c r="D87" s="46">
        <f>'Values Wx Adjusted'!V89</f>
        <v>362075</v>
      </c>
      <c r="E87" s="46">
        <f t="shared" si="8"/>
        <v>1195.1706813459195</v>
      </c>
      <c r="F87" s="49">
        <f t="shared" si="10"/>
        <v>1270.0406894200362</v>
      </c>
      <c r="G87" s="49">
        <f t="shared" si="4"/>
        <v>1277.4275744988743</v>
      </c>
      <c r="H87" s="50">
        <f t="shared" si="5"/>
        <v>-5.7826253529370542E-3</v>
      </c>
      <c r="R87" s="51" t="str">
        <f t="shared" si="9"/>
        <v>2006:10</v>
      </c>
    </row>
    <row r="88" spans="1:18" s="1" customFormat="1">
      <c r="A88" s="45">
        <v>2006</v>
      </c>
      <c r="B88" s="45">
        <f t="shared" si="7"/>
        <v>11</v>
      </c>
      <c r="C88" s="46">
        <f>'Values Wx Adjusted'!U90</f>
        <v>345414481.33042043</v>
      </c>
      <c r="D88" s="46">
        <f>'Values Wx Adjusted'!V90</f>
        <v>362419</v>
      </c>
      <c r="E88" s="46">
        <f t="shared" si="8"/>
        <v>953.08049889884478</v>
      </c>
      <c r="F88" s="49">
        <f t="shared" si="10"/>
        <v>1268.0371777756936</v>
      </c>
      <c r="G88" s="49">
        <f t="shared" si="4"/>
        <v>1274.7119765459929</v>
      </c>
      <c r="H88" s="50">
        <f t="shared" si="5"/>
        <v>-5.2363191788513674E-3</v>
      </c>
      <c r="R88" s="51" t="str">
        <f t="shared" si="9"/>
        <v>2006:11</v>
      </c>
    </row>
    <row r="89" spans="1:18" s="1" customFormat="1">
      <c r="A89" s="45">
        <v>2006</v>
      </c>
      <c r="B89" s="45">
        <f t="shared" si="7"/>
        <v>12</v>
      </c>
      <c r="C89" s="46">
        <f>'Values Wx Adjusted'!U91</f>
        <v>389405557.17192012</v>
      </c>
      <c r="D89" s="46">
        <f>'Values Wx Adjusted'!V91</f>
        <v>362878</v>
      </c>
      <c r="E89" s="46">
        <f t="shared" si="8"/>
        <v>1073.1032390277728</v>
      </c>
      <c r="F89" s="49">
        <f t="shared" ref="F89:F148" si="11">AVERAGE(E78:E89)</f>
        <v>1263.4400584917728</v>
      </c>
      <c r="G89" s="49">
        <f t="shared" si="4"/>
        <v>1275.3037891694153</v>
      </c>
      <c r="H89" s="69">
        <f t="shared" si="5"/>
        <v>-9.3026702958117768E-3</v>
      </c>
      <c r="I89" s="54">
        <f>(F89/F17)^(1/6)-1</f>
        <v>4.6913440348481661E-3</v>
      </c>
      <c r="J89" s="45" t="s">
        <v>88</v>
      </c>
      <c r="R89" s="51" t="str">
        <f t="shared" si="9"/>
        <v>2006:12</v>
      </c>
    </row>
    <row r="90" spans="1:18" s="1" customFormat="1">
      <c r="A90" s="45">
        <f>A78+1</f>
        <v>2007</v>
      </c>
      <c r="B90" s="45">
        <f t="shared" si="7"/>
        <v>1</v>
      </c>
      <c r="C90" s="46">
        <f>'Values Wx Adjusted'!U92</f>
        <v>490676957.16719711</v>
      </c>
      <c r="D90" s="46">
        <f>'Values Wx Adjusted'!V92</f>
        <v>364325</v>
      </c>
      <c r="E90" s="46">
        <f t="shared" si="8"/>
        <v>1346.8111086727431</v>
      </c>
      <c r="F90" s="49">
        <f t="shared" si="11"/>
        <v>1261.5951151528827</v>
      </c>
      <c r="G90" s="49">
        <f t="shared" si="4"/>
        <v>1276.3560633164591</v>
      </c>
      <c r="H90" s="50">
        <f t="shared" si="5"/>
        <v>-1.1564914045397168E-2</v>
      </c>
      <c r="R90" s="51" t="str">
        <f t="shared" si="9"/>
        <v>2007:1</v>
      </c>
    </row>
    <row r="91" spans="1:18" s="1" customFormat="1">
      <c r="A91" s="45">
        <f t="shared" ref="A91:A101" si="12">A79+1</f>
        <v>2007</v>
      </c>
      <c r="B91" s="45">
        <f t="shared" si="7"/>
        <v>2</v>
      </c>
      <c r="C91" s="46">
        <f>'Values Wx Adjusted'!U93</f>
        <v>403882127.23958397</v>
      </c>
      <c r="D91" s="46">
        <f>'Values Wx Adjusted'!V93</f>
        <v>365798</v>
      </c>
      <c r="E91" s="46">
        <f t="shared" si="8"/>
        <v>1104.1124534294445</v>
      </c>
      <c r="F91" s="49">
        <f t="shared" si="11"/>
        <v>1254.9696001821353</v>
      </c>
      <c r="G91" s="49">
        <f t="shared" si="4"/>
        <v>1275.5275517845055</v>
      </c>
      <c r="H91" s="50">
        <f t="shared" si="5"/>
        <v>-1.6117214852481188E-2</v>
      </c>
      <c r="R91" s="51" t="str">
        <f t="shared" si="9"/>
        <v>2007:2</v>
      </c>
    </row>
    <row r="92" spans="1:18" s="1" customFormat="1">
      <c r="A92" s="45">
        <f t="shared" si="12"/>
        <v>2007</v>
      </c>
      <c r="B92" s="45">
        <f t="shared" si="7"/>
        <v>3</v>
      </c>
      <c r="C92" s="46">
        <f>'Values Wx Adjusted'!U94</f>
        <v>359244943.7436108</v>
      </c>
      <c r="D92" s="46">
        <f>'Values Wx Adjusted'!V94</f>
        <v>367318</v>
      </c>
      <c r="E92" s="46">
        <f t="shared" si="8"/>
        <v>978.02161544931312</v>
      </c>
      <c r="F92" s="49">
        <f t="shared" si="11"/>
        <v>1255.4943758820607</v>
      </c>
      <c r="G92" s="49">
        <f t="shared" si="4"/>
        <v>1272.8089599122302</v>
      </c>
      <c r="H92" s="50">
        <f t="shared" si="5"/>
        <v>-1.3603442916809372E-2</v>
      </c>
      <c r="R92" s="51" t="str">
        <f t="shared" si="9"/>
        <v>2007:3</v>
      </c>
    </row>
    <row r="93" spans="1:18" s="1" customFormat="1">
      <c r="A93" s="45">
        <f t="shared" si="12"/>
        <v>2007</v>
      </c>
      <c r="B93" s="45">
        <f t="shared" si="7"/>
        <v>4</v>
      </c>
      <c r="C93" s="46">
        <f>'Values Wx Adjusted'!U95</f>
        <v>338181378.22617823</v>
      </c>
      <c r="D93" s="46">
        <f>'Values Wx Adjusted'!V95</f>
        <v>368066</v>
      </c>
      <c r="E93" s="46">
        <f t="shared" si="8"/>
        <v>918.80635056261167</v>
      </c>
      <c r="F93" s="49">
        <f t="shared" si="11"/>
        <v>1256.2759123227081</v>
      </c>
      <c r="G93" s="49">
        <f t="shared" ref="G93:G106" si="13">AVERAGE(E70:E81)</f>
        <v>1269.5386286533351</v>
      </c>
      <c r="H93" s="50">
        <f t="shared" ref="H93:H95" si="14">F93/G93-1</f>
        <v>-1.0446878914346591E-2</v>
      </c>
      <c r="R93" s="51" t="str">
        <f t="shared" si="9"/>
        <v>2007:4</v>
      </c>
    </row>
    <row r="94" spans="1:18" s="1" customFormat="1">
      <c r="A94" s="45">
        <f t="shared" si="12"/>
        <v>2007</v>
      </c>
      <c r="B94" s="45">
        <f t="shared" si="7"/>
        <v>5</v>
      </c>
      <c r="C94" s="46">
        <f>'Values Wx Adjusted'!U96</f>
        <v>379297650.31900984</v>
      </c>
      <c r="D94" s="46">
        <f>'Values Wx Adjusted'!V96</f>
        <v>368944</v>
      </c>
      <c r="E94" s="46">
        <f t="shared" si="8"/>
        <v>1028.0629318243687</v>
      </c>
      <c r="F94" s="49">
        <f t="shared" si="11"/>
        <v>1252.9196154086142</v>
      </c>
      <c r="G94" s="49">
        <f t="shared" si="13"/>
        <v>1271.6966463317983</v>
      </c>
      <c r="H94" s="50">
        <f t="shared" si="14"/>
        <v>-1.4765338083847612E-2</v>
      </c>
      <c r="R94" s="51" t="str">
        <f t="shared" si="9"/>
        <v>2007:5</v>
      </c>
    </row>
    <row r="95" spans="1:18" s="1" customFormat="1">
      <c r="A95" s="45">
        <f t="shared" si="12"/>
        <v>2007</v>
      </c>
      <c r="B95" s="45">
        <f t="shared" si="7"/>
        <v>6</v>
      </c>
      <c r="C95" s="46">
        <f>'Values Wx Adjusted'!U97</f>
        <v>521893568.8688311</v>
      </c>
      <c r="D95" s="46">
        <f>'Values Wx Adjusted'!V97</f>
        <v>370416</v>
      </c>
      <c r="E95" s="46">
        <f t="shared" si="8"/>
        <v>1408.9390546543107</v>
      </c>
      <c r="F95" s="49">
        <f t="shared" si="11"/>
        <v>1250.6642068375907</v>
      </c>
      <c r="G95" s="49">
        <f t="shared" si="13"/>
        <v>1269.0915594670653</v>
      </c>
      <c r="H95" s="50">
        <f t="shared" si="14"/>
        <v>-1.4520112825596954E-2</v>
      </c>
      <c r="R95" s="51" t="str">
        <f t="shared" si="9"/>
        <v>2007:6</v>
      </c>
    </row>
    <row r="96" spans="1:18" s="1" customFormat="1">
      <c r="A96" s="45">
        <f t="shared" si="12"/>
        <v>2007</v>
      </c>
      <c r="B96" s="45">
        <f t="shared" si="7"/>
        <v>7</v>
      </c>
      <c r="C96" s="46">
        <f>'Values Wx Adjusted'!U98</f>
        <v>613619229.25041962</v>
      </c>
      <c r="D96" s="46">
        <f>'Values Wx Adjusted'!V98</f>
        <v>370955</v>
      </c>
      <c r="E96" s="46">
        <f t="shared" si="8"/>
        <v>1654.160826112115</v>
      </c>
      <c r="F96" s="49">
        <f t="shared" si="11"/>
        <v>1249.6305724227313</v>
      </c>
      <c r="G96" s="49">
        <f t="shared" si="13"/>
        <v>1270.4801557174849</v>
      </c>
      <c r="H96" s="50">
        <f t="shared" ref="H96:H148" si="15">F96/G96-1</f>
        <v>-1.6410790204730907E-2</v>
      </c>
      <c r="R96" s="51" t="str">
        <f t="shared" si="9"/>
        <v>2007:7</v>
      </c>
    </row>
    <row r="97" spans="1:18" s="1" customFormat="1">
      <c r="A97" s="45">
        <f t="shared" si="12"/>
        <v>2007</v>
      </c>
      <c r="B97" s="45">
        <f t="shared" si="7"/>
        <v>8</v>
      </c>
      <c r="C97" s="46">
        <f>'Values Wx Adjusted'!U99</f>
        <v>620245843.15188181</v>
      </c>
      <c r="D97" s="46">
        <f>'Values Wx Adjusted'!V99</f>
        <v>371994</v>
      </c>
      <c r="E97" s="46">
        <f t="shared" si="8"/>
        <v>1667.3544281678785</v>
      </c>
      <c r="F97" s="49">
        <f t="shared" si="11"/>
        <v>1243.9352149756196</v>
      </c>
      <c r="G97" s="49">
        <f t="shared" si="13"/>
        <v>1272.8247022132364</v>
      </c>
      <c r="H97" s="50">
        <f t="shared" si="15"/>
        <v>-2.2697145323611778E-2</v>
      </c>
      <c r="R97" s="51" t="str">
        <f t="shared" si="9"/>
        <v>2007:8</v>
      </c>
    </row>
    <row r="98" spans="1:18" s="1" customFormat="1">
      <c r="A98" s="45">
        <f t="shared" si="12"/>
        <v>2007</v>
      </c>
      <c r="B98" s="45">
        <f t="shared" si="7"/>
        <v>9</v>
      </c>
      <c r="C98" s="46">
        <f>'Values Wx Adjusted'!U100</f>
        <v>565819827.22892046</v>
      </c>
      <c r="D98" s="46">
        <f>'Values Wx Adjusted'!V100</f>
        <v>371452</v>
      </c>
      <c r="E98" s="46">
        <f t="shared" si="8"/>
        <v>1523.2649904400043</v>
      </c>
      <c r="F98" s="49">
        <f t="shared" si="11"/>
        <v>1237.5740148821105</v>
      </c>
      <c r="G98" s="49">
        <f t="shared" si="13"/>
        <v>1270.6043130841176</v>
      </c>
      <c r="H98" s="50">
        <f t="shared" si="15"/>
        <v>-2.5995739084052949E-2</v>
      </c>
      <c r="R98" s="51" t="str">
        <f t="shared" si="9"/>
        <v>2007:9</v>
      </c>
    </row>
    <row r="99" spans="1:18" s="1" customFormat="1">
      <c r="A99" s="45">
        <f t="shared" si="12"/>
        <v>2007</v>
      </c>
      <c r="B99" s="45">
        <f t="shared" si="7"/>
        <v>10</v>
      </c>
      <c r="C99" s="46">
        <f>'Values Wx Adjusted'!U101</f>
        <v>441953986.75021845</v>
      </c>
      <c r="D99" s="46">
        <f>'Values Wx Adjusted'!V101</f>
        <v>371643</v>
      </c>
      <c r="E99" s="46">
        <f t="shared" si="8"/>
        <v>1189.1895898758175</v>
      </c>
      <c r="F99" s="49">
        <f t="shared" si="11"/>
        <v>1237.0755905929352</v>
      </c>
      <c r="G99" s="49">
        <f t="shared" si="13"/>
        <v>1270.0406894200362</v>
      </c>
      <c r="H99" s="50">
        <f t="shared" si="15"/>
        <v>-2.5955939129914452E-2</v>
      </c>
      <c r="R99" s="51" t="str">
        <f t="shared" si="9"/>
        <v>2007:10</v>
      </c>
    </row>
    <row r="100" spans="1:18" s="1" customFormat="1">
      <c r="A100" s="45">
        <f t="shared" si="12"/>
        <v>2007</v>
      </c>
      <c r="B100" s="45">
        <f t="shared" si="7"/>
        <v>11</v>
      </c>
      <c r="C100" s="46">
        <f>'Values Wx Adjusted'!U102</f>
        <v>340452591.85708696</v>
      </c>
      <c r="D100" s="46">
        <f>'Values Wx Adjusted'!V102</f>
        <v>371553</v>
      </c>
      <c r="E100" s="46">
        <f t="shared" si="8"/>
        <v>916.29617270507026</v>
      </c>
      <c r="F100" s="49">
        <f t="shared" si="11"/>
        <v>1234.0102300767874</v>
      </c>
      <c r="G100" s="49">
        <f t="shared" si="13"/>
        <v>1268.0371777756936</v>
      </c>
      <c r="H100" s="50">
        <f t="shared" si="15"/>
        <v>-2.6834345471316579E-2</v>
      </c>
      <c r="R100" s="51" t="str">
        <f t="shared" si="9"/>
        <v>2007:11</v>
      </c>
    </row>
    <row r="101" spans="1:18" s="1" customFormat="1">
      <c r="A101" s="45">
        <f t="shared" si="12"/>
        <v>2007</v>
      </c>
      <c r="B101" s="45">
        <f t="shared" si="7"/>
        <v>12</v>
      </c>
      <c r="C101" s="46">
        <f>'Values Wx Adjusted'!U103</f>
        <v>388991436.09415102</v>
      </c>
      <c r="D101" s="46">
        <f>'Values Wx Adjusted'!V103</f>
        <v>371324</v>
      </c>
      <c r="E101" s="46">
        <f t="shared" si="8"/>
        <v>1047.579569578457</v>
      </c>
      <c r="F101" s="49">
        <f t="shared" si="11"/>
        <v>1231.8832576226778</v>
      </c>
      <c r="G101" s="49">
        <f t="shared" si="13"/>
        <v>1263.4400584917728</v>
      </c>
      <c r="H101" s="69">
        <f t="shared" si="15"/>
        <v>-2.4976888026461475E-2</v>
      </c>
      <c r="R101" s="51" t="str">
        <f t="shared" si="9"/>
        <v>2007:12</v>
      </c>
    </row>
    <row r="102" spans="1:18" s="1" customFormat="1">
      <c r="A102" s="45">
        <f>A90+1</f>
        <v>2008</v>
      </c>
      <c r="B102" s="45">
        <f t="shared" si="7"/>
        <v>1</v>
      </c>
      <c r="C102" s="46">
        <f>'Values Wx Adjusted'!U104</f>
        <v>470684935.09661174</v>
      </c>
      <c r="D102" s="46">
        <f>'Values Wx Adjusted'!V104</f>
        <v>372338</v>
      </c>
      <c r="E102" s="46">
        <f t="shared" si="8"/>
        <v>1264.1334891862011</v>
      </c>
      <c r="F102" s="49">
        <f t="shared" si="11"/>
        <v>1224.9934559987992</v>
      </c>
      <c r="G102" s="49">
        <f t="shared" si="13"/>
        <v>1261.5951151528827</v>
      </c>
      <c r="H102" s="50">
        <f t="shared" si="15"/>
        <v>-2.9012207414617408E-2</v>
      </c>
      <c r="R102" s="51" t="str">
        <f t="shared" si="9"/>
        <v>2008:1</v>
      </c>
    </row>
    <row r="103" spans="1:18" s="1" customFormat="1">
      <c r="A103" s="45">
        <f t="shared" ref="A103:A125" si="16">A91+1</f>
        <v>2008</v>
      </c>
      <c r="B103" s="45">
        <f t="shared" si="7"/>
        <v>2</v>
      </c>
      <c r="C103" s="46">
        <f>'Values Wx Adjusted'!U105</f>
        <v>424194371.80710959</v>
      </c>
      <c r="D103" s="46">
        <f>'Values Wx Adjusted'!V105</f>
        <v>372875</v>
      </c>
      <c r="E103" s="46">
        <f t="shared" si="8"/>
        <v>1137.6315703844709</v>
      </c>
      <c r="F103" s="49">
        <f t="shared" si="11"/>
        <v>1227.7867157450514</v>
      </c>
      <c r="G103" s="49">
        <f t="shared" si="13"/>
        <v>1254.9696001821353</v>
      </c>
      <c r="H103" s="50">
        <f t="shared" si="15"/>
        <v>-2.1660193548225237E-2</v>
      </c>
      <c r="R103" s="51" t="str">
        <f t="shared" si="9"/>
        <v>2008:2</v>
      </c>
    </row>
    <row r="104" spans="1:18" s="1" customFormat="1">
      <c r="A104" s="45">
        <f t="shared" si="16"/>
        <v>2008</v>
      </c>
      <c r="B104" s="45">
        <f t="shared" si="7"/>
        <v>3</v>
      </c>
      <c r="C104" s="46">
        <f>'Values Wx Adjusted'!U106</f>
        <v>351697666.41902316</v>
      </c>
      <c r="D104" s="46">
        <f>'Values Wx Adjusted'!V106</f>
        <v>372839</v>
      </c>
      <c r="E104" s="46">
        <f t="shared" si="8"/>
        <v>943.29634619506851</v>
      </c>
      <c r="F104" s="49">
        <f t="shared" si="11"/>
        <v>1224.8929433071978</v>
      </c>
      <c r="G104" s="49">
        <f t="shared" si="13"/>
        <v>1255.4943758820607</v>
      </c>
      <c r="H104" s="50">
        <f t="shared" si="15"/>
        <v>-2.4374010081378072E-2</v>
      </c>
      <c r="R104" s="51" t="str">
        <f t="shared" si="9"/>
        <v>2008:3</v>
      </c>
    </row>
    <row r="105" spans="1:18" s="1" customFormat="1">
      <c r="A105" s="45">
        <f t="shared" si="16"/>
        <v>2008</v>
      </c>
      <c r="B105" s="45">
        <f t="shared" si="7"/>
        <v>4</v>
      </c>
      <c r="C105" s="46">
        <f>'Values Wx Adjusted'!U107</f>
        <v>338492386.92925298</v>
      </c>
      <c r="D105" s="46">
        <f>'Values Wx Adjusted'!V107</f>
        <v>372924</v>
      </c>
      <c r="E105" s="46">
        <f t="shared" si="8"/>
        <v>907.67123309106671</v>
      </c>
      <c r="F105" s="49">
        <f t="shared" si="11"/>
        <v>1223.9650168512355</v>
      </c>
      <c r="G105" s="49">
        <f t="shared" si="13"/>
        <v>1256.2759123227081</v>
      </c>
      <c r="H105" s="50">
        <f t="shared" si="15"/>
        <v>-2.5719585287386049E-2</v>
      </c>
      <c r="R105" s="51" t="str">
        <f t="shared" si="9"/>
        <v>2008:4</v>
      </c>
    </row>
    <row r="106" spans="1:18" s="1" customFormat="1">
      <c r="A106" s="45">
        <f t="shared" si="16"/>
        <v>2008</v>
      </c>
      <c r="B106" s="45">
        <f t="shared" si="7"/>
        <v>5</v>
      </c>
      <c r="C106" s="46">
        <f>'Values Wx Adjusted'!U108</f>
        <v>360465750.17520392</v>
      </c>
      <c r="D106" s="46">
        <f>'Values Wx Adjusted'!V108</f>
        <v>373368</v>
      </c>
      <c r="E106" s="46">
        <f t="shared" si="8"/>
        <v>965.44361106255474</v>
      </c>
      <c r="F106" s="49">
        <f t="shared" si="11"/>
        <v>1218.7467401210843</v>
      </c>
      <c r="G106" s="49">
        <f t="shared" si="13"/>
        <v>1252.9196154086142</v>
      </c>
      <c r="H106" s="50">
        <f t="shared" si="15"/>
        <v>-2.7274595167372406E-2</v>
      </c>
      <c r="R106" s="51" t="str">
        <f t="shared" si="9"/>
        <v>2008:5</v>
      </c>
    </row>
    <row r="107" spans="1:18" s="1" customFormat="1">
      <c r="A107" s="45">
        <f t="shared" si="16"/>
        <v>2008</v>
      </c>
      <c r="B107" s="45">
        <f t="shared" si="7"/>
        <v>6</v>
      </c>
      <c r="C107" s="46">
        <f>'Values Wx Adjusted'!U109</f>
        <v>487897598.36996144</v>
      </c>
      <c r="D107" s="46">
        <f>'Values Wx Adjusted'!V109</f>
        <v>373715</v>
      </c>
      <c r="E107" s="46">
        <f t="shared" si="8"/>
        <v>1305.5338917890945</v>
      </c>
      <c r="F107" s="49">
        <f t="shared" si="11"/>
        <v>1210.1296432156498</v>
      </c>
      <c r="G107" s="49">
        <f t="shared" ref="G107:G148" si="17">AVERAGE(E84:E95)</f>
        <v>1250.6642068375907</v>
      </c>
      <c r="H107" s="50">
        <f t="shared" si="15"/>
        <v>-3.2410429114650863E-2</v>
      </c>
      <c r="R107" s="51" t="str">
        <f t="shared" si="9"/>
        <v>2008:6</v>
      </c>
    </row>
    <row r="108" spans="1:18" s="1" customFormat="1">
      <c r="A108" s="45">
        <f t="shared" si="16"/>
        <v>2008</v>
      </c>
      <c r="B108" s="45">
        <f t="shared" si="7"/>
        <v>7</v>
      </c>
      <c r="C108" s="46">
        <f>'Values Wx Adjusted'!U110</f>
        <v>565495866.42768121</v>
      </c>
      <c r="D108" s="46">
        <f>'Values Wx Adjusted'!V110</f>
        <v>374139</v>
      </c>
      <c r="E108" s="46">
        <f t="shared" si="8"/>
        <v>1511.4592876649619</v>
      </c>
      <c r="F108" s="49">
        <f t="shared" si="11"/>
        <v>1198.2378483450539</v>
      </c>
      <c r="G108" s="49">
        <f t="shared" si="17"/>
        <v>1249.6305724227313</v>
      </c>
      <c r="H108" s="50">
        <f t="shared" si="15"/>
        <v>-4.1126333823635064E-2</v>
      </c>
      <c r="R108" s="51" t="str">
        <f t="shared" si="9"/>
        <v>2008:7</v>
      </c>
    </row>
    <row r="109" spans="1:18" s="1" customFormat="1">
      <c r="A109" s="45">
        <f t="shared" si="16"/>
        <v>2008</v>
      </c>
      <c r="B109" s="45">
        <f t="shared" si="7"/>
        <v>8</v>
      </c>
      <c r="C109" s="46">
        <f>'Values Wx Adjusted'!U111</f>
        <v>554233993.5297513</v>
      </c>
      <c r="D109" s="46">
        <f>'Values Wx Adjusted'!V111</f>
        <v>373964</v>
      </c>
      <c r="E109" s="46">
        <f t="shared" si="8"/>
        <v>1482.0517309948318</v>
      </c>
      <c r="F109" s="49">
        <f t="shared" si="11"/>
        <v>1182.7959569139668</v>
      </c>
      <c r="G109" s="49">
        <f t="shared" si="17"/>
        <v>1243.9352149756196</v>
      </c>
      <c r="H109" s="50">
        <f t="shared" si="15"/>
        <v>-4.9149873181177695E-2</v>
      </c>
      <c r="R109" s="51" t="str">
        <f t="shared" si="9"/>
        <v>2008:8</v>
      </c>
    </row>
    <row r="110" spans="1:18" s="1" customFormat="1">
      <c r="A110" s="45">
        <f t="shared" si="16"/>
        <v>2008</v>
      </c>
      <c r="B110" s="45">
        <f t="shared" si="7"/>
        <v>9</v>
      </c>
      <c r="C110" s="46">
        <f>'Values Wx Adjusted'!U112</f>
        <v>542340806.62485623</v>
      </c>
      <c r="D110" s="46">
        <f>'Values Wx Adjusted'!V112</f>
        <v>373227</v>
      </c>
      <c r="E110" s="46">
        <f t="shared" si="8"/>
        <v>1453.1124667423746</v>
      </c>
      <c r="F110" s="49">
        <f t="shared" si="11"/>
        <v>1176.9499132724975</v>
      </c>
      <c r="G110" s="49">
        <f t="shared" si="17"/>
        <v>1237.5740148821105</v>
      </c>
      <c r="H110" s="50">
        <f t="shared" si="15"/>
        <v>-4.8986243150384801E-2</v>
      </c>
      <c r="R110" s="51" t="str">
        <f t="shared" si="9"/>
        <v>2008:9</v>
      </c>
    </row>
    <row r="111" spans="1:18" s="1" customFormat="1">
      <c r="A111" s="45">
        <f t="shared" si="16"/>
        <v>2008</v>
      </c>
      <c r="B111" s="45">
        <f t="shared" si="7"/>
        <v>10</v>
      </c>
      <c r="C111" s="46">
        <f>'Values Wx Adjusted'!U113</f>
        <v>441435885.33547586</v>
      </c>
      <c r="D111" s="46">
        <f>'Values Wx Adjusted'!V113</f>
        <v>372374</v>
      </c>
      <c r="E111" s="46">
        <f t="shared" si="8"/>
        <v>1185.4637685108946</v>
      </c>
      <c r="F111" s="49">
        <f t="shared" si="11"/>
        <v>1176.6394281587538</v>
      </c>
      <c r="G111" s="49">
        <f t="shared" si="17"/>
        <v>1237.0755905929352</v>
      </c>
      <c r="H111" s="50">
        <f t="shared" si="15"/>
        <v>-4.8854057822945274E-2</v>
      </c>
      <c r="R111" s="51" t="str">
        <f t="shared" si="9"/>
        <v>2008:10</v>
      </c>
    </row>
    <row r="112" spans="1:18" s="1" customFormat="1">
      <c r="A112" s="45">
        <f t="shared" si="16"/>
        <v>2008</v>
      </c>
      <c r="B112" s="45">
        <f t="shared" si="7"/>
        <v>11</v>
      </c>
      <c r="C112" s="46">
        <f>'Values Wx Adjusted'!U114</f>
        <v>322564029.81413484</v>
      </c>
      <c r="D112" s="46">
        <f>'Values Wx Adjusted'!V114</f>
        <v>372174</v>
      </c>
      <c r="E112" s="46">
        <f t="shared" si="8"/>
        <v>866.70221405615337</v>
      </c>
      <c r="F112" s="49">
        <f t="shared" si="11"/>
        <v>1172.506598271344</v>
      </c>
      <c r="G112" s="49">
        <f t="shared" si="17"/>
        <v>1234.0102300767874</v>
      </c>
      <c r="H112" s="50">
        <f t="shared" si="15"/>
        <v>-4.9840455375816606E-2</v>
      </c>
      <c r="R112" s="51" t="str">
        <f t="shared" si="9"/>
        <v>2008:11</v>
      </c>
    </row>
    <row r="113" spans="1:18" s="1" customFormat="1">
      <c r="A113" s="45">
        <f t="shared" si="16"/>
        <v>2008</v>
      </c>
      <c r="B113" s="45">
        <f t="shared" si="7"/>
        <v>12</v>
      </c>
      <c r="C113" s="46">
        <f>'Values Wx Adjusted'!U115</f>
        <v>379272601.43917447</v>
      </c>
      <c r="D113" s="46">
        <f>'Values Wx Adjusted'!V115</f>
        <v>371864</v>
      </c>
      <c r="E113" s="46">
        <f t="shared" si="8"/>
        <v>1019.9228788997442</v>
      </c>
      <c r="F113" s="49">
        <f t="shared" si="11"/>
        <v>1170.2018740481178</v>
      </c>
      <c r="G113" s="49">
        <f t="shared" si="17"/>
        <v>1231.8832576226778</v>
      </c>
      <c r="H113" s="69">
        <f t="shared" si="15"/>
        <v>-5.007080272654596E-2</v>
      </c>
      <c r="R113" s="51" t="str">
        <f t="shared" si="9"/>
        <v>2008:12</v>
      </c>
    </row>
    <row r="114" spans="1:18" s="1" customFormat="1">
      <c r="A114" s="45">
        <f t="shared" si="16"/>
        <v>2009</v>
      </c>
      <c r="B114" s="45">
        <f t="shared" si="7"/>
        <v>1</v>
      </c>
      <c r="C114" s="46">
        <f>'Values Wx Adjusted'!U116</f>
        <v>464197964.23828888</v>
      </c>
      <c r="D114" s="46">
        <f>'Values Wx Adjusted'!V116</f>
        <v>372057</v>
      </c>
      <c r="E114" s="46">
        <f t="shared" si="8"/>
        <v>1247.6528172787741</v>
      </c>
      <c r="F114" s="49">
        <f t="shared" si="11"/>
        <v>1168.8284847224993</v>
      </c>
      <c r="G114" s="49">
        <f t="shared" si="17"/>
        <v>1224.9934559987992</v>
      </c>
      <c r="H114" s="50">
        <f t="shared" si="15"/>
        <v>-4.5849201072266754E-2</v>
      </c>
      <c r="R114" s="51" t="str">
        <f t="shared" si="9"/>
        <v>2009:1</v>
      </c>
    </row>
    <row r="115" spans="1:18" s="1" customFormat="1">
      <c r="A115" s="45">
        <f t="shared" si="16"/>
        <v>2009</v>
      </c>
      <c r="B115" s="45">
        <f t="shared" si="7"/>
        <v>2</v>
      </c>
      <c r="C115" s="46">
        <f>'Values Wx Adjusted'!U117</f>
        <v>404349233.3589319</v>
      </c>
      <c r="D115" s="46">
        <f>'Values Wx Adjusted'!V117</f>
        <v>372100</v>
      </c>
      <c r="E115" s="46">
        <f t="shared" si="8"/>
        <v>1086.6681896235741</v>
      </c>
      <c r="F115" s="49">
        <f t="shared" si="11"/>
        <v>1164.581536325758</v>
      </c>
      <c r="G115" s="49">
        <f t="shared" si="17"/>
        <v>1227.7867157450514</v>
      </c>
      <c r="H115" s="50">
        <f t="shared" si="15"/>
        <v>-5.147895689760662E-2</v>
      </c>
      <c r="R115" s="51" t="str">
        <f t="shared" si="9"/>
        <v>2009:2</v>
      </c>
    </row>
    <row r="116" spans="1:18" s="1" customFormat="1">
      <c r="A116" s="45">
        <f t="shared" si="16"/>
        <v>2009</v>
      </c>
      <c r="B116" s="45">
        <f t="shared" si="7"/>
        <v>3</v>
      </c>
      <c r="C116" s="46">
        <f>'Values Wx Adjusted'!U118</f>
        <v>345737404.92890829</v>
      </c>
      <c r="D116" s="46">
        <f>'Values Wx Adjusted'!V118</f>
        <v>372000</v>
      </c>
      <c r="E116" s="46">
        <f t="shared" si="8"/>
        <v>929.40162615297925</v>
      </c>
      <c r="F116" s="49">
        <f t="shared" si="11"/>
        <v>1163.423642988917</v>
      </c>
      <c r="G116" s="49">
        <f t="shared" si="17"/>
        <v>1224.8929433071978</v>
      </c>
      <c r="H116" s="50">
        <f t="shared" si="15"/>
        <v>-5.0183406357386939E-2</v>
      </c>
      <c r="R116" s="51" t="str">
        <f t="shared" si="9"/>
        <v>2009:3</v>
      </c>
    </row>
    <row r="117" spans="1:18" s="1" customFormat="1">
      <c r="A117" s="45">
        <f t="shared" si="16"/>
        <v>2009</v>
      </c>
      <c r="B117" s="45">
        <f t="shared" si="7"/>
        <v>4</v>
      </c>
      <c r="C117" s="46">
        <f>'Values Wx Adjusted'!U119</f>
        <v>333122414.90022826</v>
      </c>
      <c r="D117" s="46">
        <f>'Values Wx Adjusted'!V119</f>
        <v>371979</v>
      </c>
      <c r="E117" s="46">
        <f t="shared" si="8"/>
        <v>895.54091736422822</v>
      </c>
      <c r="F117" s="49">
        <f t="shared" si="11"/>
        <v>1162.4127833450136</v>
      </c>
      <c r="G117" s="49">
        <f t="shared" si="17"/>
        <v>1223.9650168512355</v>
      </c>
      <c r="H117" s="50">
        <f t="shared" si="15"/>
        <v>-5.0289209788504263E-2</v>
      </c>
      <c r="R117" s="51" t="str">
        <f t="shared" si="9"/>
        <v>2009:4</v>
      </c>
    </row>
    <row r="118" spans="1:18" s="1" customFormat="1">
      <c r="A118" s="45">
        <f t="shared" si="16"/>
        <v>2009</v>
      </c>
      <c r="B118" s="45">
        <f t="shared" si="7"/>
        <v>5</v>
      </c>
      <c r="C118" s="46">
        <f>'Values Wx Adjusted'!U120</f>
        <v>368148112.25645304</v>
      </c>
      <c r="D118" s="46">
        <f>'Values Wx Adjusted'!V120</f>
        <v>372181</v>
      </c>
      <c r="E118" s="46">
        <f t="shared" si="8"/>
        <v>989.16417618431092</v>
      </c>
      <c r="F118" s="49">
        <f t="shared" si="11"/>
        <v>1164.3894971051602</v>
      </c>
      <c r="G118" s="49">
        <f t="shared" si="17"/>
        <v>1218.7467401210843</v>
      </c>
      <c r="H118" s="50">
        <f t="shared" si="15"/>
        <v>-4.4600934079646049E-2</v>
      </c>
      <c r="R118" s="51" t="str">
        <f t="shared" si="9"/>
        <v>2009:5</v>
      </c>
    </row>
    <row r="119" spans="1:18" s="1" customFormat="1">
      <c r="A119" s="45">
        <f t="shared" si="16"/>
        <v>2009</v>
      </c>
      <c r="B119" s="45">
        <f t="shared" si="7"/>
        <v>6</v>
      </c>
      <c r="C119" s="46">
        <f>'Values Wx Adjusted'!U121</f>
        <v>511861591.89295208</v>
      </c>
      <c r="D119" s="46">
        <f>'Values Wx Adjusted'!V121</f>
        <v>373013</v>
      </c>
      <c r="E119" s="46">
        <f t="shared" si="8"/>
        <v>1372.2352622909982</v>
      </c>
      <c r="F119" s="49">
        <f t="shared" si="11"/>
        <v>1169.9479446469854</v>
      </c>
      <c r="G119" s="49">
        <f t="shared" si="17"/>
        <v>1210.1296432156498</v>
      </c>
      <c r="H119" s="50">
        <f t="shared" si="15"/>
        <v>-3.3204457715696023E-2</v>
      </c>
      <c r="R119" s="51" t="str">
        <f t="shared" si="9"/>
        <v>2009:6</v>
      </c>
    </row>
    <row r="120" spans="1:18" s="1" customFormat="1">
      <c r="A120" s="45">
        <f t="shared" si="16"/>
        <v>2009</v>
      </c>
      <c r="B120" s="45">
        <f t="shared" si="7"/>
        <v>7</v>
      </c>
      <c r="C120" s="46">
        <f>'Values Wx Adjusted'!U122</f>
        <v>590823236.43127108</v>
      </c>
      <c r="D120" s="46">
        <f>'Values Wx Adjusted'!V122</f>
        <v>372976</v>
      </c>
      <c r="E120" s="46">
        <f t="shared" si="8"/>
        <v>1584.0784297951373</v>
      </c>
      <c r="F120" s="49">
        <f t="shared" si="11"/>
        <v>1175.9995398245001</v>
      </c>
      <c r="G120" s="49">
        <f t="shared" si="17"/>
        <v>1198.2378483450539</v>
      </c>
      <c r="H120" s="50">
        <f t="shared" si="15"/>
        <v>-1.8559177171100227E-2</v>
      </c>
      <c r="R120" s="51" t="str">
        <f t="shared" si="9"/>
        <v>2009:7</v>
      </c>
    </row>
    <row r="121" spans="1:18" s="1" customFormat="1">
      <c r="A121" s="45">
        <f t="shared" si="16"/>
        <v>2009</v>
      </c>
      <c r="B121" s="45">
        <f t="shared" si="7"/>
        <v>8</v>
      </c>
      <c r="C121" s="46">
        <f>'Values Wx Adjusted'!U123</f>
        <v>600504440.80950427</v>
      </c>
      <c r="D121" s="46">
        <f>'Values Wx Adjusted'!V123</f>
        <v>372633</v>
      </c>
      <c r="E121" s="46">
        <f t="shared" si="8"/>
        <v>1611.5170712457143</v>
      </c>
      <c r="F121" s="49">
        <f t="shared" si="11"/>
        <v>1186.7883181787404</v>
      </c>
      <c r="G121" s="49">
        <f t="shared" si="17"/>
        <v>1182.7959569139668</v>
      </c>
      <c r="H121" s="50">
        <f t="shared" si="15"/>
        <v>3.3753592421723599E-3</v>
      </c>
      <c r="R121" s="51" t="str">
        <f t="shared" si="9"/>
        <v>2009:8</v>
      </c>
    </row>
    <row r="122" spans="1:18" s="1" customFormat="1">
      <c r="A122" s="45">
        <f t="shared" si="16"/>
        <v>2009</v>
      </c>
      <c r="B122" s="45">
        <f t="shared" si="7"/>
        <v>9</v>
      </c>
      <c r="C122" s="46">
        <f>'Values Wx Adjusted'!U124</f>
        <v>541178715.89050388</v>
      </c>
      <c r="D122" s="46">
        <f>'Values Wx Adjusted'!V124</f>
        <v>372019</v>
      </c>
      <c r="E122" s="46">
        <f t="shared" si="8"/>
        <v>1454.7071947682884</v>
      </c>
      <c r="F122" s="49">
        <f t="shared" si="11"/>
        <v>1186.9212121808998</v>
      </c>
      <c r="G122" s="49">
        <f t="shared" si="17"/>
        <v>1176.9499132724975</v>
      </c>
      <c r="H122" s="50">
        <f t="shared" si="15"/>
        <v>8.4721522946351602E-3</v>
      </c>
      <c r="R122" s="51" t="str">
        <f t="shared" si="9"/>
        <v>2009:9</v>
      </c>
    </row>
    <row r="123" spans="1:18" s="1" customFormat="1">
      <c r="A123" s="45">
        <f t="shared" si="16"/>
        <v>2009</v>
      </c>
      <c r="B123" s="45">
        <f t="shared" si="7"/>
        <v>10</v>
      </c>
      <c r="C123" s="46">
        <f>'Values Wx Adjusted'!U125</f>
        <v>427164291.82975763</v>
      </c>
      <c r="D123" s="46">
        <f>'Values Wx Adjusted'!V125</f>
        <v>371943</v>
      </c>
      <c r="E123" s="46">
        <f t="shared" si="8"/>
        <v>1148.4670818640427</v>
      </c>
      <c r="F123" s="49">
        <f t="shared" si="11"/>
        <v>1183.8381549603289</v>
      </c>
      <c r="G123" s="49">
        <f t="shared" si="17"/>
        <v>1176.6394281587538</v>
      </c>
      <c r="H123" s="50">
        <f t="shared" si="15"/>
        <v>6.1180397573790124E-3</v>
      </c>
      <c r="R123" s="51" t="str">
        <f t="shared" si="9"/>
        <v>2009:10</v>
      </c>
    </row>
    <row r="124" spans="1:18" s="1" customFormat="1">
      <c r="A124" s="45">
        <f t="shared" si="16"/>
        <v>2009</v>
      </c>
      <c r="B124" s="45">
        <f t="shared" si="7"/>
        <v>11</v>
      </c>
      <c r="C124" s="46">
        <f>'Values Wx Adjusted'!U126</f>
        <v>308449470.21630877</v>
      </c>
      <c r="D124" s="46">
        <f>'Values Wx Adjusted'!V126</f>
        <v>372253</v>
      </c>
      <c r="E124" s="46">
        <f t="shared" si="8"/>
        <v>828.60170426110403</v>
      </c>
      <c r="F124" s="49">
        <f t="shared" si="11"/>
        <v>1180.663112477408</v>
      </c>
      <c r="G124" s="49">
        <f t="shared" si="17"/>
        <v>1172.506598271344</v>
      </c>
      <c r="H124" s="50">
        <f t="shared" si="15"/>
        <v>6.9564761666069952E-3</v>
      </c>
      <c r="R124" s="51" t="str">
        <f t="shared" si="9"/>
        <v>2009:11</v>
      </c>
    </row>
    <row r="125" spans="1:18" s="1" customFormat="1">
      <c r="A125" s="45">
        <f t="shared" si="16"/>
        <v>2009</v>
      </c>
      <c r="B125" s="45">
        <f t="shared" si="7"/>
        <v>12</v>
      </c>
      <c r="C125" s="46">
        <f>'Values Wx Adjusted'!U127</f>
        <v>372655715.84981233</v>
      </c>
      <c r="D125" s="46">
        <f>'Values Wx Adjusted'!V127</f>
        <v>372367</v>
      </c>
      <c r="E125" s="46">
        <f t="shared" si="8"/>
        <v>1000.7753529443058</v>
      </c>
      <c r="F125" s="49">
        <f t="shared" si="11"/>
        <v>1179.0674853144549</v>
      </c>
      <c r="G125" s="49">
        <f t="shared" si="17"/>
        <v>1170.2018740481178</v>
      </c>
      <c r="H125" s="69">
        <f t="shared" si="15"/>
        <v>7.5761383253198922E-3</v>
      </c>
      <c r="R125" s="51" t="str">
        <f t="shared" si="9"/>
        <v>2009:12</v>
      </c>
    </row>
    <row r="126" spans="1:18">
      <c r="A126" s="63" t="s">
        <v>8</v>
      </c>
      <c r="B126" s="45">
        <f t="shared" si="7"/>
        <v>1</v>
      </c>
      <c r="C126" s="46">
        <f>'Values Wx Adjusted'!U128</f>
        <v>448992983.88225591</v>
      </c>
      <c r="D126" s="46">
        <f>'Values Wx Adjusted'!V128</f>
        <v>373142</v>
      </c>
      <c r="E126" s="46">
        <f>C126/D126</f>
        <v>1203.276457440481</v>
      </c>
      <c r="F126" s="49">
        <f t="shared" si="11"/>
        <v>1175.3694553279304</v>
      </c>
      <c r="G126" s="49">
        <f t="shared" si="17"/>
        <v>1168.8284847224993</v>
      </c>
      <c r="H126" s="50">
        <f t="shared" si="15"/>
        <v>5.5961765912848627E-3</v>
      </c>
      <c r="I126" s="45"/>
      <c r="J126" s="45"/>
      <c r="R126" s="51" t="str">
        <f t="shared" si="9"/>
        <v>2010:1</v>
      </c>
    </row>
    <row r="127" spans="1:18">
      <c r="A127" s="63" t="s">
        <v>8</v>
      </c>
      <c r="B127" s="45">
        <f t="shared" si="7"/>
        <v>2</v>
      </c>
      <c r="C127" s="46">
        <f>'Values Wx Adjusted'!U129</f>
        <v>409921108.50753045</v>
      </c>
      <c r="D127" s="46">
        <f>'Values Wx Adjusted'!V129</f>
        <v>373161</v>
      </c>
      <c r="E127" s="46">
        <f t="shared" ref="E127:E157" si="18">C127/D127</f>
        <v>1098.5100493018574</v>
      </c>
      <c r="F127" s="49">
        <f t="shared" si="11"/>
        <v>1176.3562769677874</v>
      </c>
      <c r="G127" s="49">
        <f t="shared" si="17"/>
        <v>1164.581536325758</v>
      </c>
      <c r="H127" s="50">
        <f t="shared" si="15"/>
        <v>1.0110705240251816E-2</v>
      </c>
      <c r="I127" s="45"/>
      <c r="J127" s="45"/>
      <c r="R127" s="51" t="str">
        <f t="shared" si="9"/>
        <v>2010:2</v>
      </c>
    </row>
    <row r="128" spans="1:18">
      <c r="A128" s="63" t="s">
        <v>8</v>
      </c>
      <c r="B128" s="45">
        <f t="shared" si="7"/>
        <v>3</v>
      </c>
      <c r="C128" s="46">
        <f>'Values Wx Adjusted'!U130</f>
        <v>347088398.73418629</v>
      </c>
      <c r="D128" s="46">
        <f>'Values Wx Adjusted'!V130</f>
        <v>373276</v>
      </c>
      <c r="E128" s="46">
        <f t="shared" si="18"/>
        <v>929.84386548877046</v>
      </c>
      <c r="F128" s="49">
        <f t="shared" si="11"/>
        <v>1176.39313024577</v>
      </c>
      <c r="G128" s="49">
        <f t="shared" si="17"/>
        <v>1163.423642988917</v>
      </c>
      <c r="H128" s="50">
        <f t="shared" si="15"/>
        <v>1.1147690985145786E-2</v>
      </c>
      <c r="I128" s="45"/>
      <c r="J128" s="45"/>
      <c r="R128" s="51" t="str">
        <f t="shared" si="9"/>
        <v>2010:3</v>
      </c>
    </row>
    <row r="129" spans="1:18">
      <c r="A129" s="63" t="s">
        <v>8</v>
      </c>
      <c r="B129" s="45">
        <f t="shared" si="7"/>
        <v>4</v>
      </c>
      <c r="C129" s="46">
        <f>'Values Wx Adjusted'!U131</f>
        <v>319267297.1086328</v>
      </c>
      <c r="D129" s="46">
        <f>'Values Wx Adjusted'!V131</f>
        <v>373509</v>
      </c>
      <c r="E129" s="46">
        <f t="shared" si="18"/>
        <v>854.77805650903406</v>
      </c>
      <c r="F129" s="49">
        <f t="shared" si="11"/>
        <v>1172.9962251745037</v>
      </c>
      <c r="G129" s="49">
        <f t="shared" si="17"/>
        <v>1162.4127833450136</v>
      </c>
      <c r="H129" s="50">
        <f t="shared" si="15"/>
        <v>9.1047190646291742E-3</v>
      </c>
      <c r="I129" s="45"/>
      <c r="J129" s="45"/>
      <c r="R129" s="51" t="str">
        <f t="shared" si="9"/>
        <v>2010:4</v>
      </c>
    </row>
    <row r="130" spans="1:18">
      <c r="A130" s="63" t="s">
        <v>8</v>
      </c>
      <c r="B130" s="45">
        <f t="shared" si="7"/>
        <v>5</v>
      </c>
      <c r="C130" s="46">
        <f>'Values Wx Adjusted'!U132</f>
        <v>363193377.05389273</v>
      </c>
      <c r="D130" s="46">
        <f>'Values Wx Adjusted'!V132</f>
        <v>374097</v>
      </c>
      <c r="E130" s="46">
        <f t="shared" si="18"/>
        <v>970.85348734123158</v>
      </c>
      <c r="F130" s="49">
        <f t="shared" si="11"/>
        <v>1171.4703344375805</v>
      </c>
      <c r="G130" s="49">
        <f t="shared" si="17"/>
        <v>1164.3894971051602</v>
      </c>
      <c r="H130" s="50">
        <f t="shared" si="15"/>
        <v>6.0811587102289621E-3</v>
      </c>
      <c r="I130" s="45"/>
      <c r="J130" s="45"/>
      <c r="R130" s="51" t="str">
        <f t="shared" si="9"/>
        <v>2010:5</v>
      </c>
    </row>
    <row r="131" spans="1:18">
      <c r="A131" s="63" t="s">
        <v>8</v>
      </c>
      <c r="B131" s="45">
        <f t="shared" si="7"/>
        <v>6</v>
      </c>
      <c r="C131" s="46">
        <f>'Values Wx Adjusted'!U133</f>
        <v>511626406.93958831</v>
      </c>
      <c r="D131" s="46">
        <f>'Values Wx Adjusted'!V133</f>
        <v>374534</v>
      </c>
      <c r="E131" s="46">
        <f t="shared" si="18"/>
        <v>1366.0346108486501</v>
      </c>
      <c r="F131" s="49">
        <f t="shared" si="11"/>
        <v>1170.9536134840514</v>
      </c>
      <c r="G131" s="49">
        <f t="shared" si="17"/>
        <v>1169.9479446469854</v>
      </c>
      <c r="H131" s="50">
        <f t="shared" si="15"/>
        <v>8.5958425899823609E-4</v>
      </c>
      <c r="I131" s="45"/>
      <c r="J131" s="45"/>
      <c r="R131" s="51" t="str">
        <f t="shared" si="9"/>
        <v>2010:6</v>
      </c>
    </row>
    <row r="132" spans="1:18">
      <c r="A132" s="63" t="s">
        <v>8</v>
      </c>
      <c r="B132" s="45">
        <f t="shared" si="7"/>
        <v>7</v>
      </c>
      <c r="C132" s="46">
        <f>'Values Wx Adjusted'!U134</f>
        <v>572058974.13952994</v>
      </c>
      <c r="D132" s="46">
        <f>'Values Wx Adjusted'!V134</f>
        <v>374905</v>
      </c>
      <c r="E132" s="46">
        <f t="shared" si="18"/>
        <v>1525.8771532509033</v>
      </c>
      <c r="F132" s="49">
        <f t="shared" si="11"/>
        <v>1166.1035071053655</v>
      </c>
      <c r="G132" s="49">
        <f t="shared" si="17"/>
        <v>1175.9995398245001</v>
      </c>
      <c r="H132" s="50">
        <f t="shared" si="15"/>
        <v>-8.4149971016241887E-3</v>
      </c>
      <c r="I132" s="45"/>
      <c r="J132" s="45"/>
      <c r="R132" s="51" t="str">
        <f t="shared" si="9"/>
        <v>2010:7</v>
      </c>
    </row>
    <row r="133" spans="1:18">
      <c r="A133" s="63" t="s">
        <v>8</v>
      </c>
      <c r="B133" s="45">
        <f t="shared" si="7"/>
        <v>8</v>
      </c>
      <c r="C133" s="46">
        <f>'Values Wx Adjusted'!U135</f>
        <v>568536308.23553848</v>
      </c>
      <c r="D133" s="46">
        <f>'Values Wx Adjusted'!V135</f>
        <v>374889</v>
      </c>
      <c r="E133" s="46">
        <f t="shared" si="18"/>
        <v>1516.5457194944063</v>
      </c>
      <c r="F133" s="49">
        <f t="shared" si="11"/>
        <v>1158.1892277927564</v>
      </c>
      <c r="G133" s="49">
        <f t="shared" si="17"/>
        <v>1186.7883181787404</v>
      </c>
      <c r="H133" s="50">
        <f t="shared" si="15"/>
        <v>-2.4097886664297907E-2</v>
      </c>
      <c r="I133" s="45"/>
      <c r="J133" s="45"/>
      <c r="R133" s="51" t="str">
        <f t="shared" si="9"/>
        <v>2010:8</v>
      </c>
    </row>
    <row r="134" spans="1:18">
      <c r="A134" s="63" t="s">
        <v>8</v>
      </c>
      <c r="B134" s="45">
        <f t="shared" si="7"/>
        <v>9</v>
      </c>
      <c r="C134" s="46">
        <f>'Values Wx Adjusted'!U136</f>
        <v>547064277.29246628</v>
      </c>
      <c r="D134" s="46">
        <f>'Values Wx Adjusted'!V136</f>
        <v>374415</v>
      </c>
      <c r="E134" s="46">
        <f t="shared" si="18"/>
        <v>1461.1174159487903</v>
      </c>
      <c r="F134" s="49">
        <f t="shared" si="11"/>
        <v>1158.7234128911316</v>
      </c>
      <c r="G134" s="49">
        <f t="shared" si="17"/>
        <v>1186.9212121808998</v>
      </c>
      <c r="H134" s="50">
        <f t="shared" si="15"/>
        <v>-2.3757094405580936E-2</v>
      </c>
      <c r="I134" s="45"/>
      <c r="J134" s="45"/>
      <c r="R134" s="51" t="str">
        <f t="shared" si="9"/>
        <v>2010:9</v>
      </c>
    </row>
    <row r="135" spans="1:18">
      <c r="A135" s="63" t="s">
        <v>8</v>
      </c>
      <c r="B135" s="45">
        <f t="shared" ref="B135:B161" si="19">IF(B134=12,1,B134+1)</f>
        <v>10</v>
      </c>
      <c r="C135" s="46">
        <f>'Values Wx Adjusted'!U137</f>
        <v>401011709.58964449</v>
      </c>
      <c r="D135" s="46">
        <f>'Values Wx Adjusted'!V137</f>
        <v>374150</v>
      </c>
      <c r="E135" s="46">
        <f t="shared" si="18"/>
        <v>1071.7939585450874</v>
      </c>
      <c r="F135" s="49">
        <f t="shared" si="11"/>
        <v>1152.3339859478854</v>
      </c>
      <c r="G135" s="49">
        <f t="shared" si="17"/>
        <v>1183.8381549603289</v>
      </c>
      <c r="H135" s="50">
        <f t="shared" si="15"/>
        <v>-2.661188852584262E-2</v>
      </c>
      <c r="I135" s="45"/>
      <c r="J135" s="45"/>
      <c r="R135" s="51" t="str">
        <f t="shared" si="9"/>
        <v>2010:10</v>
      </c>
    </row>
    <row r="136" spans="1:18">
      <c r="A136" s="63" t="s">
        <v>8</v>
      </c>
      <c r="B136" s="45">
        <f t="shared" si="19"/>
        <v>11</v>
      </c>
      <c r="C136" s="46">
        <f>'Values Wx Adjusted'!U138</f>
        <v>317841877.30248201</v>
      </c>
      <c r="D136" s="46">
        <f>'Values Wx Adjusted'!V138</f>
        <v>374313</v>
      </c>
      <c r="E136" s="46">
        <f t="shared" si="18"/>
        <v>849.13395287495223</v>
      </c>
      <c r="F136" s="49">
        <f t="shared" si="11"/>
        <v>1154.0450066657061</v>
      </c>
      <c r="G136" s="49">
        <f t="shared" si="17"/>
        <v>1180.663112477408</v>
      </c>
      <c r="H136" s="50">
        <f t="shared" si="15"/>
        <v>-2.2545047380915229E-2</v>
      </c>
      <c r="I136" s="45"/>
      <c r="J136" s="45"/>
      <c r="R136" s="51" t="str">
        <f t="shared" si="9"/>
        <v>2010:11</v>
      </c>
    </row>
    <row r="137" spans="1:18">
      <c r="A137" s="63" t="s">
        <v>8</v>
      </c>
      <c r="B137" s="45">
        <f t="shared" si="19"/>
        <v>12</v>
      </c>
      <c r="C137" s="46">
        <f>'Values Wx Adjusted'!U139</f>
        <v>365794244.79260969</v>
      </c>
      <c r="D137" s="46">
        <f>'Values Wx Adjusted'!V139</f>
        <v>374775</v>
      </c>
      <c r="E137" s="46">
        <f t="shared" si="18"/>
        <v>976.0369416119263</v>
      </c>
      <c r="F137" s="49">
        <f t="shared" si="11"/>
        <v>1151.9834723880076</v>
      </c>
      <c r="G137" s="49">
        <f t="shared" si="17"/>
        <v>1179.0674853144549</v>
      </c>
      <c r="H137" s="69">
        <f t="shared" si="15"/>
        <v>-2.2970706311372879E-2</v>
      </c>
      <c r="J137" s="45"/>
      <c r="R137" s="51" t="str">
        <f t="shared" si="9"/>
        <v>2010:12</v>
      </c>
    </row>
    <row r="138" spans="1:18">
      <c r="A138" s="63" t="s">
        <v>9</v>
      </c>
      <c r="B138" s="45">
        <f t="shared" si="19"/>
        <v>1</v>
      </c>
      <c r="C138" s="46">
        <f>'Values Wx Adjusted'!U140</f>
        <v>458866936.33685154</v>
      </c>
      <c r="D138" s="46">
        <f>'Values Wx Adjusted'!V140</f>
        <v>374999</v>
      </c>
      <c r="E138" s="46">
        <f t="shared" si="18"/>
        <v>1223.6484266274085</v>
      </c>
      <c r="F138" s="49">
        <f t="shared" si="11"/>
        <v>1153.6811364869184</v>
      </c>
      <c r="G138" s="49">
        <f t="shared" si="17"/>
        <v>1175.3694553279304</v>
      </c>
      <c r="H138" s="50">
        <f t="shared" si="15"/>
        <v>-1.8452341723446342E-2</v>
      </c>
      <c r="I138" s="45"/>
      <c r="J138" s="45"/>
      <c r="R138" s="51" t="str">
        <f t="shared" si="9"/>
        <v>2011:1</v>
      </c>
    </row>
    <row r="139" spans="1:18">
      <c r="A139" s="63" t="s">
        <v>9</v>
      </c>
      <c r="B139" s="45">
        <f t="shared" si="19"/>
        <v>2</v>
      </c>
      <c r="C139" s="46">
        <f>'Values Wx Adjusted'!U141</f>
        <v>424328838.2582016</v>
      </c>
      <c r="D139" s="46">
        <f>'Values Wx Adjusted'!V141</f>
        <v>375470</v>
      </c>
      <c r="E139" s="46">
        <f t="shared" si="18"/>
        <v>1130.1271426697249</v>
      </c>
      <c r="F139" s="49">
        <f t="shared" si="11"/>
        <v>1156.3158942675739</v>
      </c>
      <c r="G139" s="49">
        <f t="shared" si="17"/>
        <v>1176.3562769677874</v>
      </c>
      <c r="H139" s="50">
        <f t="shared" si="15"/>
        <v>-1.703598058903566E-2</v>
      </c>
      <c r="I139" s="45"/>
      <c r="J139" s="45"/>
      <c r="R139" s="51" t="str">
        <f t="shared" si="9"/>
        <v>2011:2</v>
      </c>
    </row>
    <row r="140" spans="1:18">
      <c r="A140" s="63" t="s">
        <v>9</v>
      </c>
      <c r="B140" s="45">
        <f t="shared" si="19"/>
        <v>3</v>
      </c>
      <c r="C140" s="46">
        <f>'Values Wx Adjusted'!U142</f>
        <v>335655549.53722638</v>
      </c>
      <c r="D140" s="46">
        <f>'Values Wx Adjusted'!V142</f>
        <v>375760</v>
      </c>
      <c r="E140" s="46">
        <f t="shared" si="18"/>
        <v>893.2711026645369</v>
      </c>
      <c r="F140" s="49">
        <f t="shared" si="11"/>
        <v>1153.268164032221</v>
      </c>
      <c r="G140" s="49">
        <f t="shared" si="17"/>
        <v>1176.39313024577</v>
      </c>
      <c r="H140" s="50">
        <f t="shared" si="15"/>
        <v>-1.9657515518403113E-2</v>
      </c>
      <c r="I140" s="45"/>
      <c r="J140" s="45"/>
      <c r="R140" s="51" t="str">
        <f t="shared" si="9"/>
        <v>2011:3</v>
      </c>
    </row>
    <row r="141" spans="1:18">
      <c r="A141" s="63" t="s">
        <v>9</v>
      </c>
      <c r="B141" s="45">
        <f t="shared" si="19"/>
        <v>4</v>
      </c>
      <c r="C141" s="46">
        <f>'Values Wx Adjusted'!U143</f>
        <v>312858753.062051</v>
      </c>
      <c r="D141" s="46">
        <f>'Values Wx Adjusted'!V143</f>
        <v>376277</v>
      </c>
      <c r="E141" s="46">
        <f t="shared" si="18"/>
        <v>831.45861443046215</v>
      </c>
      <c r="F141" s="49">
        <f t="shared" si="11"/>
        <v>1151.3248771923402</v>
      </c>
      <c r="G141" s="49">
        <f t="shared" si="17"/>
        <v>1172.9962251745037</v>
      </c>
      <c r="H141" s="50">
        <f t="shared" si="15"/>
        <v>-1.8475206924847165E-2</v>
      </c>
      <c r="I141" s="45"/>
      <c r="J141" s="45"/>
      <c r="R141" s="51" t="str">
        <f t="shared" si="9"/>
        <v>2011:4</v>
      </c>
    </row>
    <row r="142" spans="1:18">
      <c r="A142" s="63" t="s">
        <v>9</v>
      </c>
      <c r="B142" s="45">
        <f t="shared" si="19"/>
        <v>5</v>
      </c>
      <c r="C142" s="46">
        <f>'Values Wx Adjusted'!U144</f>
        <v>373355962.65515321</v>
      </c>
      <c r="D142" s="46">
        <f>'Values Wx Adjusted'!V144</f>
        <v>376309</v>
      </c>
      <c r="E142" s="46">
        <f t="shared" si="18"/>
        <v>992.15262631282599</v>
      </c>
      <c r="F142" s="49">
        <f t="shared" si="11"/>
        <v>1153.0998054399731</v>
      </c>
      <c r="G142" s="49">
        <f t="shared" si="17"/>
        <v>1171.4703344375805</v>
      </c>
      <c r="H142" s="50">
        <f t="shared" si="15"/>
        <v>-1.5681599830205672E-2</v>
      </c>
      <c r="I142" s="45"/>
      <c r="J142" s="45"/>
      <c r="R142" s="51" t="str">
        <f t="shared" si="9"/>
        <v>2011:5</v>
      </c>
    </row>
    <row r="143" spans="1:18">
      <c r="A143" s="63" t="s">
        <v>9</v>
      </c>
      <c r="B143" s="45">
        <f t="shared" si="19"/>
        <v>6</v>
      </c>
      <c r="C143" s="46">
        <f>'Values Wx Adjusted'!U145</f>
        <v>503884645.03439426</v>
      </c>
      <c r="D143" s="46">
        <f>'Values Wx Adjusted'!V145</f>
        <v>377190</v>
      </c>
      <c r="E143" s="46">
        <f t="shared" si="18"/>
        <v>1335.8907845764581</v>
      </c>
      <c r="F143" s="49">
        <f t="shared" si="11"/>
        <v>1150.5878199172903</v>
      </c>
      <c r="G143" s="49">
        <f t="shared" si="17"/>
        <v>1170.9536134840514</v>
      </c>
      <c r="H143" s="50">
        <f t="shared" si="15"/>
        <v>-1.7392485348898479E-2</v>
      </c>
      <c r="I143" s="45"/>
      <c r="J143" s="45"/>
      <c r="R143" s="51" t="str">
        <f t="shared" ref="R143:R161" si="20">A143&amp;":"&amp;B143</f>
        <v>2011:6</v>
      </c>
    </row>
    <row r="144" spans="1:18">
      <c r="A144" s="63" t="s">
        <v>9</v>
      </c>
      <c r="B144" s="45">
        <f t="shared" si="19"/>
        <v>7</v>
      </c>
      <c r="C144" s="46">
        <f>'Values Wx Adjusted'!U146</f>
        <v>565046333.42872036</v>
      </c>
      <c r="D144" s="46">
        <f>'Values Wx Adjusted'!V146</f>
        <v>377411</v>
      </c>
      <c r="E144" s="46">
        <f t="shared" si="18"/>
        <v>1497.1644531524528</v>
      </c>
      <c r="F144" s="49">
        <f t="shared" si="11"/>
        <v>1148.1950949090863</v>
      </c>
      <c r="G144" s="49">
        <f t="shared" si="17"/>
        <v>1166.1035071053655</v>
      </c>
      <c r="H144" s="50">
        <f t="shared" si="15"/>
        <v>-1.5357480778643295E-2</v>
      </c>
      <c r="I144" s="45"/>
      <c r="J144" s="45"/>
      <c r="R144" s="51" t="str">
        <f t="shared" si="20"/>
        <v>2011:7</v>
      </c>
    </row>
    <row r="145" spans="1:18">
      <c r="A145" s="63" t="s">
        <v>9</v>
      </c>
      <c r="B145" s="45">
        <f t="shared" si="19"/>
        <v>8</v>
      </c>
      <c r="C145" s="46">
        <f>'Values Wx Adjusted'!U147</f>
        <v>577963175.73528004</v>
      </c>
      <c r="D145" s="46">
        <f>'Values Wx Adjusted'!V147</f>
        <v>377413</v>
      </c>
      <c r="E145" s="46">
        <f t="shared" si="18"/>
        <v>1531.3812076830422</v>
      </c>
      <c r="F145" s="49">
        <f t="shared" si="11"/>
        <v>1149.4313855914722</v>
      </c>
      <c r="G145" s="49">
        <f t="shared" si="17"/>
        <v>1158.1892277927564</v>
      </c>
      <c r="H145" s="50">
        <f t="shared" si="15"/>
        <v>-7.5616678096501744E-3</v>
      </c>
      <c r="I145" s="45"/>
      <c r="J145" s="45"/>
      <c r="R145" s="51" t="str">
        <f t="shared" si="20"/>
        <v>2011:8</v>
      </c>
    </row>
    <row r="146" spans="1:18">
      <c r="A146" s="63" t="s">
        <v>9</v>
      </c>
      <c r="B146" s="45">
        <f t="shared" si="19"/>
        <v>9</v>
      </c>
      <c r="C146" s="46">
        <f>'Values Wx Adjusted'!U148</f>
        <v>527065555.96769142</v>
      </c>
      <c r="D146" s="46">
        <f>'Values Wx Adjusted'!V148</f>
        <v>376727</v>
      </c>
      <c r="E146" s="46">
        <f t="shared" si="18"/>
        <v>1399.0649886195877</v>
      </c>
      <c r="F146" s="49">
        <f t="shared" si="11"/>
        <v>1144.2603499807053</v>
      </c>
      <c r="G146" s="49">
        <f t="shared" si="17"/>
        <v>1158.7234128911316</v>
      </c>
      <c r="H146" s="50">
        <f t="shared" si="15"/>
        <v>-1.2481894082332801E-2</v>
      </c>
      <c r="I146" s="45"/>
      <c r="J146" s="45"/>
      <c r="R146" s="51" t="str">
        <f t="shared" si="20"/>
        <v>2011:9</v>
      </c>
    </row>
    <row r="147" spans="1:18">
      <c r="A147" s="63" t="s">
        <v>9</v>
      </c>
      <c r="B147" s="45">
        <f t="shared" si="19"/>
        <v>10</v>
      </c>
      <c r="C147" s="46">
        <f>'Values Wx Adjusted'!U149</f>
        <v>420103469.53891969</v>
      </c>
      <c r="D147" s="46">
        <f>'Values Wx Adjusted'!V149</f>
        <v>376284</v>
      </c>
      <c r="E147" s="46">
        <f t="shared" si="18"/>
        <v>1116.4531830716153</v>
      </c>
      <c r="F147" s="49">
        <f t="shared" si="11"/>
        <v>1147.9819520245826</v>
      </c>
      <c r="G147" s="49">
        <f t="shared" si="17"/>
        <v>1152.3339859478854</v>
      </c>
      <c r="H147" s="50">
        <f t="shared" si="15"/>
        <v>-3.7767122868661573E-3</v>
      </c>
      <c r="I147" s="45"/>
      <c r="J147" s="45"/>
      <c r="R147" s="51" t="str">
        <f t="shared" si="20"/>
        <v>2011:10</v>
      </c>
    </row>
    <row r="148" spans="1:18">
      <c r="A148" s="63" t="s">
        <v>9</v>
      </c>
      <c r="B148" s="45">
        <f t="shared" si="19"/>
        <v>11</v>
      </c>
      <c r="C148" s="46">
        <f>'Values Wx Adjusted'!U150</f>
        <v>311256748.49341756</v>
      </c>
      <c r="D148" s="46">
        <f>'Values Wx Adjusted'!V150</f>
        <v>376004</v>
      </c>
      <c r="E148" s="46">
        <f t="shared" si="18"/>
        <v>827.80169491127106</v>
      </c>
      <c r="F148" s="49">
        <f t="shared" si="11"/>
        <v>1146.2042638609425</v>
      </c>
      <c r="G148" s="49">
        <f t="shared" si="17"/>
        <v>1154.0450066657061</v>
      </c>
      <c r="H148" s="50">
        <f t="shared" si="15"/>
        <v>-6.794139534832544E-3</v>
      </c>
      <c r="I148" s="45"/>
      <c r="J148" s="45"/>
      <c r="R148" s="51" t="str">
        <f t="shared" si="20"/>
        <v>2011:11</v>
      </c>
    </row>
    <row r="149" spans="1:18">
      <c r="A149" s="63" t="s">
        <v>9</v>
      </c>
      <c r="B149" s="45">
        <f t="shared" si="19"/>
        <v>12</v>
      </c>
      <c r="C149" s="46">
        <f>'Values Wx Adjusted'!U151</f>
        <v>365364501.71256655</v>
      </c>
      <c r="D149" s="46">
        <f>'Values Wx Adjusted'!V151</f>
        <v>376437</v>
      </c>
      <c r="E149" s="46">
        <f t="shared" si="18"/>
        <v>970.58605214834506</v>
      </c>
      <c r="F149" s="49">
        <f>AVERAGE(E138:E149)</f>
        <v>1145.7500230723108</v>
      </c>
      <c r="G149" s="49">
        <f>AVERAGE(E126:E137)</f>
        <v>1151.9834723880076</v>
      </c>
      <c r="H149" s="69">
        <f>F149/G149-1</f>
        <v>-5.4110579405928227E-3</v>
      </c>
      <c r="I149" s="54">
        <f>(F149/F89)^(1/5)-1</f>
        <v>-1.9365774993006957E-2</v>
      </c>
      <c r="J149" s="45" t="s">
        <v>82</v>
      </c>
      <c r="R149" s="51" t="str">
        <f t="shared" si="20"/>
        <v>2011:12</v>
      </c>
    </row>
    <row r="150" spans="1:18">
      <c r="A150" s="63" t="s">
        <v>10</v>
      </c>
      <c r="B150" s="45">
        <f t="shared" si="19"/>
        <v>1</v>
      </c>
      <c r="C150" s="46">
        <f>'Values Wx Adjusted'!U152</f>
        <v>474459911.92141104</v>
      </c>
      <c r="D150" s="46">
        <f>'Values Wx Adjusted'!V152</f>
        <v>376544</v>
      </c>
      <c r="E150" s="46">
        <f t="shared" si="18"/>
        <v>1260.0384335467065</v>
      </c>
      <c r="F150" s="49">
        <f t="shared" ref="F150:F158" si="21">AVERAGE(E139:E150)</f>
        <v>1148.7825236489191</v>
      </c>
      <c r="G150" s="49">
        <f t="shared" ref="G150:G157" si="22">AVERAGE(E127:E138)</f>
        <v>1153.6811364869184</v>
      </c>
      <c r="H150" s="50">
        <f t="shared" ref="H150:H157" si="23">F150/G150-1</f>
        <v>-4.2460717117348556E-3</v>
      </c>
      <c r="I150" s="45"/>
      <c r="J150" s="45"/>
      <c r="R150" s="51" t="str">
        <f t="shared" si="20"/>
        <v>2012:1</v>
      </c>
    </row>
    <row r="151" spans="1:18">
      <c r="A151" s="63" t="s">
        <v>10</v>
      </c>
      <c r="B151" s="45">
        <f t="shared" si="19"/>
        <v>2</v>
      </c>
      <c r="C151" s="46">
        <f>'Values Wx Adjusted'!U153</f>
        <v>414238136.23248863</v>
      </c>
      <c r="D151" s="46">
        <f>'Values Wx Adjusted'!V153</f>
        <v>377180</v>
      </c>
      <c r="E151" s="46">
        <f t="shared" si="18"/>
        <v>1098.2505335184492</v>
      </c>
      <c r="F151" s="49">
        <f t="shared" si="21"/>
        <v>1146.1261395529793</v>
      </c>
      <c r="G151" s="49">
        <f t="shared" si="22"/>
        <v>1156.3158942675739</v>
      </c>
      <c r="H151" s="50">
        <f t="shared" si="23"/>
        <v>-8.8122586268252201E-3</v>
      </c>
      <c r="I151" s="45"/>
      <c r="J151" s="45"/>
      <c r="R151" s="51" t="str">
        <f t="shared" si="20"/>
        <v>2012:2</v>
      </c>
    </row>
    <row r="152" spans="1:18">
      <c r="A152" s="63" t="s">
        <v>10</v>
      </c>
      <c r="B152" s="45">
        <f t="shared" si="19"/>
        <v>3</v>
      </c>
      <c r="C152" s="46">
        <f>'Values Wx Adjusted'!U154</f>
        <v>352844564.52929109</v>
      </c>
      <c r="D152" s="46">
        <f>'Values Wx Adjusted'!V154</f>
        <v>377647</v>
      </c>
      <c r="E152" s="46">
        <f t="shared" si="18"/>
        <v>934.32375877285165</v>
      </c>
      <c r="F152" s="49">
        <f t="shared" si="21"/>
        <v>1149.5471942286722</v>
      </c>
      <c r="G152" s="49">
        <f t="shared" si="22"/>
        <v>1153.268164032221</v>
      </c>
      <c r="H152" s="50">
        <f t="shared" si="23"/>
        <v>-3.2264567076394357E-3</v>
      </c>
      <c r="I152" s="45"/>
      <c r="J152" s="45"/>
      <c r="R152" s="51" t="str">
        <f t="shared" si="20"/>
        <v>2012:3</v>
      </c>
    </row>
    <row r="153" spans="1:18">
      <c r="A153" s="63" t="s">
        <v>10</v>
      </c>
      <c r="B153" s="45">
        <f t="shared" si="19"/>
        <v>4</v>
      </c>
      <c r="C153" s="46">
        <f>'Values Wx Adjusted'!U155</f>
        <v>340367004.45410258</v>
      </c>
      <c r="D153" s="46">
        <f>'Values Wx Adjusted'!V155</f>
        <v>378057</v>
      </c>
      <c r="E153" s="46">
        <f t="shared" si="18"/>
        <v>900.30605028898435</v>
      </c>
      <c r="F153" s="49">
        <f t="shared" si="21"/>
        <v>1155.2844805502157</v>
      </c>
      <c r="G153" s="49">
        <f t="shared" si="22"/>
        <v>1151.3248771923402</v>
      </c>
      <c r="H153" s="50">
        <f t="shared" si="23"/>
        <v>3.4391711986034856E-3</v>
      </c>
      <c r="I153" s="45"/>
      <c r="J153" s="45"/>
      <c r="O153" s="53"/>
      <c r="R153" s="51" t="str">
        <f t="shared" si="20"/>
        <v>2012:4</v>
      </c>
    </row>
    <row r="154" spans="1:18">
      <c r="A154" s="63" t="s">
        <v>10</v>
      </c>
      <c r="B154" s="45">
        <f t="shared" si="19"/>
        <v>5</v>
      </c>
      <c r="C154" s="46">
        <f>'Values Wx Adjusted'!U156</f>
        <v>353285545.63445789</v>
      </c>
      <c r="D154" s="46">
        <f>'Values Wx Adjusted'!V156</f>
        <v>378392</v>
      </c>
      <c r="E154" s="46">
        <f t="shared" si="18"/>
        <v>933.64961636202111</v>
      </c>
      <c r="F154" s="49">
        <f t="shared" si="21"/>
        <v>1150.409229720982</v>
      </c>
      <c r="G154" s="49">
        <f t="shared" si="22"/>
        <v>1153.0998054399731</v>
      </c>
      <c r="H154" s="50">
        <f t="shared" si="23"/>
        <v>-2.3333415774573485E-3</v>
      </c>
      <c r="I154" s="45"/>
      <c r="J154" s="45"/>
      <c r="O154" s="53"/>
      <c r="R154" s="51" t="str">
        <f t="shared" si="20"/>
        <v>2012:5</v>
      </c>
    </row>
    <row r="155" spans="1:18">
      <c r="A155" s="63" t="s">
        <v>10</v>
      </c>
      <c r="B155" s="45">
        <f t="shared" si="19"/>
        <v>6</v>
      </c>
      <c r="C155" s="46">
        <f>'Values Wx Adjusted'!U157</f>
        <v>499341106.70480311</v>
      </c>
      <c r="D155" s="46">
        <f>'Values Wx Adjusted'!V157</f>
        <v>378601</v>
      </c>
      <c r="E155" s="46">
        <f t="shared" si="18"/>
        <v>1318.9112197400511</v>
      </c>
      <c r="F155" s="49">
        <f t="shared" si="21"/>
        <v>1148.9942659846147</v>
      </c>
      <c r="G155" s="49">
        <f t="shared" si="22"/>
        <v>1150.5878199172903</v>
      </c>
      <c r="H155" s="50">
        <f t="shared" si="23"/>
        <v>-1.3849911367826984E-3</v>
      </c>
      <c r="I155" s="45"/>
      <c r="J155" s="45"/>
      <c r="O155" s="53"/>
      <c r="R155" s="51" t="str">
        <f t="shared" si="20"/>
        <v>2012:6</v>
      </c>
    </row>
    <row r="156" spans="1:18">
      <c r="A156" s="63" t="s">
        <v>10</v>
      </c>
      <c r="B156" s="45">
        <f t="shared" si="19"/>
        <v>7</v>
      </c>
      <c r="C156" s="46">
        <f>'Values Wx Adjusted'!U158</f>
        <v>580350654.96861899</v>
      </c>
      <c r="D156" s="46">
        <f>'Values Wx Adjusted'!V158</f>
        <v>378756</v>
      </c>
      <c r="E156" s="46">
        <f t="shared" si="18"/>
        <v>1532.2546836713318</v>
      </c>
      <c r="F156" s="49">
        <f t="shared" si="21"/>
        <v>1151.918451861188</v>
      </c>
      <c r="G156" s="49">
        <f t="shared" si="22"/>
        <v>1148.1950949090863</v>
      </c>
      <c r="H156" s="50">
        <f t="shared" si="23"/>
        <v>3.2427912021315564E-3</v>
      </c>
      <c r="I156" s="45"/>
      <c r="J156" s="45"/>
      <c r="O156" s="53"/>
      <c r="R156" s="51" t="str">
        <f t="shared" si="20"/>
        <v>2012:7</v>
      </c>
    </row>
    <row r="157" spans="1:18">
      <c r="A157" s="63" t="s">
        <v>10</v>
      </c>
      <c r="B157" s="45">
        <f t="shared" si="19"/>
        <v>8</v>
      </c>
      <c r="C157" s="46">
        <f>'Values Wx Adjusted'!U159</f>
        <v>554776032.8529079</v>
      </c>
      <c r="D157" s="46">
        <f>'Values Wx Adjusted'!V159</f>
        <v>378619</v>
      </c>
      <c r="E157" s="46">
        <f t="shared" si="18"/>
        <v>1465.261999141374</v>
      </c>
      <c r="F157" s="49">
        <f t="shared" si="21"/>
        <v>1146.4085178160492</v>
      </c>
      <c r="G157" s="49">
        <f t="shared" si="22"/>
        <v>1149.4313855914722</v>
      </c>
      <c r="H157" s="50">
        <f t="shared" si="23"/>
        <v>-2.6298810118774441E-3</v>
      </c>
      <c r="I157" s="45"/>
      <c r="J157" s="45"/>
      <c r="O157" s="53">
        <f>AVERAGE(E155:E157)/AVERAGE(E143:E145)-1</f>
        <v>-1.0999940876596948E-2</v>
      </c>
      <c r="P157" s="53">
        <f>AVERAGE(E152:E157)/AVERAGE(E140:E145)-1</f>
        <v>4.7851809216470365E-4</v>
      </c>
      <c r="R157" s="51" t="str">
        <f t="shared" si="20"/>
        <v>2012:8</v>
      </c>
    </row>
    <row r="158" spans="1:18">
      <c r="A158" s="63" t="s">
        <v>10</v>
      </c>
      <c r="B158" s="45">
        <f t="shared" si="19"/>
        <v>9</v>
      </c>
      <c r="C158" s="46">
        <f>'Values Wx Adjusted'!U160</f>
        <v>522913721.46800059</v>
      </c>
      <c r="D158" s="46">
        <f>'Values Wx Adjusted'!V160</f>
        <v>378571</v>
      </c>
      <c r="E158" s="46">
        <f t="shared" ref="E158" si="24">C158/D158</f>
        <v>1381.2830921227473</v>
      </c>
      <c r="F158" s="49">
        <f t="shared" si="21"/>
        <v>1144.926693107979</v>
      </c>
      <c r="G158" s="49">
        <f t="shared" ref="G158" si="25">AVERAGE(E135:E146)</f>
        <v>1144.2603499807053</v>
      </c>
      <c r="H158" s="50">
        <f t="shared" ref="H158" si="26">F158/G158-1</f>
        <v>5.823352415250671E-4</v>
      </c>
      <c r="I158" s="45"/>
      <c r="J158" s="45"/>
      <c r="K158" s="47"/>
      <c r="M158" s="48"/>
      <c r="O158" s="53">
        <f>AVERAGE(E156:E158)/AVERAGE(E144:E146)-1</f>
        <v>-1.1024202077397516E-2</v>
      </c>
      <c r="P158" s="53">
        <f>AVERAGE(E153:E158)/AVERAGE(E141:E146)-1</f>
        <v>-7.3079201304949715E-3</v>
      </c>
      <c r="R158" s="51" t="str">
        <f t="shared" si="20"/>
        <v>2012:9</v>
      </c>
    </row>
    <row r="159" spans="1:18">
      <c r="A159" s="63" t="s">
        <v>10</v>
      </c>
      <c r="B159" s="45">
        <f t="shared" si="19"/>
        <v>10</v>
      </c>
      <c r="C159" s="46">
        <f>'Values Wx Adjusted'!U161</f>
        <v>410739185.50079256</v>
      </c>
      <c r="D159" s="46">
        <f>'Values Wx Adjusted'!V161</f>
        <v>378260</v>
      </c>
      <c r="E159" s="46">
        <f t="shared" ref="E159" si="27">C159/D159</f>
        <v>1085.8647107830395</v>
      </c>
      <c r="F159" s="49">
        <f t="shared" ref="F159" si="28">AVERAGE(E148:E159)</f>
        <v>1142.3776537505978</v>
      </c>
      <c r="G159" s="49">
        <f t="shared" ref="G159" si="29">AVERAGE(E136:E147)</f>
        <v>1147.9819520245826</v>
      </c>
      <c r="H159" s="50">
        <f t="shared" ref="H159" si="30">F159/G159-1</f>
        <v>-4.8818696705997811E-3</v>
      </c>
      <c r="I159" s="45"/>
      <c r="J159" s="45"/>
      <c r="K159" s="47"/>
      <c r="M159" s="48"/>
      <c r="O159" s="53">
        <f>AVERAGE(E157:E159)/AVERAGE(E145:E147)-1</f>
        <v>-2.8290690376588268E-2</v>
      </c>
      <c r="P159" s="53">
        <f>AVERAGE(E154:E159)/AVERAGE(E142:E147)-1</f>
        <v>-1.9674772815748254E-2</v>
      </c>
      <c r="R159" s="51" t="str">
        <f t="shared" si="20"/>
        <v>2012:10</v>
      </c>
    </row>
    <row r="160" spans="1:18">
      <c r="A160" s="63" t="s">
        <v>10</v>
      </c>
      <c r="B160" s="45">
        <f t="shared" si="19"/>
        <v>11</v>
      </c>
      <c r="C160" s="46">
        <f>'Values Wx Adjusted'!U162</f>
        <v>308122437.55729765</v>
      </c>
      <c r="D160" s="46">
        <f>'Values Wx Adjusted'!V162</f>
        <v>378143</v>
      </c>
      <c r="E160" s="46">
        <f t="shared" ref="E160" si="31">C160/D160</f>
        <v>814.83046772595992</v>
      </c>
      <c r="F160" s="49">
        <f t="shared" ref="F160" si="32">AVERAGE(E149:E160)</f>
        <v>1141.2967181518218</v>
      </c>
      <c r="G160" s="49">
        <f t="shared" ref="G160" si="33">AVERAGE(E137:E148)</f>
        <v>1146.2042638609425</v>
      </c>
      <c r="H160" s="50">
        <f t="shared" ref="H160" si="34">F160/G160-1</f>
        <v>-4.2815629498619279E-3</v>
      </c>
      <c r="I160" s="45"/>
      <c r="J160" s="45"/>
      <c r="K160" s="47"/>
      <c r="M160" s="48"/>
      <c r="O160" s="53">
        <f t="shared" ref="O160:O161" si="35">AVERAGE(E158:E160)/AVERAGE(E146:E148)-1</f>
        <v>-1.8347510384360555E-2</v>
      </c>
      <c r="P160" s="53">
        <f t="shared" ref="P160:P161" si="36">AVERAGE(E155:E160)/AVERAGE(E143:E148)-1</f>
        <v>-1.4187025951958754E-2</v>
      </c>
      <c r="R160" s="51" t="str">
        <f t="shared" si="20"/>
        <v>2012:11</v>
      </c>
    </row>
    <row r="161" spans="1:19">
      <c r="A161" s="63" t="s">
        <v>10</v>
      </c>
      <c r="B161" s="45">
        <f t="shared" si="19"/>
        <v>12</v>
      </c>
      <c r="C161" s="46">
        <f>'Values Wx Adjusted'!U163</f>
        <v>370870793.10416526</v>
      </c>
      <c r="D161" s="46">
        <f>'Values Wx Adjusted'!V163</f>
        <v>378070</v>
      </c>
      <c r="E161" s="46">
        <f t="shared" ref="E161" si="37">C161/D161</f>
        <v>980.95800540684331</v>
      </c>
      <c r="F161" s="49">
        <f t="shared" ref="F161" si="38">AVERAGE(E150:E161)</f>
        <v>1142.16104759003</v>
      </c>
      <c r="G161" s="49">
        <f t="shared" ref="G161" si="39">AVERAGE(E138:E149)</f>
        <v>1145.7500230723108</v>
      </c>
      <c r="H161" s="69">
        <f t="shared" ref="H161" si="40">F161/G161-1</f>
        <v>-3.1324245341554091E-3</v>
      </c>
      <c r="I161" s="54">
        <f>(F161/F89)^(1/6)-1</f>
        <v>-1.6678691494233733E-2</v>
      </c>
      <c r="J161" s="45" t="s">
        <v>83</v>
      </c>
      <c r="K161" s="47"/>
      <c r="M161" s="48"/>
      <c r="N161" s="53"/>
      <c r="O161" s="53">
        <f t="shared" si="35"/>
        <v>-1.1385782967544E-2</v>
      </c>
      <c r="P161" s="53">
        <f t="shared" si="36"/>
        <v>-1.1167744158230852E-2</v>
      </c>
      <c r="R161" s="51" t="str">
        <f t="shared" si="20"/>
        <v>2012:12</v>
      </c>
    </row>
    <row r="162" spans="1:19" ht="15.75" thickBot="1"/>
    <row r="163" spans="1:19">
      <c r="R163" s="77" t="s">
        <v>70</v>
      </c>
      <c r="S163" s="78"/>
    </row>
    <row r="164" spans="1:19">
      <c r="R164" s="79" t="s">
        <v>71</v>
      </c>
      <c r="S164" s="80"/>
    </row>
    <row r="165" spans="1:19">
      <c r="F165" s="4" t="s">
        <v>89</v>
      </c>
      <c r="I165" t="s">
        <v>90</v>
      </c>
      <c r="L165" t="s">
        <v>91</v>
      </c>
      <c r="R165" s="79" t="s">
        <v>65</v>
      </c>
      <c r="S165" s="80"/>
    </row>
    <row r="166" spans="1:19">
      <c r="A166" s="4">
        <v>2000</v>
      </c>
      <c r="C166" s="70">
        <f>SUMIF($A$6:$A$161,$A166,C$6:C$161)</f>
        <v>4683415853.8033743</v>
      </c>
      <c r="D166" s="70">
        <f>SUMIF($A$6:$A$161,$A166,D$6:D$161)</f>
        <v>3810801</v>
      </c>
      <c r="E166" s="70">
        <f>C166/D166</f>
        <v>1228.9846291641506</v>
      </c>
      <c r="K166" s="66"/>
      <c r="M166" s="67"/>
      <c r="R166" s="55"/>
      <c r="S166" s="56" t="str">
        <f>S1&amp;" "&amp;S3</f>
        <v>December 2012</v>
      </c>
    </row>
    <row r="167" spans="1:19">
      <c r="A167" s="4">
        <v>2001</v>
      </c>
      <c r="C167" s="70">
        <f t="shared" ref="C167:D178" si="41">SUMIF($A$6:$A$161,$A167,C$6:C$161)</f>
        <v>4792267111.0502768</v>
      </c>
      <c r="D167" s="70">
        <f t="shared" si="41"/>
        <v>3881097</v>
      </c>
      <c r="E167" s="70">
        <f t="shared" ref="E167:E178" si="42">C167/D167</f>
        <v>1234.7712801432885</v>
      </c>
      <c r="F167" s="71">
        <f>E167/E166-1</f>
        <v>4.7084811655240255E-3</v>
      </c>
      <c r="I167" s="53">
        <f>D167/D166-1</f>
        <v>1.8446515575071931E-2</v>
      </c>
      <c r="L167" s="53">
        <f>C167/C166-1</f>
        <v>2.3241851811750758E-2</v>
      </c>
      <c r="R167" s="55" t="s">
        <v>66</v>
      </c>
      <c r="S167" s="57">
        <f>SUMIF($R$78:$R$161,$S$4,$O$78:$O$161)</f>
        <v>-1.1385782967544E-2</v>
      </c>
    </row>
    <row r="168" spans="1:19">
      <c r="A168" s="4">
        <v>2002</v>
      </c>
      <c r="C168" s="70">
        <f t="shared" si="41"/>
        <v>5040152977.3508329</v>
      </c>
      <c r="D168" s="70">
        <f t="shared" si="41"/>
        <v>3956976</v>
      </c>
      <c r="E168" s="70">
        <f t="shared" si="42"/>
        <v>1273.7385764661785</v>
      </c>
      <c r="F168" s="71">
        <f t="shared" ref="F168:F178" si="43">E168/E167-1</f>
        <v>3.1558311202677158E-2</v>
      </c>
      <c r="I168" s="53">
        <f t="shared" ref="I168:I178" si="44">D168/D167-1</f>
        <v>1.9550915630297316E-2</v>
      </c>
      <c r="L168" s="53">
        <f t="shared" ref="L168:L178" si="45">C168/C167-1</f>
        <v>5.1726220712732696E-2</v>
      </c>
      <c r="R168" s="55" t="s">
        <v>67</v>
      </c>
      <c r="S168" s="57">
        <f>SUMIF($R$78:$R$161,$S$4,$P$78:$P$161)</f>
        <v>-1.1167744158230852E-2</v>
      </c>
    </row>
    <row r="169" spans="1:19" ht="15.75" thickBot="1">
      <c r="A169" s="4">
        <v>2003</v>
      </c>
      <c r="C169" s="70">
        <f t="shared" si="41"/>
        <v>5133635845.7743387</v>
      </c>
      <c r="D169" s="70">
        <f t="shared" si="41"/>
        <v>4041429</v>
      </c>
      <c r="E169" s="70">
        <f t="shared" si="42"/>
        <v>1270.2526373157461</v>
      </c>
      <c r="F169" s="71">
        <f t="shared" si="43"/>
        <v>-2.7367775576866427E-3</v>
      </c>
      <c r="I169" s="53">
        <f t="shared" si="44"/>
        <v>2.1342813299853214E-2</v>
      </c>
      <c r="L169" s="53">
        <f t="shared" si="45"/>
        <v>1.8547625209709651E-2</v>
      </c>
      <c r="R169" s="58" t="s">
        <v>68</v>
      </c>
      <c r="S169" s="59">
        <f>SUMIF($R$78:$R$161,$S$4,$H$78:$H$161)</f>
        <v>-3.1324245341554091E-3</v>
      </c>
    </row>
    <row r="170" spans="1:19">
      <c r="A170" s="4">
        <v>2004</v>
      </c>
      <c r="C170" s="70">
        <f t="shared" si="41"/>
        <v>5202532412.8782511</v>
      </c>
      <c r="D170" s="70">
        <f t="shared" si="41"/>
        <v>4123452</v>
      </c>
      <c r="E170" s="70">
        <f t="shared" si="42"/>
        <v>1261.6934580245511</v>
      </c>
      <c r="F170" s="71">
        <f t="shared" si="43"/>
        <v>-6.738170848660463E-3</v>
      </c>
      <c r="I170" s="53">
        <f t="shared" si="44"/>
        <v>2.0295543977142838E-2</v>
      </c>
      <c r="L170" s="53">
        <f t="shared" si="45"/>
        <v>1.3420618285697739E-2</v>
      </c>
    </row>
    <row r="171" spans="1:19">
      <c r="A171" s="4">
        <v>2005</v>
      </c>
      <c r="C171" s="70">
        <f t="shared" si="41"/>
        <v>5334866370.0291042</v>
      </c>
      <c r="D171" s="70">
        <f t="shared" si="41"/>
        <v>4182104</v>
      </c>
      <c r="E171" s="70">
        <f t="shared" si="42"/>
        <v>1275.6417272332549</v>
      </c>
      <c r="F171" s="71">
        <f t="shared" si="43"/>
        <v>1.1055196585185501E-2</v>
      </c>
      <c r="I171" s="53">
        <f t="shared" si="44"/>
        <v>1.4224004547646052E-2</v>
      </c>
      <c r="L171" s="53">
        <f t="shared" si="45"/>
        <v>2.5436450299334279E-2</v>
      </c>
    </row>
    <row r="172" spans="1:19">
      <c r="A172" s="4">
        <v>2006</v>
      </c>
      <c r="C172" s="70">
        <f t="shared" si="41"/>
        <v>5446150952.9421225</v>
      </c>
      <c r="D172" s="70">
        <f t="shared" si="41"/>
        <v>4309560</v>
      </c>
      <c r="E172" s="70">
        <f t="shared" si="42"/>
        <v>1263.7371223378077</v>
      </c>
      <c r="F172" s="71">
        <f t="shared" si="43"/>
        <v>-9.3322479512073508E-3</v>
      </c>
      <c r="G172" s="72">
        <f>(E172/E166)^(1/6)-1</f>
        <v>4.6583126169408295E-3</v>
      </c>
      <c r="H172" s="45" t="s">
        <v>88</v>
      </c>
      <c r="I172" s="53">
        <f t="shared" si="44"/>
        <v>3.0476525691374379E-2</v>
      </c>
      <c r="J172" s="54">
        <f>(D172/D166)^(1/6)-1</f>
        <v>2.0710957088022175E-2</v>
      </c>
      <c r="K172" s="45" t="s">
        <v>88</v>
      </c>
      <c r="L172" s="53">
        <f t="shared" si="45"/>
        <v>2.0859863245723753E-2</v>
      </c>
      <c r="M172" s="72">
        <f>(C172/C166)^(1/6)-1</f>
        <v>2.5465747817674966E-2</v>
      </c>
      <c r="N172" s="45" t="s">
        <v>88</v>
      </c>
    </row>
    <row r="173" spans="1:19">
      <c r="A173" s="4">
        <v>2007</v>
      </c>
      <c r="C173" s="70">
        <f t="shared" si="41"/>
        <v>5464259539.897089</v>
      </c>
      <c r="D173" s="70">
        <f t="shared" si="41"/>
        <v>4433788</v>
      </c>
      <c r="E173" s="70">
        <f t="shared" si="42"/>
        <v>1232.4133539756724</v>
      </c>
      <c r="F173" s="71">
        <f t="shared" si="43"/>
        <v>-2.4786617254851984E-2</v>
      </c>
      <c r="I173" s="53">
        <f t="shared" si="44"/>
        <v>2.8826144664420461E-2</v>
      </c>
      <c r="J173" s="4"/>
      <c r="K173" s="4"/>
      <c r="L173" s="53">
        <f t="shared" si="45"/>
        <v>3.3250247948386491E-3</v>
      </c>
      <c r="M173" s="4"/>
      <c r="N173" s="4"/>
    </row>
    <row r="174" spans="1:19">
      <c r="A174" s="4">
        <v>2008</v>
      </c>
      <c r="C174" s="70">
        <f t="shared" si="41"/>
        <v>5238775891.9682369</v>
      </c>
      <c r="D174" s="70">
        <f t="shared" si="41"/>
        <v>4475801</v>
      </c>
      <c r="E174" s="70">
        <f t="shared" si="42"/>
        <v>1170.4666699811357</v>
      </c>
      <c r="F174" s="71">
        <f t="shared" si="43"/>
        <v>-5.0264534861376942E-2</v>
      </c>
      <c r="I174" s="53">
        <f t="shared" si="44"/>
        <v>9.4756447534252164E-3</v>
      </c>
      <c r="J174" s="4"/>
      <c r="K174" s="4"/>
      <c r="L174" s="53">
        <f t="shared" si="45"/>
        <v>-4.1265178983994399E-2</v>
      </c>
      <c r="M174" s="4"/>
      <c r="N174" s="4"/>
    </row>
    <row r="175" spans="1:19">
      <c r="A175" s="4">
        <v>2009</v>
      </c>
      <c r="C175" s="70">
        <f t="shared" si="41"/>
        <v>5268192592.6029205</v>
      </c>
      <c r="D175" s="70">
        <f t="shared" si="41"/>
        <v>4467521</v>
      </c>
      <c r="E175" s="70">
        <f t="shared" si="42"/>
        <v>1179.2205548900431</v>
      </c>
      <c r="F175" s="71">
        <f t="shared" si="43"/>
        <v>7.4789698275206096E-3</v>
      </c>
      <c r="I175" s="53">
        <f t="shared" si="44"/>
        <v>-1.8499481992161337E-3</v>
      </c>
      <c r="J175" s="4"/>
      <c r="K175" s="4"/>
      <c r="L175" s="53">
        <f t="shared" si="45"/>
        <v>5.615185921540089E-3</v>
      </c>
      <c r="M175" s="4"/>
      <c r="N175" s="4"/>
    </row>
    <row r="176" spans="1:19">
      <c r="A176" s="4">
        <v>2010</v>
      </c>
      <c r="C176" s="70">
        <f t="shared" si="41"/>
        <v>5172396963.5783577</v>
      </c>
      <c r="D176" s="70">
        <f t="shared" si="41"/>
        <v>4489166</v>
      </c>
      <c r="E176" s="70">
        <f t="shared" si="42"/>
        <v>1152.1955221923979</v>
      </c>
      <c r="F176" s="71">
        <f t="shared" si="43"/>
        <v>-2.2917708299415751E-2</v>
      </c>
      <c r="I176" s="53">
        <f t="shared" si="44"/>
        <v>4.8449688317078188E-3</v>
      </c>
      <c r="J176" s="4"/>
      <c r="K176" s="4"/>
      <c r="L176" s="53">
        <f t="shared" si="45"/>
        <v>-1.8183775050112927E-2</v>
      </c>
      <c r="M176" s="4"/>
      <c r="N176" s="4"/>
    </row>
    <row r="177" spans="1:14">
      <c r="A177" s="4">
        <v>2011</v>
      </c>
      <c r="C177" s="70">
        <f t="shared" si="41"/>
        <v>5175750469.7604742</v>
      </c>
      <c r="D177" s="70">
        <f t="shared" si="41"/>
        <v>4516281</v>
      </c>
      <c r="E177" s="70">
        <f t="shared" si="42"/>
        <v>1146.0204690010373</v>
      </c>
      <c r="F177" s="71">
        <f t="shared" si="43"/>
        <v>-5.3593796125944726E-3</v>
      </c>
      <c r="I177" s="53">
        <f t="shared" si="44"/>
        <v>6.0400974256689111E-3</v>
      </c>
      <c r="J177" s="4"/>
      <c r="K177" s="4"/>
      <c r="L177" s="53">
        <f t="shared" si="45"/>
        <v>6.4834663807333826E-4</v>
      </c>
      <c r="M177" s="4"/>
      <c r="N177" s="4"/>
    </row>
    <row r="178" spans="1:14">
      <c r="A178" s="4">
        <v>2012</v>
      </c>
      <c r="C178" s="70">
        <f t="shared" si="41"/>
        <v>5182309094.9283371</v>
      </c>
      <c r="D178" s="70">
        <f t="shared" si="41"/>
        <v>4536840</v>
      </c>
      <c r="E178" s="70">
        <f t="shared" si="42"/>
        <v>1142.2728363637107</v>
      </c>
      <c r="F178" s="71">
        <f t="shared" si="43"/>
        <v>-3.2701271388227982E-3</v>
      </c>
      <c r="G178" s="54">
        <f>(E178/E172)^(1/6)-1</f>
        <v>-1.6701180677840433E-2</v>
      </c>
      <c r="H178" s="45" t="s">
        <v>83</v>
      </c>
      <c r="I178" s="53">
        <f t="shared" si="44"/>
        <v>4.5521968185771033E-3</v>
      </c>
      <c r="J178" s="54">
        <f>(D178/D172)^(1/6)-1</f>
        <v>8.6026122380133963E-3</v>
      </c>
      <c r="K178" s="45" t="s">
        <v>83</v>
      </c>
      <c r="L178" s="53">
        <f t="shared" si="45"/>
        <v>1.2671834173965113E-3</v>
      </c>
      <c r="M178" s="54">
        <f>(C178/C172)^(1/6)-1</f>
        <v>-8.24224222111547E-3</v>
      </c>
      <c r="N178" s="45" t="s">
        <v>83</v>
      </c>
    </row>
    <row r="180" spans="1:14">
      <c r="D180" s="74" t="s">
        <v>95</v>
      </c>
      <c r="E180" s="71">
        <f>E172/E166-1</f>
        <v>2.8277402620806358E-2</v>
      </c>
    </row>
    <row r="181" spans="1:14">
      <c r="D181" s="74" t="s">
        <v>94</v>
      </c>
      <c r="E181" s="71">
        <f>E178/E172-1</f>
        <v>-9.6115152294805051E-2</v>
      </c>
    </row>
    <row r="182" spans="1:14">
      <c r="C182" s="73"/>
    </row>
  </sheetData>
  <mergeCells count="3">
    <mergeCell ref="R163:S163"/>
    <mergeCell ref="R164:S164"/>
    <mergeCell ref="R165:S1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V97"/>
  <sheetViews>
    <sheetView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C6" sqref="C6"/>
    </sheetView>
  </sheetViews>
  <sheetFormatPr defaultRowHeight="15"/>
  <cols>
    <col min="1" max="1" width="5" style="4" bestFit="1" customWidth="1"/>
    <col min="2" max="2" width="6.85546875" style="4" bestFit="1" customWidth="1"/>
    <col min="3" max="3" width="23.28515625" style="4" bestFit="1" customWidth="1"/>
    <col min="4" max="4" width="10.42578125" style="4" bestFit="1" customWidth="1"/>
    <col min="5" max="5" width="10.42578125" style="4" customWidth="1"/>
    <col min="6" max="8" width="9.28515625" style="4" customWidth="1"/>
    <col min="13" max="13" width="9.5703125" bestFit="1" customWidth="1"/>
    <col min="15" max="16" width="9.85546875" bestFit="1" customWidth="1"/>
    <col min="18" max="18" width="15" customWidth="1"/>
    <col min="19" max="19" width="18.7109375" customWidth="1"/>
  </cols>
  <sheetData>
    <row r="1" spans="1:19">
      <c r="A1" s="44" t="s">
        <v>56</v>
      </c>
      <c r="B1" s="3"/>
      <c r="C1" s="3"/>
      <c r="D1" s="3"/>
      <c r="E1" s="3"/>
      <c r="R1" t="s">
        <v>72</v>
      </c>
      <c r="S1" s="64" t="str">
        <f>'Large Comm'!S1</f>
        <v>December</v>
      </c>
    </row>
    <row r="2" spans="1:19">
      <c r="A2" s="43" t="s">
        <v>49</v>
      </c>
      <c r="B2" s="3"/>
      <c r="C2" s="3"/>
      <c r="D2" s="3"/>
      <c r="E2" s="3"/>
      <c r="O2" s="2" t="s">
        <v>64</v>
      </c>
      <c r="P2" s="2" t="s">
        <v>63</v>
      </c>
      <c r="R2" t="s">
        <v>73</v>
      </c>
      <c r="S2" s="65">
        <f>'Large Comm'!S2</f>
        <v>12</v>
      </c>
    </row>
    <row r="3" spans="1:19">
      <c r="B3" s="3"/>
      <c r="C3"/>
      <c r="D3" s="3"/>
      <c r="E3" s="3"/>
      <c r="F3" s="1" t="s">
        <v>50</v>
      </c>
      <c r="G3" s="1"/>
      <c r="H3" s="1"/>
      <c r="I3" s="1"/>
      <c r="J3" s="1"/>
      <c r="K3" s="1"/>
      <c r="L3" s="1"/>
      <c r="M3" s="1"/>
      <c r="N3" s="1"/>
      <c r="O3" s="2" t="s">
        <v>61</v>
      </c>
      <c r="P3" s="2" t="s">
        <v>61</v>
      </c>
      <c r="Q3" s="1"/>
      <c r="R3" t="s">
        <v>74</v>
      </c>
      <c r="S3" s="65">
        <f>'Large Comm'!S3</f>
        <v>2012</v>
      </c>
    </row>
    <row r="4" spans="1:19">
      <c r="A4" s="3"/>
      <c r="B4" s="3"/>
      <c r="C4" s="3"/>
      <c r="D4" s="3"/>
      <c r="E4" s="3"/>
      <c r="F4" s="1" t="s">
        <v>51</v>
      </c>
      <c r="G4" s="1"/>
      <c r="H4" s="1"/>
      <c r="I4" s="1"/>
      <c r="J4" s="1"/>
      <c r="K4" s="1"/>
      <c r="L4" s="1"/>
      <c r="M4" s="1"/>
      <c r="N4" s="1"/>
      <c r="O4" s="2" t="s">
        <v>62</v>
      </c>
      <c r="P4" s="2" t="s">
        <v>62</v>
      </c>
      <c r="Q4" s="1"/>
      <c r="R4" t="s">
        <v>75</v>
      </c>
      <c r="S4" s="65" t="str">
        <f>'Large Comm'!S4</f>
        <v>2012:12</v>
      </c>
    </row>
    <row r="5" spans="1:19">
      <c r="A5" s="3" t="s">
        <v>26</v>
      </c>
      <c r="B5" s="3" t="s">
        <v>27</v>
      </c>
      <c r="C5" s="2" t="s">
        <v>87</v>
      </c>
      <c r="D5" s="3" t="s">
        <v>25</v>
      </c>
      <c r="E5" s="3" t="s">
        <v>24</v>
      </c>
      <c r="F5" s="1" t="s">
        <v>52</v>
      </c>
      <c r="G5" s="1" t="s">
        <v>53</v>
      </c>
      <c r="H5" s="1" t="s">
        <v>54</v>
      </c>
      <c r="I5" s="2" t="s">
        <v>69</v>
      </c>
      <c r="J5" s="1"/>
      <c r="K5" s="1"/>
      <c r="L5" s="1"/>
      <c r="M5" s="1"/>
      <c r="N5" s="1"/>
      <c r="O5" s="1" t="s">
        <v>54</v>
      </c>
      <c r="P5" s="1" t="s">
        <v>54</v>
      </c>
      <c r="Q5" s="1"/>
      <c r="R5" s="1"/>
      <c r="S5" s="1"/>
    </row>
    <row r="6" spans="1:19" s="1" customFormat="1">
      <c r="A6" s="3">
        <v>2006</v>
      </c>
      <c r="B6" s="45">
        <v>1</v>
      </c>
      <c r="C6" s="46">
        <f>'Values Wx Adjusted'!W80</f>
        <v>25958446.406458292</v>
      </c>
      <c r="D6" s="46">
        <f>'Values Wx Adjusted'!X80</f>
        <v>30293</v>
      </c>
      <c r="E6" s="46">
        <f t="shared" ref="E6:E53" si="0">C6/D6</f>
        <v>856.91236940739748</v>
      </c>
      <c r="R6" s="51" t="str">
        <f>A6&amp;":"&amp;B6</f>
        <v>2006:1</v>
      </c>
    </row>
    <row r="7" spans="1:19" s="1" customFormat="1">
      <c r="A7" s="3">
        <v>2006</v>
      </c>
      <c r="B7" s="45">
        <f t="shared" ref="B7:B17" si="1">IF(B6=12,1,B6+1)</f>
        <v>2</v>
      </c>
      <c r="C7" s="46">
        <f>'Values Wx Adjusted'!W81</f>
        <v>23599679.282207824</v>
      </c>
      <c r="D7" s="46">
        <f>'Values Wx Adjusted'!X81</f>
        <v>30295</v>
      </c>
      <c r="E7" s="46">
        <f t="shared" si="0"/>
        <v>778.99585021316466</v>
      </c>
      <c r="R7" s="51" t="str">
        <f t="shared" ref="R7:R70" si="2">A7&amp;":"&amp;B7</f>
        <v>2006:2</v>
      </c>
    </row>
    <row r="8" spans="1:19" s="1" customFormat="1">
      <c r="A8" s="3">
        <v>2006</v>
      </c>
      <c r="B8" s="45">
        <f t="shared" si="1"/>
        <v>3</v>
      </c>
      <c r="C8" s="46">
        <f>'Values Wx Adjusted'!W82</f>
        <v>20908173.449839592</v>
      </c>
      <c r="D8" s="46">
        <f>'Values Wx Adjusted'!X82</f>
        <v>30313</v>
      </c>
      <c r="E8" s="46">
        <f t="shared" si="0"/>
        <v>689.74279846401191</v>
      </c>
      <c r="R8" s="51" t="str">
        <f t="shared" si="2"/>
        <v>2006:3</v>
      </c>
    </row>
    <row r="9" spans="1:19" s="1" customFormat="1">
      <c r="A9" s="3">
        <v>2006</v>
      </c>
      <c r="B9" s="45">
        <f t="shared" si="1"/>
        <v>4</v>
      </c>
      <c r="C9" s="46">
        <f>'Values Wx Adjusted'!W83</f>
        <v>21091533.747922223</v>
      </c>
      <c r="D9" s="46">
        <f>'Values Wx Adjusted'!X83</f>
        <v>30390</v>
      </c>
      <c r="E9" s="46">
        <f t="shared" si="0"/>
        <v>694.02875116558812</v>
      </c>
      <c r="R9" s="51" t="str">
        <f t="shared" si="2"/>
        <v>2006:4</v>
      </c>
    </row>
    <row r="10" spans="1:19" s="1" customFormat="1">
      <c r="A10" s="3">
        <v>2006</v>
      </c>
      <c r="B10" s="45">
        <f t="shared" si="1"/>
        <v>5</v>
      </c>
      <c r="C10" s="46">
        <f>'Values Wx Adjusted'!W84</f>
        <v>25176154.753626432</v>
      </c>
      <c r="D10" s="46">
        <f>'Values Wx Adjusted'!X84</f>
        <v>30327</v>
      </c>
      <c r="E10" s="46">
        <f t="shared" si="0"/>
        <v>830.15645311525805</v>
      </c>
      <c r="R10" s="51" t="str">
        <f t="shared" si="2"/>
        <v>2006:5</v>
      </c>
    </row>
    <row r="11" spans="1:19" s="1" customFormat="1">
      <c r="A11" s="3">
        <v>2006</v>
      </c>
      <c r="B11" s="45">
        <f t="shared" si="1"/>
        <v>6</v>
      </c>
      <c r="C11" s="46">
        <f>'Values Wx Adjusted'!W85</f>
        <v>30467952.457954243</v>
      </c>
      <c r="D11" s="46">
        <f>'Values Wx Adjusted'!X85</f>
        <v>30254</v>
      </c>
      <c r="E11" s="46">
        <f t="shared" si="0"/>
        <v>1007.0718734036572</v>
      </c>
      <c r="R11" s="51" t="str">
        <f t="shared" si="2"/>
        <v>2006:6</v>
      </c>
    </row>
    <row r="12" spans="1:19" s="1" customFormat="1">
      <c r="A12" s="3">
        <v>2006</v>
      </c>
      <c r="B12" s="45">
        <f t="shared" si="1"/>
        <v>7</v>
      </c>
      <c r="C12" s="46">
        <f>'Values Wx Adjusted'!W86</f>
        <v>33477624.310760114</v>
      </c>
      <c r="D12" s="46">
        <f>'Values Wx Adjusted'!X86</f>
        <v>30081</v>
      </c>
      <c r="E12" s="46">
        <f t="shared" si="0"/>
        <v>1112.9159373278851</v>
      </c>
      <c r="R12" s="51" t="str">
        <f t="shared" si="2"/>
        <v>2006:7</v>
      </c>
    </row>
    <row r="13" spans="1:19" s="1" customFormat="1">
      <c r="A13" s="3">
        <v>2006</v>
      </c>
      <c r="B13" s="45">
        <f t="shared" si="1"/>
        <v>8</v>
      </c>
      <c r="C13" s="46">
        <f>'Values Wx Adjusted'!W87</f>
        <v>35581159.749559604</v>
      </c>
      <c r="D13" s="46">
        <f>'Values Wx Adjusted'!X87</f>
        <v>30100</v>
      </c>
      <c r="E13" s="46">
        <f t="shared" si="0"/>
        <v>1182.0983305501529</v>
      </c>
      <c r="R13" s="51" t="str">
        <f t="shared" si="2"/>
        <v>2006:8</v>
      </c>
    </row>
    <row r="14" spans="1:19" s="1" customFormat="1">
      <c r="A14" s="3">
        <v>2006</v>
      </c>
      <c r="B14" s="45">
        <f t="shared" si="1"/>
        <v>9</v>
      </c>
      <c r="C14" s="46">
        <f>'Values Wx Adjusted'!W88</f>
        <v>33804967.95919919</v>
      </c>
      <c r="D14" s="46">
        <f>'Values Wx Adjusted'!X88</f>
        <v>30010</v>
      </c>
      <c r="E14" s="46">
        <f t="shared" si="0"/>
        <v>1126.4567797134018</v>
      </c>
      <c r="R14" s="51" t="str">
        <f t="shared" si="2"/>
        <v>2006:9</v>
      </c>
    </row>
    <row r="15" spans="1:19" s="1" customFormat="1">
      <c r="A15" s="3">
        <v>2006</v>
      </c>
      <c r="B15" s="45">
        <f t="shared" si="1"/>
        <v>10</v>
      </c>
      <c r="C15" s="46">
        <f>'Values Wx Adjusted'!W89</f>
        <v>27126189.681225084</v>
      </c>
      <c r="D15" s="46">
        <f>'Values Wx Adjusted'!X89</f>
        <v>29894</v>
      </c>
      <c r="E15" s="46">
        <f t="shared" si="0"/>
        <v>907.41251358885006</v>
      </c>
      <c r="R15" s="51" t="str">
        <f t="shared" si="2"/>
        <v>2006:10</v>
      </c>
    </row>
    <row r="16" spans="1:19" s="1" customFormat="1">
      <c r="A16" s="3">
        <v>2006</v>
      </c>
      <c r="B16" s="45">
        <f t="shared" si="1"/>
        <v>11</v>
      </c>
      <c r="C16" s="46">
        <f>'Values Wx Adjusted'!W90</f>
        <v>22879273.420593396</v>
      </c>
      <c r="D16" s="46">
        <f>'Values Wx Adjusted'!X90</f>
        <v>29883</v>
      </c>
      <c r="E16" s="46">
        <f t="shared" si="0"/>
        <v>765.62839810572552</v>
      </c>
      <c r="R16" s="51" t="str">
        <f t="shared" si="2"/>
        <v>2006:11</v>
      </c>
    </row>
    <row r="17" spans="1:18" s="1" customFormat="1">
      <c r="A17" s="3">
        <v>2006</v>
      </c>
      <c r="B17" s="45">
        <f t="shared" si="1"/>
        <v>12</v>
      </c>
      <c r="C17" s="46">
        <f>'Values Wx Adjusted'!W91</f>
        <v>23393008.551170185</v>
      </c>
      <c r="D17" s="46">
        <f>'Values Wx Adjusted'!X91</f>
        <v>29861</v>
      </c>
      <c r="E17" s="46">
        <f t="shared" si="0"/>
        <v>783.39668970128878</v>
      </c>
      <c r="F17" s="49">
        <f t="shared" ref="F17:F76" si="3">AVERAGE(E6:E17)</f>
        <v>894.5680620630319</v>
      </c>
      <c r="R17" s="51" t="str">
        <f t="shared" si="2"/>
        <v>2006:12</v>
      </c>
    </row>
    <row r="18" spans="1:18" s="1" customFormat="1">
      <c r="A18" s="3">
        <v>2007</v>
      </c>
      <c r="B18" s="52">
        <f>B6</f>
        <v>1</v>
      </c>
      <c r="C18" s="46">
        <f>'Values Wx Adjusted'!W92</f>
        <v>26958066.560904413</v>
      </c>
      <c r="D18" s="46">
        <f>'Values Wx Adjusted'!X92</f>
        <v>29820</v>
      </c>
      <c r="E18" s="46">
        <f t="shared" si="0"/>
        <v>904.02637695856515</v>
      </c>
      <c r="F18" s="49">
        <f t="shared" si="3"/>
        <v>898.49422935896246</v>
      </c>
      <c r="G18" s="49"/>
      <c r="H18" s="50"/>
      <c r="R18" s="51" t="str">
        <f t="shared" si="2"/>
        <v>2007:1</v>
      </c>
    </row>
    <row r="19" spans="1:18" s="1" customFormat="1">
      <c r="A19" s="3">
        <v>2007</v>
      </c>
      <c r="B19" s="52">
        <f t="shared" ref="B19:B53" si="4">B7</f>
        <v>2</v>
      </c>
      <c r="C19" s="46">
        <f>'Values Wx Adjusted'!W93</f>
        <v>24127347.304535255</v>
      </c>
      <c r="D19" s="46">
        <f>'Values Wx Adjusted'!X93</f>
        <v>29708</v>
      </c>
      <c r="E19" s="46">
        <f t="shared" si="0"/>
        <v>812.14983521392401</v>
      </c>
      <c r="F19" s="49">
        <f t="shared" si="3"/>
        <v>901.25706144235903</v>
      </c>
      <c r="G19" s="49"/>
      <c r="H19" s="50"/>
      <c r="R19" s="51" t="str">
        <f t="shared" si="2"/>
        <v>2007:2</v>
      </c>
    </row>
    <row r="20" spans="1:18" s="1" customFormat="1">
      <c r="A20" s="3">
        <v>2007</v>
      </c>
      <c r="B20" s="52">
        <f t="shared" si="4"/>
        <v>3</v>
      </c>
      <c r="C20" s="46">
        <f>'Values Wx Adjusted'!W94</f>
        <v>22130272.933975209</v>
      </c>
      <c r="D20" s="46">
        <f>'Values Wx Adjusted'!X94</f>
        <v>29751</v>
      </c>
      <c r="E20" s="46">
        <f t="shared" si="0"/>
        <v>743.849717117919</v>
      </c>
      <c r="F20" s="49">
        <f t="shared" si="3"/>
        <v>905.7659713301847</v>
      </c>
      <c r="G20" s="49"/>
      <c r="H20" s="50"/>
      <c r="R20" s="51" t="str">
        <f t="shared" si="2"/>
        <v>2007:3</v>
      </c>
    </row>
    <row r="21" spans="1:18" s="1" customFormat="1">
      <c r="A21" s="3">
        <v>2007</v>
      </c>
      <c r="B21" s="52">
        <f t="shared" si="4"/>
        <v>4</v>
      </c>
      <c r="C21" s="46">
        <f>'Values Wx Adjusted'!W95</f>
        <v>21852681.190400891</v>
      </c>
      <c r="D21" s="46">
        <f>'Values Wx Adjusted'!X95</f>
        <v>29724</v>
      </c>
      <c r="E21" s="46">
        <f t="shared" si="0"/>
        <v>735.18642142379531</v>
      </c>
      <c r="F21" s="49">
        <f t="shared" si="3"/>
        <v>909.19577718503535</v>
      </c>
      <c r="G21" s="49"/>
      <c r="H21" s="50"/>
      <c r="R21" s="51" t="str">
        <f t="shared" si="2"/>
        <v>2007:4</v>
      </c>
    </row>
    <row r="22" spans="1:18" s="1" customFormat="1">
      <c r="A22" s="3">
        <v>2007</v>
      </c>
      <c r="B22" s="52">
        <f t="shared" si="4"/>
        <v>5</v>
      </c>
      <c r="C22" s="46">
        <f>'Values Wx Adjusted'!W96</f>
        <v>23542044.060183056</v>
      </c>
      <c r="D22" s="46">
        <f>'Values Wx Adjusted'!X96</f>
        <v>29737</v>
      </c>
      <c r="E22" s="46">
        <f t="shared" si="0"/>
        <v>791.67515419117785</v>
      </c>
      <c r="F22" s="49">
        <f t="shared" si="3"/>
        <v>905.98900227469528</v>
      </c>
      <c r="G22" s="49"/>
      <c r="H22" s="50"/>
      <c r="R22" s="51" t="str">
        <f t="shared" si="2"/>
        <v>2007:5</v>
      </c>
    </row>
    <row r="23" spans="1:18" s="1" customFormat="1">
      <c r="A23" s="3">
        <v>2007</v>
      </c>
      <c r="B23" s="52">
        <f t="shared" si="4"/>
        <v>6</v>
      </c>
      <c r="C23" s="46">
        <f>'Values Wx Adjusted'!W97</f>
        <v>29222617.436541993</v>
      </c>
      <c r="D23" s="46">
        <f>'Values Wx Adjusted'!X97</f>
        <v>29781</v>
      </c>
      <c r="E23" s="46">
        <f t="shared" si="0"/>
        <v>981.25037562680882</v>
      </c>
      <c r="F23" s="49">
        <f t="shared" si="3"/>
        <v>903.83721079329132</v>
      </c>
      <c r="G23" s="49"/>
      <c r="H23" s="50"/>
      <c r="R23" s="51" t="str">
        <f t="shared" si="2"/>
        <v>2007:6</v>
      </c>
    </row>
    <row r="24" spans="1:18" s="1" customFormat="1">
      <c r="A24" s="3">
        <v>2007</v>
      </c>
      <c r="B24" s="52">
        <f t="shared" si="4"/>
        <v>7</v>
      </c>
      <c r="C24" s="46">
        <f>'Values Wx Adjusted'!W98</f>
        <v>32951095.006053574</v>
      </c>
      <c r="D24" s="46">
        <f>'Values Wx Adjusted'!X98</f>
        <v>29849</v>
      </c>
      <c r="E24" s="46">
        <f t="shared" si="0"/>
        <v>1103.9262623891445</v>
      </c>
      <c r="F24" s="49">
        <f t="shared" si="3"/>
        <v>903.08807121506288</v>
      </c>
      <c r="G24" s="49">
        <f t="shared" ref="G24:G76" si="5">AVERAGE(E1:E12)</f>
        <v>852.83200472813758</v>
      </c>
      <c r="H24" s="50">
        <f t="shared" ref="H24:H76" si="6">F24/G24-1</f>
        <v>5.8928448051085658E-2</v>
      </c>
      <c r="R24" s="51" t="str">
        <f t="shared" si="2"/>
        <v>2007:7</v>
      </c>
    </row>
    <row r="25" spans="1:18" s="1" customFormat="1">
      <c r="A25" s="3">
        <v>2007</v>
      </c>
      <c r="B25" s="52">
        <f t="shared" si="4"/>
        <v>8</v>
      </c>
      <c r="C25" s="46">
        <f>'Values Wx Adjusted'!W99</f>
        <v>34037761.677336179</v>
      </c>
      <c r="D25" s="46">
        <f>'Values Wx Adjusted'!X99</f>
        <v>29892</v>
      </c>
      <c r="E25" s="46">
        <f t="shared" si="0"/>
        <v>1138.6913447523143</v>
      </c>
      <c r="F25" s="49">
        <f t="shared" si="3"/>
        <v>899.47082239857627</v>
      </c>
      <c r="G25" s="49">
        <f t="shared" si="5"/>
        <v>893.99029545588951</v>
      </c>
      <c r="H25" s="50">
        <f t="shared" si="6"/>
        <v>6.1304098831318488E-3</v>
      </c>
      <c r="R25" s="51" t="str">
        <f t="shared" si="2"/>
        <v>2007:8</v>
      </c>
    </row>
    <row r="26" spans="1:18" s="1" customFormat="1">
      <c r="A26" s="3">
        <v>2007</v>
      </c>
      <c r="B26" s="52">
        <f t="shared" si="4"/>
        <v>9</v>
      </c>
      <c r="C26" s="46">
        <f>'Values Wx Adjusted'!W100</f>
        <v>32876530.58681412</v>
      </c>
      <c r="D26" s="46">
        <f>'Values Wx Adjusted'!X100</f>
        <v>29900</v>
      </c>
      <c r="E26" s="46">
        <f t="shared" si="0"/>
        <v>1099.5495179536495</v>
      </c>
      <c r="F26" s="49">
        <f t="shared" si="3"/>
        <v>897.22855058526375</v>
      </c>
      <c r="G26" s="49">
        <f t="shared" si="5"/>
        <v>919.81990481783532</v>
      </c>
      <c r="H26" s="50">
        <f t="shared" si="6"/>
        <v>-2.4560627699229509E-2</v>
      </c>
      <c r="R26" s="51" t="str">
        <f t="shared" si="2"/>
        <v>2007:9</v>
      </c>
    </row>
    <row r="27" spans="1:18" s="1" customFormat="1">
      <c r="A27" s="3">
        <v>2007</v>
      </c>
      <c r="B27" s="52">
        <f t="shared" si="4"/>
        <v>10</v>
      </c>
      <c r="C27" s="46">
        <f>'Values Wx Adjusted'!W101</f>
        <v>26607654.091581695</v>
      </c>
      <c r="D27" s="46">
        <f>'Values Wx Adjusted'!X101</f>
        <v>29836</v>
      </c>
      <c r="E27" s="46">
        <f t="shared" si="0"/>
        <v>891.79695976611129</v>
      </c>
      <c r="F27" s="49">
        <f t="shared" si="3"/>
        <v>895.9272544333686</v>
      </c>
      <c r="G27" s="49">
        <f t="shared" si="5"/>
        <v>918.57916569493682</v>
      </c>
      <c r="H27" s="50">
        <f t="shared" si="6"/>
        <v>-2.465972679059325E-2</v>
      </c>
      <c r="R27" s="51" t="str">
        <f t="shared" si="2"/>
        <v>2007:10</v>
      </c>
    </row>
    <row r="28" spans="1:18" s="1" customFormat="1">
      <c r="A28" s="3">
        <v>2007</v>
      </c>
      <c r="B28" s="52">
        <f t="shared" si="4"/>
        <v>11</v>
      </c>
      <c r="C28" s="46">
        <f>'Values Wx Adjusted'!W102</f>
        <v>22241015.34324887</v>
      </c>
      <c r="D28" s="46">
        <f>'Values Wx Adjusted'!X102</f>
        <v>29717</v>
      </c>
      <c r="E28" s="46">
        <f t="shared" si="0"/>
        <v>748.42734270783967</v>
      </c>
      <c r="F28" s="49">
        <f t="shared" si="3"/>
        <v>894.49383315021169</v>
      </c>
      <c r="G28" s="49">
        <f t="shared" si="5"/>
        <v>904.67455045955398</v>
      </c>
      <c r="H28" s="50">
        <f t="shared" si="6"/>
        <v>-1.1253458278638107E-2</v>
      </c>
      <c r="R28" s="51" t="str">
        <f t="shared" si="2"/>
        <v>2007:11</v>
      </c>
    </row>
    <row r="29" spans="1:18" s="1" customFormat="1">
      <c r="A29" s="3">
        <v>2007</v>
      </c>
      <c r="B29" s="52">
        <f t="shared" si="4"/>
        <v>12</v>
      </c>
      <c r="C29" s="46">
        <f>'Values Wx Adjusted'!W103</f>
        <v>21681049.967298128</v>
      </c>
      <c r="D29" s="46">
        <f>'Values Wx Adjusted'!X103</f>
        <v>29567</v>
      </c>
      <c r="E29" s="46">
        <f t="shared" si="0"/>
        <v>733.28541844955953</v>
      </c>
      <c r="F29" s="49">
        <f t="shared" si="3"/>
        <v>890.31789387923402</v>
      </c>
      <c r="G29" s="49">
        <f t="shared" si="5"/>
        <v>894.5680620630319</v>
      </c>
      <c r="H29" s="50">
        <f t="shared" si="6"/>
        <v>-4.7510841981058816E-3</v>
      </c>
      <c r="R29" s="51" t="str">
        <f t="shared" si="2"/>
        <v>2007:12</v>
      </c>
    </row>
    <row r="30" spans="1:18" s="1" customFormat="1">
      <c r="A30" s="3">
        <v>2008</v>
      </c>
      <c r="B30" s="52">
        <f t="shared" si="4"/>
        <v>1</v>
      </c>
      <c r="C30" s="46">
        <f>'Values Wx Adjusted'!W104</f>
        <v>25321964.207848854</v>
      </c>
      <c r="D30" s="46">
        <f>'Values Wx Adjusted'!X104</f>
        <v>29484</v>
      </c>
      <c r="E30" s="46">
        <f t="shared" si="0"/>
        <v>858.83747822035184</v>
      </c>
      <c r="F30" s="49">
        <f t="shared" si="3"/>
        <v>886.55215231771626</v>
      </c>
      <c r="G30" s="49">
        <f t="shared" si="5"/>
        <v>898.49422935896246</v>
      </c>
      <c r="H30" s="50">
        <f t="shared" si="6"/>
        <v>-1.3291211730726782E-2</v>
      </c>
      <c r="R30" s="51" t="str">
        <f t="shared" si="2"/>
        <v>2008:1</v>
      </c>
    </row>
    <row r="31" spans="1:18" s="1" customFormat="1">
      <c r="A31" s="3">
        <v>2008</v>
      </c>
      <c r="B31" s="52">
        <f t="shared" si="4"/>
        <v>2</v>
      </c>
      <c r="C31" s="46">
        <f>'Values Wx Adjusted'!W105</f>
        <v>24278852.135206521</v>
      </c>
      <c r="D31" s="46">
        <f>'Values Wx Adjusted'!X105</f>
        <v>29377</v>
      </c>
      <c r="E31" s="46">
        <f t="shared" si="0"/>
        <v>826.45784577072266</v>
      </c>
      <c r="F31" s="49">
        <f t="shared" si="3"/>
        <v>887.74448653078286</v>
      </c>
      <c r="G31" s="49">
        <f t="shared" si="5"/>
        <v>901.25706144235903</v>
      </c>
      <c r="H31" s="50">
        <f t="shared" si="6"/>
        <v>-1.4993030834011822E-2</v>
      </c>
      <c r="R31" s="51" t="str">
        <f t="shared" si="2"/>
        <v>2008:2</v>
      </c>
    </row>
    <row r="32" spans="1:18" s="1" customFormat="1">
      <c r="A32" s="3">
        <v>2008</v>
      </c>
      <c r="B32" s="52">
        <f t="shared" si="4"/>
        <v>3</v>
      </c>
      <c r="C32" s="46">
        <f>'Values Wx Adjusted'!W106</f>
        <v>20867235.717028506</v>
      </c>
      <c r="D32" s="46">
        <f>'Values Wx Adjusted'!X106</f>
        <v>29414</v>
      </c>
      <c r="E32" s="46">
        <f t="shared" si="0"/>
        <v>709.43209753955625</v>
      </c>
      <c r="F32" s="49">
        <f t="shared" si="3"/>
        <v>884.87635156591932</v>
      </c>
      <c r="G32" s="49">
        <f t="shared" si="5"/>
        <v>905.7659713301847</v>
      </c>
      <c r="H32" s="50">
        <f t="shared" si="6"/>
        <v>-2.3062932838586736E-2</v>
      </c>
      <c r="R32" s="51" t="str">
        <f t="shared" si="2"/>
        <v>2008:3</v>
      </c>
    </row>
    <row r="33" spans="1:18" s="1" customFormat="1">
      <c r="A33" s="3">
        <v>2008</v>
      </c>
      <c r="B33" s="52">
        <f t="shared" si="4"/>
        <v>4</v>
      </c>
      <c r="C33" s="46">
        <f>'Values Wx Adjusted'!W107</f>
        <v>21410057.864760317</v>
      </c>
      <c r="D33" s="46">
        <f>'Values Wx Adjusted'!X107</f>
        <v>29401</v>
      </c>
      <c r="E33" s="46">
        <f t="shared" si="0"/>
        <v>728.2084917098166</v>
      </c>
      <c r="F33" s="49">
        <f t="shared" si="3"/>
        <v>884.29485742308782</v>
      </c>
      <c r="G33" s="49">
        <f t="shared" si="5"/>
        <v>909.19577718503535</v>
      </c>
      <c r="H33" s="50">
        <f t="shared" si="6"/>
        <v>-2.7387852415068803E-2</v>
      </c>
      <c r="R33" s="51" t="str">
        <f t="shared" si="2"/>
        <v>2008:4</v>
      </c>
    </row>
    <row r="34" spans="1:18" s="1" customFormat="1">
      <c r="A34" s="3">
        <v>2008</v>
      </c>
      <c r="B34" s="52">
        <f t="shared" si="4"/>
        <v>5</v>
      </c>
      <c r="C34" s="46">
        <f>'Values Wx Adjusted'!W108</f>
        <v>22296962.332685158</v>
      </c>
      <c r="D34" s="46">
        <f>'Values Wx Adjusted'!X108</f>
        <v>29390</v>
      </c>
      <c r="E34" s="46">
        <f t="shared" si="0"/>
        <v>758.65812632477571</v>
      </c>
      <c r="F34" s="49">
        <f t="shared" si="3"/>
        <v>881.543438434221</v>
      </c>
      <c r="G34" s="49">
        <f t="shared" si="5"/>
        <v>905.98900227469528</v>
      </c>
      <c r="H34" s="50">
        <f t="shared" si="6"/>
        <v>-2.6982186074111292E-2</v>
      </c>
      <c r="R34" s="51" t="str">
        <f t="shared" si="2"/>
        <v>2008:5</v>
      </c>
    </row>
    <row r="35" spans="1:18" s="1" customFormat="1">
      <c r="A35" s="3">
        <v>2008</v>
      </c>
      <c r="B35" s="52">
        <f t="shared" si="4"/>
        <v>6</v>
      </c>
      <c r="C35" s="46">
        <f>'Values Wx Adjusted'!W109</f>
        <v>27536823.439339347</v>
      </c>
      <c r="D35" s="46">
        <f>'Values Wx Adjusted'!X109</f>
        <v>29318</v>
      </c>
      <c r="E35" s="46">
        <f t="shared" si="0"/>
        <v>939.24631418716649</v>
      </c>
      <c r="F35" s="49">
        <f t="shared" si="3"/>
        <v>878.04309998091742</v>
      </c>
      <c r="G35" s="49">
        <f t="shared" si="5"/>
        <v>903.83721079329132</v>
      </c>
      <c r="H35" s="50">
        <f t="shared" si="6"/>
        <v>-2.8538447526114341E-2</v>
      </c>
      <c r="R35" s="51" t="str">
        <f t="shared" si="2"/>
        <v>2008:6</v>
      </c>
    </row>
    <row r="36" spans="1:18" s="1" customFormat="1">
      <c r="A36" s="3">
        <v>2008</v>
      </c>
      <c r="B36" s="52">
        <f t="shared" si="4"/>
        <v>7</v>
      </c>
      <c r="C36" s="46">
        <f>'Values Wx Adjusted'!W110</f>
        <v>30293755.723743137</v>
      </c>
      <c r="D36" s="46">
        <f>'Values Wx Adjusted'!X110</f>
        <v>29388</v>
      </c>
      <c r="E36" s="46">
        <f t="shared" si="0"/>
        <v>1030.8205976501679</v>
      </c>
      <c r="F36" s="49">
        <f t="shared" si="3"/>
        <v>871.95096125266946</v>
      </c>
      <c r="G36" s="49">
        <f t="shared" si="5"/>
        <v>903.08807121506288</v>
      </c>
      <c r="H36" s="50">
        <f t="shared" si="6"/>
        <v>-3.4478486600426406E-2</v>
      </c>
      <c r="R36" s="51" t="str">
        <f t="shared" si="2"/>
        <v>2008:7</v>
      </c>
    </row>
    <row r="37" spans="1:18" s="1" customFormat="1">
      <c r="A37" s="3">
        <v>2008</v>
      </c>
      <c r="B37" s="52">
        <f t="shared" si="4"/>
        <v>8</v>
      </c>
      <c r="C37" s="46">
        <f>'Values Wx Adjusted'!W111</f>
        <v>30268317.253232151</v>
      </c>
      <c r="D37" s="46">
        <f>'Values Wx Adjusted'!X111</f>
        <v>29255</v>
      </c>
      <c r="E37" s="46">
        <f t="shared" si="0"/>
        <v>1034.6374039730697</v>
      </c>
      <c r="F37" s="49">
        <f t="shared" si="3"/>
        <v>863.27979952106568</v>
      </c>
      <c r="G37" s="49">
        <f t="shared" si="5"/>
        <v>899.47082239857627</v>
      </c>
      <c r="H37" s="50">
        <f t="shared" si="6"/>
        <v>-4.0235905352662527E-2</v>
      </c>
      <c r="R37" s="51" t="str">
        <f t="shared" si="2"/>
        <v>2008:8</v>
      </c>
    </row>
    <row r="38" spans="1:18" s="1" customFormat="1">
      <c r="A38" s="3">
        <v>2008</v>
      </c>
      <c r="B38" s="52">
        <f t="shared" si="4"/>
        <v>9</v>
      </c>
      <c r="C38" s="46">
        <f>'Values Wx Adjusted'!W112</f>
        <v>29517156.12445198</v>
      </c>
      <c r="D38" s="46">
        <f>'Values Wx Adjusted'!X112</f>
        <v>29085</v>
      </c>
      <c r="E38" s="46">
        <f t="shared" si="0"/>
        <v>1014.8583848874671</v>
      </c>
      <c r="F38" s="49">
        <f t="shared" si="3"/>
        <v>856.22220509888382</v>
      </c>
      <c r="G38" s="49">
        <f t="shared" si="5"/>
        <v>897.22855058526375</v>
      </c>
      <c r="H38" s="50">
        <f t="shared" si="6"/>
        <v>-4.5703344437302396E-2</v>
      </c>
      <c r="R38" s="51" t="str">
        <f t="shared" si="2"/>
        <v>2008:9</v>
      </c>
    </row>
    <row r="39" spans="1:18" s="1" customFormat="1">
      <c r="A39" s="3">
        <v>2008</v>
      </c>
      <c r="B39" s="52">
        <f t="shared" si="4"/>
        <v>10</v>
      </c>
      <c r="C39" s="46">
        <f>'Values Wx Adjusted'!W113</f>
        <v>25164759.190437347</v>
      </c>
      <c r="D39" s="46">
        <f>'Values Wx Adjusted'!X113</f>
        <v>28966</v>
      </c>
      <c r="E39" s="46">
        <f t="shared" si="0"/>
        <v>868.76887352196877</v>
      </c>
      <c r="F39" s="49">
        <f t="shared" si="3"/>
        <v>854.30319791187185</v>
      </c>
      <c r="G39" s="49">
        <f t="shared" si="5"/>
        <v>895.9272544333686</v>
      </c>
      <c r="H39" s="50">
        <f t="shared" si="6"/>
        <v>-4.6459192211785072E-2</v>
      </c>
      <c r="R39" s="51" t="str">
        <f t="shared" si="2"/>
        <v>2008:10</v>
      </c>
    </row>
    <row r="40" spans="1:18" s="1" customFormat="1">
      <c r="A40" s="3">
        <v>2008</v>
      </c>
      <c r="B40" s="52">
        <f t="shared" si="4"/>
        <v>11</v>
      </c>
      <c r="C40" s="46">
        <f>'Values Wx Adjusted'!W114</f>
        <v>20423732.935190924</v>
      </c>
      <c r="D40" s="46">
        <f>'Values Wx Adjusted'!X114</f>
        <v>28880</v>
      </c>
      <c r="E40" s="46">
        <f t="shared" si="0"/>
        <v>707.19296867004584</v>
      </c>
      <c r="F40" s="49">
        <f t="shared" si="3"/>
        <v>850.86700007538911</v>
      </c>
      <c r="G40" s="49">
        <f t="shared" si="5"/>
        <v>894.49383315021169</v>
      </c>
      <c r="H40" s="50">
        <f t="shared" si="6"/>
        <v>-4.8772648237471294E-2</v>
      </c>
      <c r="R40" s="51" t="str">
        <f t="shared" si="2"/>
        <v>2008:11</v>
      </c>
    </row>
    <row r="41" spans="1:18" s="1" customFormat="1">
      <c r="A41" s="3">
        <v>2008</v>
      </c>
      <c r="B41" s="52">
        <f t="shared" si="4"/>
        <v>12</v>
      </c>
      <c r="C41" s="46">
        <f>'Values Wx Adjusted'!W115</f>
        <v>20530506.375578675</v>
      </c>
      <c r="D41" s="46">
        <f>'Values Wx Adjusted'!X115</f>
        <v>28750</v>
      </c>
      <c r="E41" s="46">
        <f t="shared" si="0"/>
        <v>714.10456958534519</v>
      </c>
      <c r="F41" s="49">
        <f t="shared" si="3"/>
        <v>849.26859600337104</v>
      </c>
      <c r="G41" s="49">
        <f t="shared" si="5"/>
        <v>890.31789387923402</v>
      </c>
      <c r="H41" s="50">
        <f t="shared" si="6"/>
        <v>-4.6106338149630721E-2</v>
      </c>
      <c r="R41" s="51" t="str">
        <f t="shared" si="2"/>
        <v>2008:12</v>
      </c>
    </row>
    <row r="42" spans="1:18" s="1" customFormat="1">
      <c r="A42" s="3">
        <v>2009</v>
      </c>
      <c r="B42" s="52">
        <f t="shared" si="4"/>
        <v>1</v>
      </c>
      <c r="C42" s="46">
        <f>'Values Wx Adjusted'!W116</f>
        <v>23001445.352327503</v>
      </c>
      <c r="D42" s="46">
        <f>'Values Wx Adjusted'!X116</f>
        <v>28681</v>
      </c>
      <c r="E42" s="46">
        <f t="shared" si="0"/>
        <v>801.97501315600937</v>
      </c>
      <c r="F42" s="49">
        <f t="shared" si="3"/>
        <v>844.53005724800914</v>
      </c>
      <c r="G42" s="49">
        <f t="shared" si="5"/>
        <v>886.55215231771626</v>
      </c>
      <c r="H42" s="50">
        <f t="shared" si="6"/>
        <v>-4.7399462016812666E-2</v>
      </c>
      <c r="R42" s="51" t="str">
        <f t="shared" si="2"/>
        <v>2009:1</v>
      </c>
    </row>
    <row r="43" spans="1:18" s="1" customFormat="1">
      <c r="A43" s="3">
        <v>2009</v>
      </c>
      <c r="B43" s="52">
        <f t="shared" si="4"/>
        <v>2</v>
      </c>
      <c r="C43" s="46">
        <f>'Values Wx Adjusted'!W117</f>
        <v>21780265.311442934</v>
      </c>
      <c r="D43" s="46">
        <f>'Values Wx Adjusted'!X117</f>
        <v>28585</v>
      </c>
      <c r="E43" s="46">
        <f t="shared" si="0"/>
        <v>761.94736090407321</v>
      </c>
      <c r="F43" s="49">
        <f t="shared" si="3"/>
        <v>839.15418350912171</v>
      </c>
      <c r="G43" s="49">
        <f t="shared" si="5"/>
        <v>887.74448653078286</v>
      </c>
      <c r="H43" s="50">
        <f t="shared" si="6"/>
        <v>-5.4734559052624698E-2</v>
      </c>
      <c r="R43" s="51" t="str">
        <f t="shared" si="2"/>
        <v>2009:2</v>
      </c>
    </row>
    <row r="44" spans="1:18" s="1" customFormat="1">
      <c r="A44" s="3">
        <v>2009</v>
      </c>
      <c r="B44" s="52">
        <f t="shared" si="4"/>
        <v>3</v>
      </c>
      <c r="C44" s="46">
        <f>'Values Wx Adjusted'!W118</f>
        <v>19418360.179363761</v>
      </c>
      <c r="D44" s="46">
        <f>'Values Wx Adjusted'!X118</f>
        <v>28593</v>
      </c>
      <c r="E44" s="46">
        <f t="shared" si="0"/>
        <v>679.12986323099221</v>
      </c>
      <c r="F44" s="49">
        <f t="shared" si="3"/>
        <v>836.62899731674133</v>
      </c>
      <c r="G44" s="49">
        <f t="shared" si="5"/>
        <v>884.87635156591932</v>
      </c>
      <c r="H44" s="50">
        <f t="shared" si="6"/>
        <v>-5.4524402379832138E-2</v>
      </c>
      <c r="R44" s="51" t="str">
        <f t="shared" si="2"/>
        <v>2009:3</v>
      </c>
    </row>
    <row r="45" spans="1:18" s="1" customFormat="1">
      <c r="A45" s="3">
        <v>2009</v>
      </c>
      <c r="B45" s="52">
        <f t="shared" si="4"/>
        <v>4</v>
      </c>
      <c r="C45" s="46">
        <f>'Values Wx Adjusted'!W119</f>
        <v>19176584.277982082</v>
      </c>
      <c r="D45" s="46">
        <f>'Values Wx Adjusted'!X119</f>
        <v>28618</v>
      </c>
      <c r="E45" s="46">
        <f t="shared" si="0"/>
        <v>670.08820595366842</v>
      </c>
      <c r="F45" s="49">
        <f t="shared" si="3"/>
        <v>831.78564017039582</v>
      </c>
      <c r="G45" s="49">
        <f t="shared" si="5"/>
        <v>884.29485742308782</v>
      </c>
      <c r="H45" s="50">
        <f t="shared" si="6"/>
        <v>-5.937976096085007E-2</v>
      </c>
      <c r="R45" s="51" t="str">
        <f t="shared" si="2"/>
        <v>2009:4</v>
      </c>
    </row>
    <row r="46" spans="1:18" s="1" customFormat="1">
      <c r="A46" s="3">
        <v>2009</v>
      </c>
      <c r="B46" s="52">
        <f t="shared" si="4"/>
        <v>5</v>
      </c>
      <c r="C46" s="46">
        <f>'Values Wx Adjusted'!W120</f>
        <v>21213285.471926004</v>
      </c>
      <c r="D46" s="46">
        <f>'Values Wx Adjusted'!X120</f>
        <v>28602</v>
      </c>
      <c r="E46" s="46">
        <f t="shared" si="0"/>
        <v>741.67140311607591</v>
      </c>
      <c r="F46" s="49">
        <f t="shared" si="3"/>
        <v>830.37007990300424</v>
      </c>
      <c r="G46" s="49">
        <f t="shared" si="5"/>
        <v>881.543438434221</v>
      </c>
      <c r="H46" s="50">
        <f t="shared" si="6"/>
        <v>-5.8049729939695149E-2</v>
      </c>
      <c r="R46" s="51" t="str">
        <f t="shared" si="2"/>
        <v>2009:5</v>
      </c>
    </row>
    <row r="47" spans="1:18" s="1" customFormat="1">
      <c r="A47" s="3">
        <v>2009</v>
      </c>
      <c r="B47" s="52">
        <f t="shared" si="4"/>
        <v>6</v>
      </c>
      <c r="C47" s="46">
        <f>'Values Wx Adjusted'!W121</f>
        <v>27094863.813404292</v>
      </c>
      <c r="D47" s="46">
        <f>'Values Wx Adjusted'!X121</f>
        <v>28580</v>
      </c>
      <c r="E47" s="46">
        <f t="shared" si="0"/>
        <v>948.03582272233348</v>
      </c>
      <c r="F47" s="49">
        <f t="shared" si="3"/>
        <v>831.10253894760137</v>
      </c>
      <c r="G47" s="49">
        <f t="shared" si="5"/>
        <v>878.04309998091742</v>
      </c>
      <c r="H47" s="50">
        <f t="shared" si="6"/>
        <v>-5.3460429259493347E-2</v>
      </c>
      <c r="R47" s="51" t="str">
        <f t="shared" si="2"/>
        <v>2009:6</v>
      </c>
    </row>
    <row r="48" spans="1:18" s="1" customFormat="1">
      <c r="A48" s="3">
        <v>2009</v>
      </c>
      <c r="B48" s="52">
        <f t="shared" si="4"/>
        <v>7</v>
      </c>
      <c r="C48" s="46">
        <f>'Values Wx Adjusted'!W122</f>
        <v>29606630.247398634</v>
      </c>
      <c r="D48" s="46">
        <f>'Values Wx Adjusted'!X122</f>
        <v>28561</v>
      </c>
      <c r="E48" s="46">
        <f t="shared" si="0"/>
        <v>1036.610421462786</v>
      </c>
      <c r="F48" s="49">
        <f t="shared" si="3"/>
        <v>831.5850242653197</v>
      </c>
      <c r="G48" s="49">
        <f t="shared" si="5"/>
        <v>871.95096125266946</v>
      </c>
      <c r="H48" s="50">
        <f t="shared" si="6"/>
        <v>-4.6293815571186392E-2</v>
      </c>
      <c r="R48" s="51" t="str">
        <f t="shared" si="2"/>
        <v>2009:7</v>
      </c>
    </row>
    <row r="49" spans="1:19" s="1" customFormat="1">
      <c r="A49" s="3">
        <v>2009</v>
      </c>
      <c r="B49" s="52">
        <f t="shared" si="4"/>
        <v>8</v>
      </c>
      <c r="C49" s="46">
        <f>'Values Wx Adjusted'!W123</f>
        <v>29974088.024927288</v>
      </c>
      <c r="D49" s="46">
        <f>'Values Wx Adjusted'!X123</f>
        <v>28545</v>
      </c>
      <c r="E49" s="46">
        <f t="shared" si="0"/>
        <v>1050.0643904336061</v>
      </c>
      <c r="F49" s="49">
        <f t="shared" si="3"/>
        <v>832.87060647036435</v>
      </c>
      <c r="G49" s="49">
        <f t="shared" si="5"/>
        <v>863.27979952106568</v>
      </c>
      <c r="H49" s="50">
        <f t="shared" si="6"/>
        <v>-3.5225187786824042E-2</v>
      </c>
      <c r="R49" s="51" t="str">
        <f t="shared" si="2"/>
        <v>2009:8</v>
      </c>
    </row>
    <row r="50" spans="1:19" s="1" customFormat="1">
      <c r="A50" s="3">
        <v>2009</v>
      </c>
      <c r="B50" s="52">
        <f t="shared" si="4"/>
        <v>9</v>
      </c>
      <c r="C50" s="46">
        <f>'Values Wx Adjusted'!W124</f>
        <v>27689374.28738584</v>
      </c>
      <c r="D50" s="46">
        <f>'Values Wx Adjusted'!X124</f>
        <v>28539</v>
      </c>
      <c r="E50" s="46">
        <f t="shared" si="0"/>
        <v>970.2293103257241</v>
      </c>
      <c r="F50" s="49">
        <f t="shared" si="3"/>
        <v>829.15151692355221</v>
      </c>
      <c r="G50" s="49">
        <f t="shared" si="5"/>
        <v>856.22220509888382</v>
      </c>
      <c r="H50" s="50">
        <f t="shared" si="6"/>
        <v>-3.1616428555721998E-2</v>
      </c>
      <c r="R50" s="51" t="str">
        <f t="shared" si="2"/>
        <v>2009:9</v>
      </c>
    </row>
    <row r="51" spans="1:19" s="1" customFormat="1">
      <c r="A51" s="3">
        <v>2009</v>
      </c>
      <c r="B51" s="52">
        <f t="shared" si="4"/>
        <v>10</v>
      </c>
      <c r="C51" s="46">
        <f>'Values Wx Adjusted'!W125</f>
        <v>23511083.384474203</v>
      </c>
      <c r="D51" s="46">
        <f>'Values Wx Adjusted'!X125</f>
        <v>28542</v>
      </c>
      <c r="E51" s="46">
        <f t="shared" si="0"/>
        <v>823.73636691451907</v>
      </c>
      <c r="F51" s="49">
        <f t="shared" si="3"/>
        <v>825.39880803959807</v>
      </c>
      <c r="G51" s="49">
        <f t="shared" si="5"/>
        <v>854.30319791187185</v>
      </c>
      <c r="H51" s="50">
        <f t="shared" si="6"/>
        <v>-3.3833877647799104E-2</v>
      </c>
      <c r="R51" s="51" t="str">
        <f t="shared" si="2"/>
        <v>2009:10</v>
      </c>
    </row>
    <row r="52" spans="1:19" s="1" customFormat="1">
      <c r="A52" s="3">
        <v>2009</v>
      </c>
      <c r="B52" s="52">
        <f t="shared" si="4"/>
        <v>11</v>
      </c>
      <c r="C52" s="46">
        <f>'Values Wx Adjusted'!W126</f>
        <v>18042478.369874004</v>
      </c>
      <c r="D52" s="46">
        <f>'Values Wx Adjusted'!X126</f>
        <v>28489</v>
      </c>
      <c r="E52" s="46">
        <f t="shared" si="0"/>
        <v>633.31385341268572</v>
      </c>
      <c r="F52" s="49">
        <f t="shared" si="3"/>
        <v>819.24221510148493</v>
      </c>
      <c r="G52" s="49">
        <f t="shared" si="5"/>
        <v>850.86700007538911</v>
      </c>
      <c r="H52" s="50">
        <f t="shared" si="6"/>
        <v>-3.716771830509602E-2</v>
      </c>
      <c r="R52" s="51" t="str">
        <f t="shared" si="2"/>
        <v>2009:11</v>
      </c>
    </row>
    <row r="53" spans="1:19" s="1" customFormat="1">
      <c r="A53" s="3">
        <v>2009</v>
      </c>
      <c r="B53" s="52">
        <f t="shared" si="4"/>
        <v>12</v>
      </c>
      <c r="C53" s="46">
        <f>'Values Wx Adjusted'!W127</f>
        <v>19675003.093901284</v>
      </c>
      <c r="D53" s="46">
        <f>'Values Wx Adjusted'!X127</f>
        <v>28461</v>
      </c>
      <c r="E53" s="46">
        <f t="shared" si="0"/>
        <v>691.29697107976824</v>
      </c>
      <c r="F53" s="49">
        <f t="shared" si="3"/>
        <v>817.3415818926868</v>
      </c>
      <c r="G53" s="49">
        <f t="shared" si="5"/>
        <v>849.26859600337104</v>
      </c>
      <c r="H53" s="50">
        <f t="shared" si="6"/>
        <v>-3.7593541384824181E-2</v>
      </c>
      <c r="R53" s="51" t="str">
        <f t="shared" si="2"/>
        <v>2009:12</v>
      </c>
    </row>
    <row r="54" spans="1:19" s="45" customFormat="1">
      <c r="A54" s="45">
        <v>2010</v>
      </c>
      <c r="B54" s="45">
        <v>1</v>
      </c>
      <c r="C54" s="46">
        <f>'Values Wx Adjusted'!W128</f>
        <v>24137571.318517979</v>
      </c>
      <c r="D54" s="46">
        <f>'Values Wx Adjusted'!X128</f>
        <v>28493</v>
      </c>
      <c r="E54" s="46">
        <f>C54/D54</f>
        <v>847.14039653662235</v>
      </c>
      <c r="F54" s="49">
        <f t="shared" si="3"/>
        <v>821.10536384107127</v>
      </c>
      <c r="G54" s="49">
        <f t="shared" si="5"/>
        <v>844.53005724800914</v>
      </c>
      <c r="H54" s="50">
        <f t="shared" si="6"/>
        <v>-2.7736956436186233E-2</v>
      </c>
      <c r="K54"/>
      <c r="L54"/>
      <c r="M54"/>
      <c r="N54"/>
      <c r="O54"/>
      <c r="P54"/>
      <c r="Q54"/>
      <c r="R54" s="51" t="str">
        <f t="shared" si="2"/>
        <v>2010:1</v>
      </c>
      <c r="S54"/>
    </row>
    <row r="55" spans="1:19" s="45" customFormat="1">
      <c r="A55" s="45">
        <v>2010</v>
      </c>
      <c r="B55" s="45">
        <f t="shared" ref="B55:B66" si="7">IF(B54=12,1,B54+1)</f>
        <v>2</v>
      </c>
      <c r="C55" s="46">
        <f>'Values Wx Adjusted'!W129</f>
        <v>22346601.595146228</v>
      </c>
      <c r="D55" s="46">
        <f>'Values Wx Adjusted'!X129</f>
        <v>28500</v>
      </c>
      <c r="E55" s="46">
        <f t="shared" ref="E55:E86" si="8">C55/D55</f>
        <v>784.09128404021851</v>
      </c>
      <c r="F55" s="49">
        <f t="shared" si="3"/>
        <v>822.95069076908339</v>
      </c>
      <c r="G55" s="49">
        <f t="shared" si="5"/>
        <v>839.15418350912171</v>
      </c>
      <c r="H55" s="50">
        <f t="shared" si="6"/>
        <v>-1.9309315330204968E-2</v>
      </c>
      <c r="K55"/>
      <c r="L55"/>
      <c r="M55"/>
      <c r="N55"/>
      <c r="O55"/>
      <c r="P55"/>
      <c r="Q55"/>
      <c r="R55" s="51" t="str">
        <f t="shared" si="2"/>
        <v>2010:2</v>
      </c>
      <c r="S55"/>
    </row>
    <row r="56" spans="1:19" s="45" customFormat="1">
      <c r="A56" s="45">
        <v>2010</v>
      </c>
      <c r="B56" s="45">
        <f t="shared" si="7"/>
        <v>3</v>
      </c>
      <c r="C56" s="46">
        <f>'Values Wx Adjusted'!W130</f>
        <v>19865890.307613313</v>
      </c>
      <c r="D56" s="46">
        <f>'Values Wx Adjusted'!X130</f>
        <v>28566</v>
      </c>
      <c r="E56" s="46">
        <f t="shared" si="8"/>
        <v>695.43829404233395</v>
      </c>
      <c r="F56" s="49">
        <f t="shared" si="3"/>
        <v>824.30972667002834</v>
      </c>
      <c r="G56" s="49">
        <f t="shared" si="5"/>
        <v>836.62899731674133</v>
      </c>
      <c r="H56" s="50">
        <f t="shared" si="6"/>
        <v>-1.4724890825232761E-2</v>
      </c>
      <c r="K56"/>
      <c r="L56"/>
      <c r="M56"/>
      <c r="N56"/>
      <c r="O56"/>
      <c r="P56"/>
      <c r="Q56"/>
      <c r="R56" s="51" t="str">
        <f t="shared" si="2"/>
        <v>2010:3</v>
      </c>
      <c r="S56"/>
    </row>
    <row r="57" spans="1:19" s="45" customFormat="1">
      <c r="A57" s="45">
        <v>2010</v>
      </c>
      <c r="B57" s="45">
        <f t="shared" si="7"/>
        <v>4</v>
      </c>
      <c r="C57" s="46">
        <f>'Values Wx Adjusted'!W131</f>
        <v>18208953.186527263</v>
      </c>
      <c r="D57" s="46">
        <f>'Values Wx Adjusted'!X131</f>
        <v>28598</v>
      </c>
      <c r="E57" s="46">
        <f t="shared" si="8"/>
        <v>636.721210802408</v>
      </c>
      <c r="F57" s="49">
        <f t="shared" si="3"/>
        <v>821.52914374075681</v>
      </c>
      <c r="G57" s="49">
        <f t="shared" si="5"/>
        <v>831.78564017039582</v>
      </c>
      <c r="H57" s="50">
        <f t="shared" si="6"/>
        <v>-1.2330696677497199E-2</v>
      </c>
      <c r="K57"/>
      <c r="L57"/>
      <c r="M57"/>
      <c r="N57"/>
      <c r="O57"/>
      <c r="P57"/>
      <c r="Q57"/>
      <c r="R57" s="51" t="str">
        <f t="shared" si="2"/>
        <v>2010:4</v>
      </c>
      <c r="S57"/>
    </row>
    <row r="58" spans="1:19" s="45" customFormat="1">
      <c r="A58" s="45">
        <v>2010</v>
      </c>
      <c r="B58" s="45">
        <f t="shared" si="7"/>
        <v>5</v>
      </c>
      <c r="C58" s="46">
        <f>'Values Wx Adjusted'!W132</f>
        <v>20351967.633401752</v>
      </c>
      <c r="D58" s="46">
        <f>'Values Wx Adjusted'!X132</f>
        <v>28593</v>
      </c>
      <c r="E58" s="46">
        <f t="shared" si="8"/>
        <v>711.78147215758236</v>
      </c>
      <c r="F58" s="49">
        <f t="shared" si="3"/>
        <v>819.03831616088246</v>
      </c>
      <c r="G58" s="49">
        <f t="shared" si="5"/>
        <v>830.37007990300424</v>
      </c>
      <c r="H58" s="50">
        <f t="shared" si="6"/>
        <v>-1.3646642643296403E-2</v>
      </c>
      <c r="K58"/>
      <c r="L58"/>
      <c r="M58"/>
      <c r="N58"/>
      <c r="O58"/>
      <c r="P58"/>
      <c r="Q58"/>
      <c r="R58" s="51" t="str">
        <f t="shared" si="2"/>
        <v>2010:5</v>
      </c>
      <c r="S58"/>
    </row>
    <row r="59" spans="1:19" s="45" customFormat="1">
      <c r="A59" s="45">
        <v>2010</v>
      </c>
      <c r="B59" s="45">
        <f t="shared" si="7"/>
        <v>6</v>
      </c>
      <c r="C59" s="46">
        <f>'Values Wx Adjusted'!W133</f>
        <v>25770582.270398632</v>
      </c>
      <c r="D59" s="46">
        <f>'Values Wx Adjusted'!X133</f>
        <v>28509</v>
      </c>
      <c r="E59" s="46">
        <f t="shared" si="8"/>
        <v>903.94550038228738</v>
      </c>
      <c r="F59" s="49">
        <f t="shared" si="3"/>
        <v>815.36412263254522</v>
      </c>
      <c r="G59" s="49">
        <f t="shared" si="5"/>
        <v>831.10253894760137</v>
      </c>
      <c r="H59" s="50">
        <f t="shared" si="6"/>
        <v>-1.8936792486502596E-2</v>
      </c>
      <c r="K59"/>
      <c r="L59"/>
      <c r="M59"/>
      <c r="N59"/>
      <c r="O59"/>
      <c r="P59"/>
      <c r="Q59"/>
      <c r="R59" s="51" t="str">
        <f t="shared" si="2"/>
        <v>2010:6</v>
      </c>
      <c r="S59"/>
    </row>
    <row r="60" spans="1:19" s="45" customFormat="1">
      <c r="A60" s="45">
        <v>2010</v>
      </c>
      <c r="B60" s="45">
        <f t="shared" si="7"/>
        <v>7</v>
      </c>
      <c r="C60" s="46">
        <f>'Values Wx Adjusted'!W134</f>
        <v>28237255.817056529</v>
      </c>
      <c r="D60" s="46">
        <f>'Values Wx Adjusted'!X134</f>
        <v>28405</v>
      </c>
      <c r="E60" s="46">
        <f t="shared" si="8"/>
        <v>994.09455437622</v>
      </c>
      <c r="F60" s="49">
        <f t="shared" si="3"/>
        <v>811.82113370866466</v>
      </c>
      <c r="G60" s="49">
        <f t="shared" si="5"/>
        <v>831.5850242653197</v>
      </c>
      <c r="H60" s="50">
        <f t="shared" si="6"/>
        <v>-2.3766530156210885E-2</v>
      </c>
      <c r="K60"/>
      <c r="L60"/>
      <c r="M60"/>
      <c r="N60"/>
      <c r="O60"/>
      <c r="P60"/>
      <c r="Q60"/>
      <c r="R60" s="51" t="str">
        <f t="shared" si="2"/>
        <v>2010:7</v>
      </c>
      <c r="S60"/>
    </row>
    <row r="61" spans="1:19" s="45" customFormat="1">
      <c r="A61" s="45">
        <v>2010</v>
      </c>
      <c r="B61" s="45">
        <f t="shared" si="7"/>
        <v>8</v>
      </c>
      <c r="C61" s="46">
        <f>'Values Wx Adjusted'!W135</f>
        <v>28520594.032023303</v>
      </c>
      <c r="D61" s="46">
        <f>'Values Wx Adjusted'!X135</f>
        <v>28331</v>
      </c>
      <c r="E61" s="46">
        <f t="shared" si="8"/>
        <v>1006.6921051859555</v>
      </c>
      <c r="F61" s="49">
        <f t="shared" si="3"/>
        <v>808.2067766046938</v>
      </c>
      <c r="G61" s="49">
        <f t="shared" si="5"/>
        <v>832.87060647036435</v>
      </c>
      <c r="H61" s="50">
        <f t="shared" si="6"/>
        <v>-2.961303913724822E-2</v>
      </c>
      <c r="K61"/>
      <c r="L61"/>
      <c r="M61"/>
      <c r="N61"/>
      <c r="O61"/>
      <c r="P61"/>
      <c r="Q61"/>
      <c r="R61" s="51" t="str">
        <f t="shared" si="2"/>
        <v>2010:8</v>
      </c>
      <c r="S61"/>
    </row>
    <row r="62" spans="1:19" s="45" customFormat="1">
      <c r="A62" s="45">
        <v>2010</v>
      </c>
      <c r="B62" s="45">
        <f t="shared" si="7"/>
        <v>9</v>
      </c>
      <c r="C62" s="46">
        <f>'Values Wx Adjusted'!W136</f>
        <v>27546621.886964589</v>
      </c>
      <c r="D62" s="46">
        <f>'Values Wx Adjusted'!X136</f>
        <v>28328</v>
      </c>
      <c r="E62" s="46">
        <f t="shared" si="8"/>
        <v>972.41675681179709</v>
      </c>
      <c r="F62" s="49">
        <f t="shared" si="3"/>
        <v>808.38906381186655</v>
      </c>
      <c r="G62" s="49">
        <f t="shared" si="5"/>
        <v>829.15151692355221</v>
      </c>
      <c r="H62" s="50">
        <f t="shared" si="6"/>
        <v>-2.5040601974319232E-2</v>
      </c>
      <c r="K62"/>
      <c r="L62"/>
      <c r="M62"/>
      <c r="N62"/>
      <c r="O62"/>
      <c r="P62"/>
      <c r="Q62"/>
      <c r="R62" s="51" t="str">
        <f t="shared" si="2"/>
        <v>2010:9</v>
      </c>
      <c r="S62"/>
    </row>
    <row r="63" spans="1:19" s="45" customFormat="1">
      <c r="A63" s="45">
        <v>2010</v>
      </c>
      <c r="B63" s="45">
        <f t="shared" si="7"/>
        <v>10</v>
      </c>
      <c r="C63" s="46">
        <f>'Values Wx Adjusted'!W137</f>
        <v>21974207.115410287</v>
      </c>
      <c r="D63" s="46">
        <f>'Values Wx Adjusted'!X137</f>
        <v>28321</v>
      </c>
      <c r="E63" s="46">
        <f t="shared" si="8"/>
        <v>775.89799496523028</v>
      </c>
      <c r="F63" s="49">
        <f t="shared" si="3"/>
        <v>804.40253281609239</v>
      </c>
      <c r="G63" s="49">
        <f t="shared" si="5"/>
        <v>825.39880803959807</v>
      </c>
      <c r="H63" s="50">
        <f t="shared" si="6"/>
        <v>-2.5437733879667079E-2</v>
      </c>
      <c r="K63"/>
      <c r="L63"/>
      <c r="M63"/>
      <c r="N63"/>
      <c r="O63"/>
      <c r="P63"/>
      <c r="Q63"/>
      <c r="R63" s="51" t="str">
        <f t="shared" si="2"/>
        <v>2010:10</v>
      </c>
      <c r="S63"/>
    </row>
    <row r="64" spans="1:19" s="45" customFormat="1">
      <c r="A64" s="45">
        <v>2010</v>
      </c>
      <c r="B64" s="45">
        <f t="shared" si="7"/>
        <v>11</v>
      </c>
      <c r="C64" s="46">
        <f>'Values Wx Adjusted'!W138</f>
        <v>18082772.245785076</v>
      </c>
      <c r="D64" s="46">
        <f>'Values Wx Adjusted'!X138</f>
        <v>28233</v>
      </c>
      <c r="E64" s="46">
        <f t="shared" si="8"/>
        <v>640.48355632717301</v>
      </c>
      <c r="F64" s="49">
        <f t="shared" si="3"/>
        <v>805.0000080589665</v>
      </c>
      <c r="G64" s="49">
        <f t="shared" si="5"/>
        <v>819.24221510148493</v>
      </c>
      <c r="H64" s="50">
        <f t="shared" si="6"/>
        <v>-1.7384610778088616E-2</v>
      </c>
      <c r="K64"/>
      <c r="L64"/>
      <c r="M64"/>
      <c r="N64"/>
      <c r="O64"/>
      <c r="P64"/>
      <c r="Q64"/>
      <c r="R64" s="51" t="str">
        <f t="shared" si="2"/>
        <v>2010:11</v>
      </c>
      <c r="S64"/>
    </row>
    <row r="65" spans="1:19" s="45" customFormat="1">
      <c r="A65" s="45">
        <v>2010</v>
      </c>
      <c r="B65" s="45">
        <f t="shared" si="7"/>
        <v>12</v>
      </c>
      <c r="C65" s="46">
        <f>'Values Wx Adjusted'!W139</f>
        <v>19417498.144458666</v>
      </c>
      <c r="D65" s="46">
        <f>'Values Wx Adjusted'!X139</f>
        <v>28249</v>
      </c>
      <c r="E65" s="46">
        <f t="shared" si="8"/>
        <v>687.36939872061544</v>
      </c>
      <c r="F65" s="49">
        <f t="shared" si="3"/>
        <v>804.67271036237037</v>
      </c>
      <c r="G65" s="49">
        <f t="shared" si="5"/>
        <v>817.3415818926868</v>
      </c>
      <c r="H65" s="50">
        <f t="shared" si="6"/>
        <v>-1.5500094221291949E-2</v>
      </c>
      <c r="I65"/>
      <c r="K65"/>
      <c r="L65"/>
      <c r="M65"/>
      <c r="N65"/>
      <c r="O65"/>
      <c r="P65"/>
      <c r="Q65"/>
      <c r="R65" s="51" t="str">
        <f t="shared" si="2"/>
        <v>2010:12</v>
      </c>
      <c r="S65"/>
    </row>
    <row r="66" spans="1:19" s="45" customFormat="1">
      <c r="A66" s="45">
        <v>2011</v>
      </c>
      <c r="B66" s="45">
        <f t="shared" si="7"/>
        <v>1</v>
      </c>
      <c r="C66" s="46">
        <f>'Values Wx Adjusted'!W140</f>
        <v>23384918.988139316</v>
      </c>
      <c r="D66" s="46">
        <f>'Values Wx Adjusted'!X140</f>
        <v>28242</v>
      </c>
      <c r="E66" s="46">
        <f t="shared" si="8"/>
        <v>828.01922626369651</v>
      </c>
      <c r="F66" s="49">
        <f t="shared" si="3"/>
        <v>803.07927950629312</v>
      </c>
      <c r="G66" s="49">
        <f t="shared" si="5"/>
        <v>821.10536384107127</v>
      </c>
      <c r="H66" s="50">
        <f t="shared" si="6"/>
        <v>-2.1953436341535348E-2</v>
      </c>
      <c r="K66"/>
      <c r="L66"/>
      <c r="M66"/>
      <c r="N66"/>
      <c r="O66"/>
      <c r="P66"/>
      <c r="Q66"/>
      <c r="R66" s="51" t="str">
        <f t="shared" si="2"/>
        <v>2011:1</v>
      </c>
      <c r="S66"/>
    </row>
    <row r="67" spans="1:19" s="45" customFormat="1">
      <c r="A67" s="45">
        <f t="shared" ref="A67:A77" si="9">IF(B67=1,A66+1,A66)</f>
        <v>2011</v>
      </c>
      <c r="B67" s="45">
        <f>IF(B66=12,1,B66+1)</f>
        <v>2</v>
      </c>
      <c r="C67" s="46">
        <f>'Values Wx Adjusted'!W141</f>
        <v>22211388.823897317</v>
      </c>
      <c r="D67" s="46">
        <f>'Values Wx Adjusted'!X141</f>
        <v>28252</v>
      </c>
      <c r="E67" s="46">
        <f t="shared" si="8"/>
        <v>786.18819283227083</v>
      </c>
      <c r="F67" s="49">
        <f t="shared" si="3"/>
        <v>803.25402190563079</v>
      </c>
      <c r="G67" s="49">
        <f t="shared" si="5"/>
        <v>822.95069076908339</v>
      </c>
      <c r="H67" s="50">
        <f t="shared" si="6"/>
        <v>-2.3934202965484097E-2</v>
      </c>
      <c r="K67"/>
      <c r="L67"/>
      <c r="M67"/>
      <c r="N67"/>
      <c r="O67"/>
      <c r="P67"/>
      <c r="Q67"/>
      <c r="R67" s="51" t="str">
        <f t="shared" si="2"/>
        <v>2011:2</v>
      </c>
      <c r="S67"/>
    </row>
    <row r="68" spans="1:19" s="45" customFormat="1">
      <c r="A68" s="45">
        <f t="shared" si="9"/>
        <v>2011</v>
      </c>
      <c r="B68" s="45">
        <f t="shared" ref="B68:B77" si="10">IF(B67=12,1,B67+1)</f>
        <v>3</v>
      </c>
      <c r="C68" s="46">
        <f>'Values Wx Adjusted'!W142</f>
        <v>18071268.314640325</v>
      </c>
      <c r="D68" s="46">
        <f>'Values Wx Adjusted'!X142</f>
        <v>28296</v>
      </c>
      <c r="E68" s="46">
        <f t="shared" si="8"/>
        <v>638.6509865224881</v>
      </c>
      <c r="F68" s="49">
        <f t="shared" si="3"/>
        <v>798.52174627897705</v>
      </c>
      <c r="G68" s="49">
        <f t="shared" si="5"/>
        <v>824.30972667002834</v>
      </c>
      <c r="H68" s="50">
        <f t="shared" si="6"/>
        <v>-3.1284333493463934E-2</v>
      </c>
      <c r="K68"/>
      <c r="L68"/>
      <c r="M68"/>
      <c r="N68"/>
      <c r="O68"/>
      <c r="P68"/>
      <c r="Q68"/>
      <c r="R68" s="51" t="str">
        <f t="shared" si="2"/>
        <v>2011:3</v>
      </c>
      <c r="S68"/>
    </row>
    <row r="69" spans="1:19" s="45" customFormat="1">
      <c r="A69" s="45">
        <f t="shared" si="9"/>
        <v>2011</v>
      </c>
      <c r="B69" s="45">
        <f t="shared" si="10"/>
        <v>4</v>
      </c>
      <c r="C69" s="46">
        <f>'Values Wx Adjusted'!W143</f>
        <v>17198296.899750095</v>
      </c>
      <c r="D69" s="46">
        <f>'Values Wx Adjusted'!X143</f>
        <v>28313</v>
      </c>
      <c r="E69" s="46">
        <f t="shared" si="8"/>
        <v>607.43463779006447</v>
      </c>
      <c r="F69" s="49">
        <f t="shared" si="3"/>
        <v>796.08119852794835</v>
      </c>
      <c r="G69" s="49">
        <f t="shared" si="5"/>
        <v>821.52914374075681</v>
      </c>
      <c r="H69" s="50">
        <f t="shared" si="6"/>
        <v>-3.0976314603927024E-2</v>
      </c>
      <c r="K69"/>
      <c r="L69"/>
      <c r="M69"/>
      <c r="N69"/>
      <c r="O69"/>
      <c r="P69"/>
      <c r="Q69"/>
      <c r="R69" s="51" t="str">
        <f t="shared" si="2"/>
        <v>2011:4</v>
      </c>
      <c r="S69"/>
    </row>
    <row r="70" spans="1:19" s="45" customFormat="1">
      <c r="A70" s="45">
        <f t="shared" si="9"/>
        <v>2011</v>
      </c>
      <c r="B70" s="45">
        <f t="shared" si="10"/>
        <v>5</v>
      </c>
      <c r="C70" s="46">
        <f>'Values Wx Adjusted'!W144</f>
        <v>20581890.060653124</v>
      </c>
      <c r="D70" s="46">
        <f>'Values Wx Adjusted'!X144</f>
        <v>28265</v>
      </c>
      <c r="E70" s="46">
        <f t="shared" si="8"/>
        <v>728.17583798525118</v>
      </c>
      <c r="F70" s="49">
        <f t="shared" si="3"/>
        <v>797.44739568025398</v>
      </c>
      <c r="G70" s="49">
        <f t="shared" si="5"/>
        <v>819.03831616088246</v>
      </c>
      <c r="H70" s="50">
        <f t="shared" si="6"/>
        <v>-2.6361306979913568E-2</v>
      </c>
      <c r="K70"/>
      <c r="L70"/>
      <c r="M70"/>
      <c r="N70"/>
      <c r="O70"/>
      <c r="P70"/>
      <c r="Q70"/>
      <c r="R70" s="51" t="str">
        <f t="shared" si="2"/>
        <v>2011:5</v>
      </c>
      <c r="S70"/>
    </row>
    <row r="71" spans="1:19" s="45" customFormat="1">
      <c r="A71" s="45">
        <f t="shared" si="9"/>
        <v>2011</v>
      </c>
      <c r="B71" s="45">
        <f t="shared" si="10"/>
        <v>6</v>
      </c>
      <c r="C71" s="46">
        <f>'Values Wx Adjusted'!W145</f>
        <v>25092445.814752474</v>
      </c>
      <c r="D71" s="46">
        <f>'Values Wx Adjusted'!X145</f>
        <v>28318</v>
      </c>
      <c r="E71" s="46">
        <f t="shared" si="8"/>
        <v>886.09526854836054</v>
      </c>
      <c r="F71" s="49">
        <f t="shared" si="3"/>
        <v>795.95987636076018</v>
      </c>
      <c r="G71" s="49">
        <f t="shared" si="5"/>
        <v>815.36412263254522</v>
      </c>
      <c r="H71" s="50">
        <f t="shared" si="6"/>
        <v>-2.3798258634602498E-2</v>
      </c>
      <c r="K71"/>
      <c r="L71"/>
      <c r="M71"/>
      <c r="N71"/>
      <c r="O71"/>
      <c r="P71"/>
      <c r="Q71"/>
      <c r="R71" s="51" t="str">
        <f t="shared" ref="R71:R89" si="11">A71&amp;":"&amp;B71</f>
        <v>2011:6</v>
      </c>
      <c r="S71"/>
    </row>
    <row r="72" spans="1:19" s="45" customFormat="1">
      <c r="A72" s="45">
        <f t="shared" si="9"/>
        <v>2011</v>
      </c>
      <c r="B72" s="45">
        <f t="shared" si="10"/>
        <v>7</v>
      </c>
      <c r="C72" s="46">
        <f>'Values Wx Adjusted'!W146</f>
        <v>27145192.160753816</v>
      </c>
      <c r="D72" s="46">
        <f>'Values Wx Adjusted'!X146</f>
        <v>28339</v>
      </c>
      <c r="E72" s="46">
        <f t="shared" si="8"/>
        <v>957.87403086749066</v>
      </c>
      <c r="F72" s="49">
        <f t="shared" si="3"/>
        <v>792.94149940169962</v>
      </c>
      <c r="G72" s="49">
        <f t="shared" si="5"/>
        <v>811.82113370866466</v>
      </c>
      <c r="H72" s="50">
        <f t="shared" si="6"/>
        <v>-2.3255903946127532E-2</v>
      </c>
      <c r="K72"/>
      <c r="L72"/>
      <c r="M72"/>
      <c r="N72"/>
      <c r="O72"/>
      <c r="P72"/>
      <c r="Q72"/>
      <c r="R72" s="51" t="str">
        <f t="shared" si="11"/>
        <v>2011:7</v>
      </c>
      <c r="S72"/>
    </row>
    <row r="73" spans="1:19" s="45" customFormat="1">
      <c r="A73" s="45">
        <f t="shared" si="9"/>
        <v>2011</v>
      </c>
      <c r="B73" s="45">
        <f t="shared" si="10"/>
        <v>8</v>
      </c>
      <c r="C73" s="46">
        <f>'Values Wx Adjusted'!W147</f>
        <v>27851986.791661538</v>
      </c>
      <c r="D73" s="46">
        <f>'Values Wx Adjusted'!X147</f>
        <v>28355</v>
      </c>
      <c r="E73" s="46">
        <f t="shared" si="8"/>
        <v>982.26015840809521</v>
      </c>
      <c r="F73" s="49">
        <f t="shared" si="3"/>
        <v>790.90550383687776</v>
      </c>
      <c r="G73" s="49">
        <f t="shared" si="5"/>
        <v>808.2067766046938</v>
      </c>
      <c r="H73" s="50">
        <f t="shared" si="6"/>
        <v>-2.140698799940699E-2</v>
      </c>
      <c r="K73"/>
      <c r="L73"/>
      <c r="M73"/>
      <c r="N73"/>
      <c r="O73"/>
      <c r="P73"/>
      <c r="Q73"/>
      <c r="R73" s="51" t="str">
        <f t="shared" si="11"/>
        <v>2011:8</v>
      </c>
      <c r="S73"/>
    </row>
    <row r="74" spans="1:19" s="45" customFormat="1">
      <c r="A74" s="45">
        <f t="shared" si="9"/>
        <v>2011</v>
      </c>
      <c r="B74" s="45">
        <f t="shared" si="10"/>
        <v>9</v>
      </c>
      <c r="C74" s="46">
        <f>'Values Wx Adjusted'!W148</f>
        <v>26326124.647788502</v>
      </c>
      <c r="D74" s="46">
        <f>'Values Wx Adjusted'!X148</f>
        <v>28417</v>
      </c>
      <c r="E74" s="46">
        <f t="shared" si="8"/>
        <v>926.42167180872377</v>
      </c>
      <c r="F74" s="49">
        <f t="shared" si="3"/>
        <v>787.07258008662177</v>
      </c>
      <c r="G74" s="49">
        <f t="shared" si="5"/>
        <v>808.38906381186655</v>
      </c>
      <c r="H74" s="50">
        <f t="shared" si="6"/>
        <v>-2.6369089686504865E-2</v>
      </c>
      <c r="K74"/>
      <c r="L74"/>
      <c r="M74"/>
      <c r="N74"/>
      <c r="O74"/>
      <c r="P74"/>
      <c r="Q74"/>
      <c r="R74" s="51" t="str">
        <f t="shared" si="11"/>
        <v>2011:9</v>
      </c>
      <c r="S74"/>
    </row>
    <row r="75" spans="1:19" s="45" customFormat="1">
      <c r="A75" s="45">
        <f t="shared" si="9"/>
        <v>2011</v>
      </c>
      <c r="B75" s="45">
        <f t="shared" si="10"/>
        <v>10</v>
      </c>
      <c r="C75" s="46">
        <f>'Values Wx Adjusted'!W149</f>
        <v>22692059.704810239</v>
      </c>
      <c r="D75" s="46">
        <f>'Values Wx Adjusted'!X149</f>
        <v>28363</v>
      </c>
      <c r="E75" s="46">
        <f t="shared" si="8"/>
        <v>800.05851654656556</v>
      </c>
      <c r="F75" s="49">
        <f t="shared" si="3"/>
        <v>789.08595688506614</v>
      </c>
      <c r="G75" s="49">
        <f t="shared" si="5"/>
        <v>804.40253281609239</v>
      </c>
      <c r="H75" s="50">
        <f t="shared" si="6"/>
        <v>-1.9040934490105577E-2</v>
      </c>
      <c r="K75"/>
      <c r="L75"/>
      <c r="M75"/>
      <c r="N75"/>
      <c r="O75"/>
      <c r="P75"/>
      <c r="Q75"/>
      <c r="R75" s="51" t="str">
        <f t="shared" si="11"/>
        <v>2011:10</v>
      </c>
      <c r="S75"/>
    </row>
    <row r="76" spans="1:19" s="45" customFormat="1">
      <c r="A76" s="45">
        <f t="shared" si="9"/>
        <v>2011</v>
      </c>
      <c r="B76" s="45">
        <f t="shared" si="10"/>
        <v>11</v>
      </c>
      <c r="C76" s="46">
        <f>'Values Wx Adjusted'!W150</f>
        <v>18109209.327713337</v>
      </c>
      <c r="D76" s="46">
        <f>'Values Wx Adjusted'!X150</f>
        <v>28356</v>
      </c>
      <c r="E76" s="46">
        <f t="shared" si="8"/>
        <v>638.63765438402231</v>
      </c>
      <c r="F76" s="49">
        <f t="shared" si="3"/>
        <v>788.93213172313699</v>
      </c>
      <c r="G76" s="49">
        <f t="shared" si="5"/>
        <v>805.0000080589665</v>
      </c>
      <c r="H76" s="50">
        <f t="shared" si="6"/>
        <v>-1.9960094627294089E-2</v>
      </c>
      <c r="K76"/>
      <c r="L76"/>
      <c r="M76"/>
      <c r="N76"/>
      <c r="O76"/>
      <c r="P76"/>
      <c r="Q76"/>
      <c r="R76" s="51" t="str">
        <f t="shared" si="11"/>
        <v>2011:11</v>
      </c>
      <c r="S76"/>
    </row>
    <row r="77" spans="1:19" s="45" customFormat="1">
      <c r="A77" s="45">
        <f t="shared" si="9"/>
        <v>2011</v>
      </c>
      <c r="B77" s="45">
        <f t="shared" si="10"/>
        <v>12</v>
      </c>
      <c r="C77" s="46">
        <f>'Values Wx Adjusted'!W151</f>
        <v>18850116.054810759</v>
      </c>
      <c r="D77" s="46">
        <f>'Values Wx Adjusted'!X151</f>
        <v>28326</v>
      </c>
      <c r="E77" s="46">
        <f t="shared" si="8"/>
        <v>665.47045311059662</v>
      </c>
      <c r="F77" s="49">
        <f>AVERAGE(E66:E77)</f>
        <v>787.10721958896875</v>
      </c>
      <c r="G77" s="49">
        <f>AVERAGE(E54:E65)</f>
        <v>804.67271036237037</v>
      </c>
      <c r="H77" s="50">
        <f>F77/G77-1</f>
        <v>-2.1829360617301563E-2</v>
      </c>
      <c r="I77" s="54">
        <f>(F77/F17)^(1/5)-1</f>
        <v>-2.5270519531969682E-2</v>
      </c>
      <c r="J77" s="45" t="s">
        <v>82</v>
      </c>
      <c r="K77"/>
      <c r="L77"/>
      <c r="M77"/>
      <c r="N77"/>
      <c r="O77"/>
      <c r="P77"/>
      <c r="Q77"/>
      <c r="R77" s="51" t="str">
        <f t="shared" si="11"/>
        <v>2011:12</v>
      </c>
      <c r="S77"/>
    </row>
    <row r="78" spans="1:19" s="45" customFormat="1">
      <c r="A78" s="45">
        <v>2012</v>
      </c>
      <c r="B78" s="45">
        <v>1</v>
      </c>
      <c r="C78" s="46">
        <f>'Values Wx Adjusted'!W152</f>
        <v>21536003.815396644</v>
      </c>
      <c r="D78" s="46">
        <f>'Values Wx Adjusted'!X152</f>
        <v>28350</v>
      </c>
      <c r="E78" s="46">
        <f t="shared" si="8"/>
        <v>759.64740089582517</v>
      </c>
      <c r="F78" s="49">
        <f t="shared" ref="F78:F86" si="12">AVERAGE(E67:E78)</f>
        <v>781.40956747497955</v>
      </c>
      <c r="G78" s="49">
        <f t="shared" ref="G78:G86" si="13">AVERAGE(E55:E66)</f>
        <v>803.07927950629312</v>
      </c>
      <c r="H78" s="50">
        <f t="shared" ref="H78:H86" si="14">F78/G78-1</f>
        <v>-2.6983278717682024E-2</v>
      </c>
      <c r="K78"/>
      <c r="L78"/>
      <c r="M78"/>
      <c r="N78"/>
      <c r="O78"/>
      <c r="P78"/>
      <c r="Q78"/>
      <c r="R78" s="51" t="str">
        <f t="shared" si="11"/>
        <v>2012:1</v>
      </c>
      <c r="S78"/>
    </row>
    <row r="79" spans="1:19" s="45" customFormat="1">
      <c r="A79" s="45">
        <f>IF(B79=1,A78+1,A78)</f>
        <v>2012</v>
      </c>
      <c r="B79" s="45">
        <f>IF(B78=12,1,B78+1)</f>
        <v>2</v>
      </c>
      <c r="C79" s="46">
        <f>'Values Wx Adjusted'!W153</f>
        <v>19925958.455952741</v>
      </c>
      <c r="D79" s="46">
        <f>'Values Wx Adjusted'!X153</f>
        <v>28356</v>
      </c>
      <c r="E79" s="46">
        <f t="shared" si="8"/>
        <v>702.70695640967494</v>
      </c>
      <c r="F79" s="49">
        <f t="shared" si="12"/>
        <v>774.45279777309645</v>
      </c>
      <c r="G79" s="49">
        <f t="shared" si="13"/>
        <v>803.25402190563079</v>
      </c>
      <c r="H79" s="50">
        <f t="shared" si="14"/>
        <v>-3.5855686180327639E-2</v>
      </c>
      <c r="K79"/>
      <c r="L79"/>
      <c r="M79"/>
      <c r="N79"/>
      <c r="O79"/>
      <c r="P79"/>
      <c r="Q79"/>
      <c r="R79" s="51" t="str">
        <f t="shared" si="11"/>
        <v>2012:2</v>
      </c>
      <c r="S79"/>
    </row>
    <row r="80" spans="1:19" s="45" customFormat="1">
      <c r="A80" s="45">
        <f t="shared" ref="A80:A89" si="15">IF(B80=1,A79+1,A79)</f>
        <v>2012</v>
      </c>
      <c r="B80" s="45">
        <f t="shared" ref="B80:B85" si="16">IF(B79=12,1,B79+1)</f>
        <v>3</v>
      </c>
      <c r="C80" s="46">
        <f>'Values Wx Adjusted'!W154</f>
        <v>18305815.682697397</v>
      </c>
      <c r="D80" s="46">
        <f>'Values Wx Adjusted'!X154</f>
        <v>28479</v>
      </c>
      <c r="E80" s="46">
        <f t="shared" si="8"/>
        <v>642.78295174329844</v>
      </c>
      <c r="F80" s="49">
        <f t="shared" si="12"/>
        <v>774.79712820816394</v>
      </c>
      <c r="G80" s="49">
        <f t="shared" si="13"/>
        <v>798.52174627897705</v>
      </c>
      <c r="H80" s="50">
        <f t="shared" si="14"/>
        <v>-2.9710672478698519E-2</v>
      </c>
      <c r="K80"/>
      <c r="L80"/>
      <c r="M80"/>
      <c r="N80"/>
      <c r="O80"/>
      <c r="P80"/>
      <c r="Q80"/>
      <c r="R80" s="51" t="str">
        <f t="shared" si="11"/>
        <v>2012:3</v>
      </c>
      <c r="S80"/>
    </row>
    <row r="81" spans="1:22" s="45" customFormat="1">
      <c r="A81" s="45">
        <f t="shared" si="15"/>
        <v>2012</v>
      </c>
      <c r="B81" s="45">
        <f t="shared" si="16"/>
        <v>4</v>
      </c>
      <c r="C81" s="46">
        <f>'Values Wx Adjusted'!W155</f>
        <v>18146475.749885511</v>
      </c>
      <c r="D81" s="46">
        <f>'Values Wx Adjusted'!X155</f>
        <v>28522</v>
      </c>
      <c r="E81" s="46">
        <f t="shared" si="8"/>
        <v>636.22732451740796</v>
      </c>
      <c r="F81" s="49">
        <f t="shared" si="12"/>
        <v>777.19651876877595</v>
      </c>
      <c r="G81" s="49">
        <f t="shared" si="13"/>
        <v>796.08119852794835</v>
      </c>
      <c r="H81" s="50">
        <f t="shared" si="14"/>
        <v>-2.3722052215392697E-2</v>
      </c>
      <c r="K81"/>
      <c r="L81"/>
      <c r="M81"/>
      <c r="N81"/>
      <c r="O81" s="53"/>
      <c r="P81" s="53"/>
      <c r="Q81"/>
      <c r="R81" s="51" t="str">
        <f t="shared" si="11"/>
        <v>2012:4</v>
      </c>
      <c r="S81"/>
    </row>
    <row r="82" spans="1:22" s="45" customFormat="1">
      <c r="A82" s="45">
        <f t="shared" si="15"/>
        <v>2012</v>
      </c>
      <c r="B82" s="45">
        <f t="shared" si="16"/>
        <v>5</v>
      </c>
      <c r="C82" s="46">
        <f>'Values Wx Adjusted'!W156</f>
        <v>19786262.831147168</v>
      </c>
      <c r="D82" s="46">
        <f>'Values Wx Adjusted'!X156</f>
        <v>28516</v>
      </c>
      <c r="E82" s="46">
        <f t="shared" si="8"/>
        <v>693.86529776782049</v>
      </c>
      <c r="F82" s="49">
        <f t="shared" si="12"/>
        <v>774.33730708399014</v>
      </c>
      <c r="G82" s="49">
        <f t="shared" si="13"/>
        <v>797.44739568025398</v>
      </c>
      <c r="H82" s="50">
        <f t="shared" si="14"/>
        <v>-2.8980079089166777E-2</v>
      </c>
      <c r="K82"/>
      <c r="L82"/>
      <c r="M82"/>
      <c r="N82"/>
      <c r="O82" s="53"/>
      <c r="P82" s="53"/>
      <c r="Q82"/>
      <c r="R82" s="51" t="str">
        <f t="shared" si="11"/>
        <v>2012:5</v>
      </c>
      <c r="S82"/>
    </row>
    <row r="83" spans="1:22" s="45" customFormat="1">
      <c r="A83" s="45">
        <f t="shared" si="15"/>
        <v>2012</v>
      </c>
      <c r="B83" s="45">
        <f t="shared" si="16"/>
        <v>6</v>
      </c>
      <c r="C83" s="46">
        <f>'Values Wx Adjusted'!W157</f>
        <v>25290584.796036243</v>
      </c>
      <c r="D83" s="46">
        <f>'Values Wx Adjusted'!X157</f>
        <v>28537</v>
      </c>
      <c r="E83" s="46">
        <f t="shared" si="8"/>
        <v>886.23838511533245</v>
      </c>
      <c r="F83" s="49">
        <f t="shared" si="12"/>
        <v>774.34923346457106</v>
      </c>
      <c r="G83" s="49">
        <f t="shared" si="13"/>
        <v>795.95987636076018</v>
      </c>
      <c r="H83" s="50">
        <f t="shared" si="14"/>
        <v>-2.7150417424300355E-2</v>
      </c>
      <c r="K83"/>
      <c r="L83"/>
      <c r="M83"/>
      <c r="N83"/>
      <c r="O83" s="53"/>
      <c r="P83" s="53"/>
      <c r="Q83"/>
      <c r="R83" s="51" t="str">
        <f t="shared" si="11"/>
        <v>2012:6</v>
      </c>
      <c r="S83"/>
    </row>
    <row r="84" spans="1:22" s="45" customFormat="1">
      <c r="A84" s="45">
        <f t="shared" si="15"/>
        <v>2012</v>
      </c>
      <c r="B84" s="45">
        <f t="shared" si="16"/>
        <v>7</v>
      </c>
      <c r="C84" s="46">
        <f>'Values Wx Adjusted'!W158</f>
        <v>27467156.72329779</v>
      </c>
      <c r="D84" s="46">
        <f>'Values Wx Adjusted'!X158</f>
        <v>28546</v>
      </c>
      <c r="E84" s="46">
        <f t="shared" si="8"/>
        <v>962.20684941139882</v>
      </c>
      <c r="F84" s="49">
        <f t="shared" si="12"/>
        <v>774.71030167656352</v>
      </c>
      <c r="G84" s="49">
        <f t="shared" si="13"/>
        <v>792.94149940169962</v>
      </c>
      <c r="H84" s="50">
        <f t="shared" si="14"/>
        <v>-2.2991857203705668E-2</v>
      </c>
      <c r="K84"/>
      <c r="L84"/>
      <c r="M84"/>
      <c r="N84"/>
      <c r="O84" s="53"/>
      <c r="P84" s="53"/>
      <c r="Q84"/>
      <c r="R84" s="51" t="str">
        <f t="shared" si="11"/>
        <v>2012:7</v>
      </c>
      <c r="S84"/>
    </row>
    <row r="85" spans="1:22" s="45" customFormat="1">
      <c r="A85" s="45">
        <f t="shared" si="15"/>
        <v>2012</v>
      </c>
      <c r="B85" s="45">
        <f t="shared" si="16"/>
        <v>8</v>
      </c>
      <c r="C85" s="46">
        <f>'Values Wx Adjusted'!W159</f>
        <v>26748812.499619409</v>
      </c>
      <c r="D85" s="46">
        <f>'Values Wx Adjusted'!X159</f>
        <v>28614</v>
      </c>
      <c r="E85" s="46">
        <f t="shared" si="8"/>
        <v>934.81556229885405</v>
      </c>
      <c r="F85" s="49">
        <f t="shared" si="12"/>
        <v>770.75658533412673</v>
      </c>
      <c r="G85" s="49">
        <f t="shared" si="13"/>
        <v>790.90550383687776</v>
      </c>
      <c r="H85" s="50">
        <f t="shared" si="14"/>
        <v>-2.547575962615467E-2</v>
      </c>
      <c r="K85"/>
      <c r="L85"/>
      <c r="M85"/>
      <c r="N85"/>
      <c r="O85" s="53">
        <f>AVERAGE(E83:E85)/AVERAGE(E71:E73)-1</f>
        <v>-1.520352881448106E-2</v>
      </c>
      <c r="P85" s="53">
        <f>AVERAGE(E80:E85)/AVERAGE(E68:E73)-1</f>
        <v>-9.2395861185198269E-3</v>
      </c>
      <c r="Q85"/>
      <c r="R85" s="51" t="str">
        <f t="shared" si="11"/>
        <v>2012:8</v>
      </c>
      <c r="S85"/>
    </row>
    <row r="86" spans="1:22">
      <c r="A86" s="45">
        <f t="shared" si="15"/>
        <v>2012</v>
      </c>
      <c r="B86" s="45">
        <v>9</v>
      </c>
      <c r="C86" s="46">
        <f>'Values Wx Adjusted'!W160</f>
        <v>25769726.233569529</v>
      </c>
      <c r="D86" s="46">
        <f>'Values Wx Adjusted'!X160</f>
        <v>28717</v>
      </c>
      <c r="E86" s="46">
        <f t="shared" si="8"/>
        <v>897.36832655115541</v>
      </c>
      <c r="F86" s="49">
        <f t="shared" si="12"/>
        <v>768.33547322932952</v>
      </c>
      <c r="G86" s="49">
        <f t="shared" si="13"/>
        <v>787.07258008662177</v>
      </c>
      <c r="H86" s="50">
        <f t="shared" si="14"/>
        <v>-2.3806072440269888E-2</v>
      </c>
      <c r="I86" s="45"/>
      <c r="J86" s="45"/>
      <c r="K86" s="47"/>
      <c r="M86" s="48"/>
      <c r="O86" s="53">
        <f>AVERAGE(E84:E86)/AVERAGE(E72:E74)-1</f>
        <v>-2.5174853140871201E-2</v>
      </c>
      <c r="P86" s="53">
        <f>AVERAGE(E81:E86)/AVERAGE(E69:E74)-1</f>
        <v>-1.5238968779357598E-2</v>
      </c>
      <c r="R86" s="51" t="str">
        <f t="shared" si="11"/>
        <v>2012:9</v>
      </c>
      <c r="T86" s="45"/>
      <c r="U86" s="45"/>
      <c r="V86" s="45"/>
    </row>
    <row r="87" spans="1:22">
      <c r="A87" s="45">
        <f t="shared" si="15"/>
        <v>2012</v>
      </c>
      <c r="B87" s="45">
        <v>10</v>
      </c>
      <c r="C87" s="46">
        <f>'Values Wx Adjusted'!W161</f>
        <v>22171741.565009613</v>
      </c>
      <c r="D87" s="46">
        <f>'Values Wx Adjusted'!X161</f>
        <v>28684</v>
      </c>
      <c r="E87" s="46">
        <f t="shared" ref="E87" si="17">C87/D87</f>
        <v>772.9654708203044</v>
      </c>
      <c r="F87" s="49">
        <f t="shared" ref="F87" si="18">AVERAGE(E76:E87)</f>
        <v>766.07771941880765</v>
      </c>
      <c r="G87" s="49">
        <f t="shared" ref="G87" si="19">AVERAGE(E64:E75)</f>
        <v>789.08595688506614</v>
      </c>
      <c r="H87" s="50">
        <f t="shared" ref="H87" si="20">F87/G87-1</f>
        <v>-2.9158087614540751E-2</v>
      </c>
      <c r="I87" s="45"/>
      <c r="J87" s="45"/>
      <c r="K87" s="47"/>
      <c r="M87" s="48"/>
      <c r="O87" s="53">
        <f>AVERAGE(E85:E87)/AVERAGE(E73:E75)-1</f>
        <v>-3.8243232584787679E-2</v>
      </c>
      <c r="P87" s="53">
        <f>AVERAGE(E82:E87)/AVERAGE(E70:E75)-1</f>
        <v>-2.5265761319710145E-2</v>
      </c>
      <c r="R87" s="51" t="str">
        <f t="shared" si="11"/>
        <v>2012:10</v>
      </c>
      <c r="T87" s="45"/>
      <c r="U87" s="45"/>
      <c r="V87" s="45"/>
    </row>
    <row r="88" spans="1:22">
      <c r="A88" s="45">
        <f t="shared" ref="A88" si="21">IF(B88=1,A87+1,A87)</f>
        <v>2012</v>
      </c>
      <c r="B88" s="45">
        <v>11</v>
      </c>
      <c r="C88" s="46">
        <f>'Values Wx Adjusted'!W162</f>
        <v>17752559.314002939</v>
      </c>
      <c r="D88" s="46">
        <f>'Values Wx Adjusted'!X162</f>
        <v>28695</v>
      </c>
      <c r="E88" s="46">
        <f t="shared" ref="E88" si="22">C88/D88</f>
        <v>618.6638548180149</v>
      </c>
      <c r="F88" s="49">
        <f t="shared" ref="F88" si="23">AVERAGE(E77:E88)</f>
        <v>764.41323612164035</v>
      </c>
      <c r="G88" s="49">
        <f t="shared" ref="G88" si="24">AVERAGE(E65:E76)</f>
        <v>788.93213172313699</v>
      </c>
      <c r="H88" s="50">
        <f t="shared" ref="H88" si="25">F88/G88-1</f>
        <v>-3.1078586630695293E-2</v>
      </c>
      <c r="I88" s="45"/>
      <c r="J88" s="45"/>
      <c r="K88" s="47"/>
      <c r="M88" s="48"/>
      <c r="O88" s="53">
        <f t="shared" ref="O88:O89" si="26">AVERAGE(E86:E88)/AVERAGE(E74:E76)-1</f>
        <v>-3.2184523398493092E-2</v>
      </c>
      <c r="P88" s="53">
        <f t="shared" ref="P88:P89" si="27">AVERAGE(E83:E88)/AVERAGE(E71:E76)-1</f>
        <v>-2.2939873727053084E-2</v>
      </c>
      <c r="R88" s="51" t="str">
        <f t="shared" si="11"/>
        <v>2012:11</v>
      </c>
    </row>
    <row r="89" spans="1:22">
      <c r="A89" s="45">
        <f t="shared" si="15"/>
        <v>2012</v>
      </c>
      <c r="B89" s="45">
        <v>12</v>
      </c>
      <c r="C89" s="46">
        <f>'Values Wx Adjusted'!W163</f>
        <v>18627369.122200474</v>
      </c>
      <c r="D89" s="46">
        <f>'Values Wx Adjusted'!X163</f>
        <v>28671</v>
      </c>
      <c r="E89" s="46">
        <f t="shared" ref="E89" si="28">C89/D89</f>
        <v>649.6937366049483</v>
      </c>
      <c r="F89" s="49">
        <f t="shared" ref="F89" si="29">AVERAGE(E78:E89)</f>
        <v>763.09850974616973</v>
      </c>
      <c r="G89" s="49">
        <f t="shared" ref="G89" si="30">AVERAGE(E66:E77)</f>
        <v>787.10721958896875</v>
      </c>
      <c r="H89" s="50">
        <f t="shared" ref="H89" si="31">F89/G89-1</f>
        <v>-3.0502464270797169E-2</v>
      </c>
      <c r="I89" s="54">
        <f>(F89/F17)^(1/6)-1</f>
        <v>-2.6144466945708045E-2</v>
      </c>
      <c r="J89" s="45" t="s">
        <v>83</v>
      </c>
      <c r="K89" s="47"/>
      <c r="M89" s="48"/>
      <c r="N89" s="53"/>
      <c r="O89" s="53">
        <f t="shared" si="26"/>
        <v>-2.9866247796109469E-2</v>
      </c>
      <c r="P89" s="53">
        <f t="shared" si="27"/>
        <v>-2.7160776934302744E-2</v>
      </c>
      <c r="R89" s="51" t="str">
        <f t="shared" si="11"/>
        <v>2012:12</v>
      </c>
    </row>
    <row r="90" spans="1:22" ht="15.75" thickBot="1"/>
    <row r="91" spans="1:22">
      <c r="R91" s="77" t="s">
        <v>70</v>
      </c>
      <c r="S91" s="78"/>
    </row>
    <row r="92" spans="1:22">
      <c r="R92" s="79" t="s">
        <v>71</v>
      </c>
      <c r="S92" s="80"/>
    </row>
    <row r="93" spans="1:22">
      <c r="R93" s="79" t="s">
        <v>65</v>
      </c>
      <c r="S93" s="80"/>
    </row>
    <row r="94" spans="1:22">
      <c r="R94" s="55"/>
      <c r="S94" s="56" t="str">
        <f>S1&amp;" "&amp;S3</f>
        <v>December 2012</v>
      </c>
    </row>
    <row r="95" spans="1:22">
      <c r="R95" s="55" t="s">
        <v>66</v>
      </c>
      <c r="S95" s="57">
        <f>SUMIF($R$6:$R$89,$S$4,$O$6:$O$89)</f>
        <v>-2.9866247796109469E-2</v>
      </c>
    </row>
    <row r="96" spans="1:22">
      <c r="R96" s="55" t="s">
        <v>67</v>
      </c>
      <c r="S96" s="57">
        <f>SUMIF($R$6:$R$89,$S$4,$P$6:$P$89)</f>
        <v>-2.7160776934302744E-2</v>
      </c>
    </row>
    <row r="97" spans="18:19" ht="15.75" thickBot="1">
      <c r="R97" s="58" t="s">
        <v>68</v>
      </c>
      <c r="S97" s="59">
        <f>SUMIF($R$6:$R$89,$S$4,$H$6:$H$89)</f>
        <v>-3.0502464270797169E-2</v>
      </c>
    </row>
  </sheetData>
  <mergeCells count="3">
    <mergeCell ref="R91:S91"/>
    <mergeCell ref="R92:S92"/>
    <mergeCell ref="R93:S9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S97"/>
  <sheetViews>
    <sheetView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C6" sqref="C6"/>
    </sheetView>
  </sheetViews>
  <sheetFormatPr defaultRowHeight="15"/>
  <cols>
    <col min="1" max="1" width="5" style="4" bestFit="1" customWidth="1"/>
    <col min="2" max="2" width="6.85546875" style="4" bestFit="1" customWidth="1"/>
    <col min="3" max="3" width="23.28515625" style="4" bestFit="1" customWidth="1"/>
    <col min="4" max="4" width="10.42578125" style="4" bestFit="1" customWidth="1"/>
    <col min="5" max="5" width="10.42578125" style="4" customWidth="1"/>
    <col min="6" max="8" width="9.28515625" style="4" customWidth="1"/>
    <col min="13" max="13" width="9.5703125" bestFit="1" customWidth="1"/>
    <col min="15" max="16" width="9.85546875" bestFit="1" customWidth="1"/>
    <col min="18" max="18" width="15" customWidth="1"/>
    <col min="19" max="19" width="18.7109375" customWidth="1"/>
  </cols>
  <sheetData>
    <row r="1" spans="1:19">
      <c r="A1" s="44" t="s">
        <v>57</v>
      </c>
      <c r="B1" s="3"/>
      <c r="C1" s="3"/>
      <c r="D1" s="3"/>
      <c r="E1" s="3"/>
      <c r="R1" t="s">
        <v>72</v>
      </c>
      <c r="S1" s="64" t="s">
        <v>79</v>
      </c>
    </row>
    <row r="2" spans="1:19">
      <c r="A2" s="43" t="s">
        <v>49</v>
      </c>
      <c r="B2" s="3"/>
      <c r="C2" s="3"/>
      <c r="D2" s="3"/>
      <c r="E2" s="3"/>
      <c r="O2" s="2" t="s">
        <v>64</v>
      </c>
      <c r="P2" s="2" t="s">
        <v>63</v>
      </c>
      <c r="R2" t="s">
        <v>73</v>
      </c>
      <c r="S2" s="65">
        <v>12</v>
      </c>
    </row>
    <row r="3" spans="1:19">
      <c r="B3" s="3"/>
      <c r="C3"/>
      <c r="D3" s="3"/>
      <c r="E3" s="3"/>
      <c r="F3" s="1" t="s">
        <v>50</v>
      </c>
      <c r="G3" s="1"/>
      <c r="H3" s="1"/>
      <c r="I3" s="1"/>
      <c r="J3" s="1"/>
      <c r="K3" s="1"/>
      <c r="L3" s="1"/>
      <c r="M3" s="1"/>
      <c r="N3" s="1"/>
      <c r="O3" s="2" t="s">
        <v>61</v>
      </c>
      <c r="P3" s="2" t="s">
        <v>61</v>
      </c>
      <c r="Q3" s="1"/>
      <c r="R3" t="s">
        <v>74</v>
      </c>
      <c r="S3" s="65">
        <v>2012</v>
      </c>
    </row>
    <row r="4" spans="1:19">
      <c r="A4" s="3"/>
      <c r="B4" s="3"/>
      <c r="C4" s="3"/>
      <c r="D4" s="3"/>
      <c r="E4" s="3"/>
      <c r="F4" s="1" t="s">
        <v>51</v>
      </c>
      <c r="G4" s="1"/>
      <c r="H4" s="1"/>
      <c r="I4" s="1"/>
      <c r="J4" s="1"/>
      <c r="K4" s="1"/>
      <c r="L4" s="1"/>
      <c r="M4" s="1"/>
      <c r="N4" s="1"/>
      <c r="O4" s="2" t="s">
        <v>62</v>
      </c>
      <c r="P4" s="2" t="s">
        <v>62</v>
      </c>
      <c r="Q4" s="1"/>
      <c r="R4" t="s">
        <v>75</v>
      </c>
      <c r="S4" s="65" t="str">
        <f>S3&amp;":"&amp;S2</f>
        <v>2012:12</v>
      </c>
    </row>
    <row r="5" spans="1:19">
      <c r="A5" s="3" t="s">
        <v>26</v>
      </c>
      <c r="B5" s="3" t="s">
        <v>27</v>
      </c>
      <c r="C5" s="2" t="s">
        <v>87</v>
      </c>
      <c r="D5" s="3" t="s">
        <v>25</v>
      </c>
      <c r="E5" s="3" t="s">
        <v>24</v>
      </c>
      <c r="F5" s="1" t="s">
        <v>52</v>
      </c>
      <c r="G5" s="1" t="s">
        <v>53</v>
      </c>
      <c r="H5" s="1" t="s">
        <v>54</v>
      </c>
      <c r="I5" s="2" t="s">
        <v>69</v>
      </c>
      <c r="J5" s="1"/>
      <c r="K5" s="1"/>
      <c r="L5" s="1"/>
      <c r="M5" s="1"/>
      <c r="N5" s="1"/>
      <c r="O5" s="1" t="s">
        <v>54</v>
      </c>
      <c r="P5" s="1" t="s">
        <v>54</v>
      </c>
      <c r="Q5" s="1"/>
      <c r="R5" s="1"/>
      <c r="S5" s="1"/>
    </row>
    <row r="6" spans="1:19" s="1" customFormat="1">
      <c r="A6" s="3">
        <v>2006</v>
      </c>
      <c r="B6" s="45">
        <v>1</v>
      </c>
      <c r="C6" s="46">
        <f>'Values Wx Adjusted'!Y80</f>
        <v>259581090.50621402</v>
      </c>
      <c r="D6" s="46">
        <f>'Values Wx Adjusted'!Z80</f>
        <v>15737</v>
      </c>
      <c r="E6" s="46">
        <f t="shared" ref="E6:E53" si="0">C6/D6</f>
        <v>16494.953962395248</v>
      </c>
      <c r="R6" s="51" t="str">
        <f>A6&amp;":"&amp;B6</f>
        <v>2006:1</v>
      </c>
    </row>
    <row r="7" spans="1:19" s="1" customFormat="1">
      <c r="A7" s="3">
        <v>2006</v>
      </c>
      <c r="B7" s="45">
        <f t="shared" ref="B7:B17" si="1">IF(B6=12,1,B6+1)</f>
        <v>2</v>
      </c>
      <c r="C7" s="46">
        <f>'Values Wx Adjusted'!Y81</f>
        <v>239371589.44207132</v>
      </c>
      <c r="D7" s="46">
        <f>'Values Wx Adjusted'!Z81</f>
        <v>15724</v>
      </c>
      <c r="E7" s="46">
        <f t="shared" si="0"/>
        <v>15223.326726155643</v>
      </c>
      <c r="R7" s="51" t="str">
        <f t="shared" ref="R7:R70" si="2">A7&amp;":"&amp;B7</f>
        <v>2006:2</v>
      </c>
    </row>
    <row r="8" spans="1:19" s="1" customFormat="1">
      <c r="A8" s="3">
        <v>2006</v>
      </c>
      <c r="B8" s="45">
        <f t="shared" si="1"/>
        <v>3</v>
      </c>
      <c r="C8" s="46">
        <f>'Values Wx Adjusted'!Y82</f>
        <v>236887937.81185681</v>
      </c>
      <c r="D8" s="46">
        <f>'Values Wx Adjusted'!Z82</f>
        <v>15761</v>
      </c>
      <c r="E8" s="46">
        <f t="shared" si="0"/>
        <v>15030.006840419821</v>
      </c>
      <c r="R8" s="51" t="str">
        <f t="shared" si="2"/>
        <v>2006:3</v>
      </c>
    </row>
    <row r="9" spans="1:19" s="1" customFormat="1">
      <c r="A9" s="3">
        <v>2006</v>
      </c>
      <c r="B9" s="45">
        <f t="shared" si="1"/>
        <v>4</v>
      </c>
      <c r="C9" s="46">
        <f>'Values Wx Adjusted'!Y83</f>
        <v>244768030.79262727</v>
      </c>
      <c r="D9" s="46">
        <f>'Values Wx Adjusted'!Z83</f>
        <v>15786</v>
      </c>
      <c r="E9" s="46">
        <f t="shared" si="0"/>
        <v>15505.386468556144</v>
      </c>
      <c r="R9" s="51" t="str">
        <f t="shared" si="2"/>
        <v>2006:4</v>
      </c>
    </row>
    <row r="10" spans="1:19" s="1" customFormat="1">
      <c r="A10" s="3">
        <v>2006</v>
      </c>
      <c r="B10" s="45">
        <f t="shared" si="1"/>
        <v>5</v>
      </c>
      <c r="C10" s="46">
        <f>'Values Wx Adjusted'!Y84</f>
        <v>280226094.72863686</v>
      </c>
      <c r="D10" s="46">
        <f>'Values Wx Adjusted'!Z84</f>
        <v>15783</v>
      </c>
      <c r="E10" s="46">
        <f t="shared" si="0"/>
        <v>17754.932188344221</v>
      </c>
      <c r="R10" s="51" t="str">
        <f t="shared" si="2"/>
        <v>2006:5</v>
      </c>
    </row>
    <row r="11" spans="1:19" s="1" customFormat="1">
      <c r="A11" s="3">
        <v>2006</v>
      </c>
      <c r="B11" s="45">
        <f t="shared" si="1"/>
        <v>6</v>
      </c>
      <c r="C11" s="46">
        <f>'Values Wx Adjusted'!Y85</f>
        <v>319292812.64305031</v>
      </c>
      <c r="D11" s="46">
        <f>'Values Wx Adjusted'!Z85</f>
        <v>15816</v>
      </c>
      <c r="E11" s="46">
        <f t="shared" si="0"/>
        <v>20187.962357299592</v>
      </c>
      <c r="R11" s="51" t="str">
        <f t="shared" si="2"/>
        <v>2006:6</v>
      </c>
    </row>
    <row r="12" spans="1:19" s="1" customFormat="1">
      <c r="A12" s="3">
        <v>2006</v>
      </c>
      <c r="B12" s="45">
        <f t="shared" si="1"/>
        <v>7</v>
      </c>
      <c r="C12" s="46">
        <f>'Values Wx Adjusted'!Y86</f>
        <v>338524370.73890275</v>
      </c>
      <c r="D12" s="46">
        <f>'Values Wx Adjusted'!Z86</f>
        <v>15900</v>
      </c>
      <c r="E12" s="46">
        <f t="shared" si="0"/>
        <v>21290.840926975015</v>
      </c>
      <c r="R12" s="51" t="str">
        <f t="shared" si="2"/>
        <v>2006:7</v>
      </c>
    </row>
    <row r="13" spans="1:19" s="1" customFormat="1">
      <c r="A13" s="3">
        <v>2006</v>
      </c>
      <c r="B13" s="45">
        <f t="shared" si="1"/>
        <v>8</v>
      </c>
      <c r="C13" s="46">
        <f>'Values Wx Adjusted'!Y87</f>
        <v>356416936.288939</v>
      </c>
      <c r="D13" s="46">
        <f>'Values Wx Adjusted'!Z87</f>
        <v>15923</v>
      </c>
      <c r="E13" s="46">
        <f t="shared" si="0"/>
        <v>22383.780461529801</v>
      </c>
      <c r="R13" s="51" t="str">
        <f t="shared" si="2"/>
        <v>2006:8</v>
      </c>
    </row>
    <row r="14" spans="1:19" s="1" customFormat="1">
      <c r="A14" s="3">
        <v>2006</v>
      </c>
      <c r="B14" s="45">
        <f t="shared" si="1"/>
        <v>9</v>
      </c>
      <c r="C14" s="46">
        <f>'Values Wx Adjusted'!Y88</f>
        <v>347092456.48211873</v>
      </c>
      <c r="D14" s="46">
        <f>'Values Wx Adjusted'!Z88</f>
        <v>15958</v>
      </c>
      <c r="E14" s="46">
        <f t="shared" si="0"/>
        <v>21750.373259939763</v>
      </c>
      <c r="R14" s="51" t="str">
        <f t="shared" si="2"/>
        <v>2006:9</v>
      </c>
    </row>
    <row r="15" spans="1:19" s="1" customFormat="1">
      <c r="A15" s="3">
        <v>2006</v>
      </c>
      <c r="B15" s="45">
        <f t="shared" si="1"/>
        <v>10</v>
      </c>
      <c r="C15" s="46">
        <f>'Values Wx Adjusted'!Y89</f>
        <v>294211541.55870974</v>
      </c>
      <c r="D15" s="46">
        <f>'Values Wx Adjusted'!Z89</f>
        <v>15973</v>
      </c>
      <c r="E15" s="46">
        <f t="shared" si="0"/>
        <v>18419.303922789066</v>
      </c>
      <c r="R15" s="51" t="str">
        <f t="shared" si="2"/>
        <v>2006:10</v>
      </c>
    </row>
    <row r="16" spans="1:19" s="1" customFormat="1">
      <c r="A16" s="3">
        <v>2006</v>
      </c>
      <c r="B16" s="45">
        <f t="shared" si="1"/>
        <v>11</v>
      </c>
      <c r="C16" s="46">
        <f>'Values Wx Adjusted'!Y90</f>
        <v>267913604.49708363</v>
      </c>
      <c r="D16" s="46">
        <f>'Values Wx Adjusted'!Z90</f>
        <v>16000</v>
      </c>
      <c r="E16" s="46">
        <f t="shared" si="0"/>
        <v>16744.600281067727</v>
      </c>
      <c r="R16" s="51" t="str">
        <f t="shared" si="2"/>
        <v>2006:11</v>
      </c>
    </row>
    <row r="17" spans="1:18" s="1" customFormat="1">
      <c r="A17" s="3">
        <v>2006</v>
      </c>
      <c r="B17" s="45">
        <f t="shared" si="1"/>
        <v>12</v>
      </c>
      <c r="C17" s="46">
        <f>'Values Wx Adjusted'!Y91</f>
        <v>253087072.04902419</v>
      </c>
      <c r="D17" s="46">
        <f>'Values Wx Adjusted'!Z91</f>
        <v>16016</v>
      </c>
      <c r="E17" s="46">
        <f t="shared" si="0"/>
        <v>15802.139863200811</v>
      </c>
      <c r="F17" s="49">
        <f t="shared" ref="F17:F76" si="3">AVERAGE(E6:E17)</f>
        <v>18048.967271556066</v>
      </c>
      <c r="R17" s="51" t="str">
        <f t="shared" si="2"/>
        <v>2006:12</v>
      </c>
    </row>
    <row r="18" spans="1:18" s="1" customFormat="1">
      <c r="A18" s="3">
        <v>2007</v>
      </c>
      <c r="B18" s="52">
        <f>B6</f>
        <v>1</v>
      </c>
      <c r="C18" s="46">
        <f>'Values Wx Adjusted'!Y92</f>
        <v>272307268.59048277</v>
      </c>
      <c r="D18" s="46">
        <f>'Values Wx Adjusted'!Z92</f>
        <v>16022</v>
      </c>
      <c r="E18" s="46">
        <f t="shared" si="0"/>
        <v>16995.835013761251</v>
      </c>
      <c r="F18" s="49">
        <f t="shared" si="3"/>
        <v>18090.707359169905</v>
      </c>
      <c r="G18" s="49"/>
      <c r="H18" s="50"/>
      <c r="R18" s="51" t="str">
        <f t="shared" si="2"/>
        <v>2007:1</v>
      </c>
    </row>
    <row r="19" spans="1:18" s="1" customFormat="1">
      <c r="A19" s="3">
        <v>2007</v>
      </c>
      <c r="B19" s="52">
        <f t="shared" ref="B19:B53" si="4">B7</f>
        <v>2</v>
      </c>
      <c r="C19" s="46">
        <f>'Values Wx Adjusted'!Y93</f>
        <v>245267178.01836327</v>
      </c>
      <c r="D19" s="46">
        <f>'Values Wx Adjusted'!Z93</f>
        <v>16120</v>
      </c>
      <c r="E19" s="46">
        <f t="shared" si="0"/>
        <v>15215.085485010128</v>
      </c>
      <c r="F19" s="49">
        <f t="shared" si="3"/>
        <v>18090.020589074444</v>
      </c>
      <c r="G19" s="49"/>
      <c r="H19" s="50"/>
      <c r="R19" s="51" t="str">
        <f t="shared" si="2"/>
        <v>2007:2</v>
      </c>
    </row>
    <row r="20" spans="1:18" s="1" customFormat="1">
      <c r="A20" s="3">
        <v>2007</v>
      </c>
      <c r="B20" s="52">
        <f t="shared" si="4"/>
        <v>3</v>
      </c>
      <c r="C20" s="46">
        <f>'Values Wx Adjusted'!Y94</f>
        <v>248639496.66186142</v>
      </c>
      <c r="D20" s="46">
        <f>'Values Wx Adjusted'!Z94</f>
        <v>16227</v>
      </c>
      <c r="E20" s="46">
        <f t="shared" si="0"/>
        <v>15322.579445483541</v>
      </c>
      <c r="F20" s="49">
        <f t="shared" si="3"/>
        <v>18114.40163949642</v>
      </c>
      <c r="G20" s="49"/>
      <c r="H20" s="50"/>
      <c r="R20" s="51" t="str">
        <f t="shared" si="2"/>
        <v>2007:3</v>
      </c>
    </row>
    <row r="21" spans="1:18" s="1" customFormat="1">
      <c r="A21" s="3">
        <v>2007</v>
      </c>
      <c r="B21" s="52">
        <f t="shared" si="4"/>
        <v>4</v>
      </c>
      <c r="C21" s="46">
        <f>'Values Wx Adjusted'!Y95</f>
        <v>260835622.08694884</v>
      </c>
      <c r="D21" s="46">
        <f>'Values Wx Adjusted'!Z95</f>
        <v>16256</v>
      </c>
      <c r="E21" s="46">
        <f t="shared" si="0"/>
        <v>16045.498405939274</v>
      </c>
      <c r="F21" s="49">
        <f t="shared" si="3"/>
        <v>18159.410967611679</v>
      </c>
      <c r="G21" s="49"/>
      <c r="H21" s="50"/>
      <c r="R21" s="51" t="str">
        <f t="shared" si="2"/>
        <v>2007:4</v>
      </c>
    </row>
    <row r="22" spans="1:18" s="1" customFormat="1">
      <c r="A22" s="3">
        <v>2007</v>
      </c>
      <c r="B22" s="52">
        <f t="shared" si="4"/>
        <v>5</v>
      </c>
      <c r="C22" s="46">
        <f>'Values Wx Adjusted'!Y96</f>
        <v>282096305.43539351</v>
      </c>
      <c r="D22" s="46">
        <f>'Values Wx Adjusted'!Z96</f>
        <v>16284</v>
      </c>
      <c r="E22" s="46">
        <f t="shared" si="0"/>
        <v>17323.526494435857</v>
      </c>
      <c r="F22" s="49">
        <f t="shared" si="3"/>
        <v>18123.460493119317</v>
      </c>
      <c r="G22" s="49"/>
      <c r="H22" s="50"/>
      <c r="R22" s="51" t="str">
        <f t="shared" si="2"/>
        <v>2007:5</v>
      </c>
    </row>
    <row r="23" spans="1:18" s="1" customFormat="1">
      <c r="A23" s="3">
        <v>2007</v>
      </c>
      <c r="B23" s="52">
        <f t="shared" si="4"/>
        <v>6</v>
      </c>
      <c r="C23" s="46">
        <f>'Values Wx Adjusted'!Y97</f>
        <v>325520673.33779532</v>
      </c>
      <c r="D23" s="46">
        <f>'Values Wx Adjusted'!Z97</f>
        <v>16351</v>
      </c>
      <c r="E23" s="46">
        <f t="shared" si="0"/>
        <v>19908.303671811835</v>
      </c>
      <c r="F23" s="49">
        <f t="shared" si="3"/>
        <v>18100.155602662006</v>
      </c>
      <c r="G23" s="49"/>
      <c r="H23" s="50"/>
      <c r="R23" s="51" t="str">
        <f t="shared" si="2"/>
        <v>2007:6</v>
      </c>
    </row>
    <row r="24" spans="1:18" s="1" customFormat="1">
      <c r="A24" s="3">
        <v>2007</v>
      </c>
      <c r="B24" s="52">
        <f t="shared" si="4"/>
        <v>7</v>
      </c>
      <c r="C24" s="46">
        <f>'Values Wx Adjusted'!Y98</f>
        <v>356390543.91375405</v>
      </c>
      <c r="D24" s="46">
        <f>'Values Wx Adjusted'!Z98</f>
        <v>16365</v>
      </c>
      <c r="E24" s="46">
        <f t="shared" si="0"/>
        <v>21777.607327452126</v>
      </c>
      <c r="F24" s="49">
        <f t="shared" si="3"/>
        <v>18140.719469368432</v>
      </c>
      <c r="G24" s="49">
        <f t="shared" ref="G24:G76" si="5">AVERAGE(E1:E12)</f>
        <v>17355.344210020812</v>
      </c>
      <c r="H24" s="50">
        <f t="shared" ref="H24:H76" si="6">F24/G24-1</f>
        <v>4.5252646668577867E-2</v>
      </c>
      <c r="R24" s="51" t="str">
        <f t="shared" si="2"/>
        <v>2007:7</v>
      </c>
    </row>
    <row r="25" spans="1:18" s="1" customFormat="1">
      <c r="A25" s="3">
        <v>2007</v>
      </c>
      <c r="B25" s="52">
        <f t="shared" si="4"/>
        <v>8</v>
      </c>
      <c r="C25" s="46">
        <f>'Values Wx Adjusted'!Y99</f>
        <v>357703183.18421024</v>
      </c>
      <c r="D25" s="46">
        <f>'Values Wx Adjusted'!Z99</f>
        <v>16413</v>
      </c>
      <c r="E25" s="46">
        <f t="shared" si="0"/>
        <v>21793.894058624886</v>
      </c>
      <c r="F25" s="49">
        <f t="shared" si="3"/>
        <v>18091.562269126356</v>
      </c>
      <c r="G25" s="49">
        <f t="shared" si="5"/>
        <v>17983.898741459434</v>
      </c>
      <c r="H25" s="50">
        <f t="shared" si="6"/>
        <v>5.9866622479762821E-3</v>
      </c>
      <c r="R25" s="51" t="str">
        <f t="shared" si="2"/>
        <v>2007:8</v>
      </c>
    </row>
    <row r="26" spans="1:18" s="1" customFormat="1">
      <c r="A26" s="3">
        <v>2007</v>
      </c>
      <c r="B26" s="52">
        <f t="shared" si="4"/>
        <v>9</v>
      </c>
      <c r="C26" s="46">
        <f>'Values Wx Adjusted'!Y100</f>
        <v>358879523.27668595</v>
      </c>
      <c r="D26" s="46">
        <f>'Values Wx Adjusted'!Z100</f>
        <v>16446</v>
      </c>
      <c r="E26" s="46">
        <f t="shared" si="0"/>
        <v>21821.690579878752</v>
      </c>
      <c r="F26" s="49">
        <f t="shared" si="3"/>
        <v>18097.50537912127</v>
      </c>
      <c r="G26" s="49">
        <f t="shared" si="5"/>
        <v>18402.395910179468</v>
      </c>
      <c r="H26" s="50">
        <f t="shared" si="6"/>
        <v>-1.656798019922745E-2</v>
      </c>
      <c r="R26" s="51" t="str">
        <f t="shared" si="2"/>
        <v>2007:9</v>
      </c>
    </row>
    <row r="27" spans="1:18" s="1" customFormat="1">
      <c r="A27" s="3">
        <v>2007</v>
      </c>
      <c r="B27" s="52">
        <f t="shared" si="4"/>
        <v>10</v>
      </c>
      <c r="C27" s="46">
        <f>'Values Wx Adjusted'!Y101</f>
        <v>306241234.41412944</v>
      </c>
      <c r="D27" s="46">
        <f>'Values Wx Adjusted'!Z101</f>
        <v>16477</v>
      </c>
      <c r="E27" s="46">
        <f t="shared" si="0"/>
        <v>18585.982546223793</v>
      </c>
      <c r="F27" s="49">
        <f t="shared" si="3"/>
        <v>18111.3952644075</v>
      </c>
      <c r="G27" s="49">
        <f t="shared" si="5"/>
        <v>18404.086711440428</v>
      </c>
      <c r="H27" s="50">
        <f t="shared" si="6"/>
        <v>-1.5903611606599588E-2</v>
      </c>
      <c r="R27" s="51" t="str">
        <f t="shared" si="2"/>
        <v>2007:10</v>
      </c>
    </row>
    <row r="28" spans="1:18" s="1" customFormat="1">
      <c r="A28" s="3">
        <v>2007</v>
      </c>
      <c r="B28" s="52">
        <f t="shared" si="4"/>
        <v>11</v>
      </c>
      <c r="C28" s="46">
        <f>'Values Wx Adjusted'!Y102</f>
        <v>271565477.92075378</v>
      </c>
      <c r="D28" s="46">
        <f>'Values Wx Adjusted'!Z102</f>
        <v>16519</v>
      </c>
      <c r="E28" s="46">
        <f t="shared" si="0"/>
        <v>16439.583384027712</v>
      </c>
      <c r="F28" s="49">
        <f t="shared" si="3"/>
        <v>18085.977189654164</v>
      </c>
      <c r="G28" s="49">
        <f t="shared" si="5"/>
        <v>18253.224308679273</v>
      </c>
      <c r="H28" s="50">
        <f t="shared" si="6"/>
        <v>-9.1626069014877354E-3</v>
      </c>
      <c r="R28" s="51" t="str">
        <f t="shared" si="2"/>
        <v>2007:11</v>
      </c>
    </row>
    <row r="29" spans="1:18" s="1" customFormat="1">
      <c r="A29" s="3">
        <v>2007</v>
      </c>
      <c r="B29" s="52">
        <f t="shared" si="4"/>
        <v>12</v>
      </c>
      <c r="C29" s="46">
        <f>'Values Wx Adjusted'!Y103</f>
        <v>258830923.9351263</v>
      </c>
      <c r="D29" s="46">
        <f>'Values Wx Adjusted'!Z103</f>
        <v>16518</v>
      </c>
      <c r="E29" s="46">
        <f t="shared" si="0"/>
        <v>15669.628522528532</v>
      </c>
      <c r="F29" s="49">
        <f t="shared" si="3"/>
        <v>18074.934577931472</v>
      </c>
      <c r="G29" s="49">
        <f t="shared" si="5"/>
        <v>18048.967271556066</v>
      </c>
      <c r="H29" s="50">
        <f t="shared" si="6"/>
        <v>1.4387142480072335E-3</v>
      </c>
      <c r="R29" s="51" t="str">
        <f t="shared" si="2"/>
        <v>2007:12</v>
      </c>
    </row>
    <row r="30" spans="1:18" s="1" customFormat="1">
      <c r="A30" s="3">
        <v>2008</v>
      </c>
      <c r="B30" s="52">
        <f t="shared" si="4"/>
        <v>1</v>
      </c>
      <c r="C30" s="46">
        <f>'Values Wx Adjusted'!Y104</f>
        <v>275723087.8402344</v>
      </c>
      <c r="D30" s="46">
        <f>'Values Wx Adjusted'!Z104</f>
        <v>16544</v>
      </c>
      <c r="E30" s="46">
        <f t="shared" si="0"/>
        <v>16666.047379124419</v>
      </c>
      <c r="F30" s="49">
        <f t="shared" si="3"/>
        <v>18047.452275045071</v>
      </c>
      <c r="G30" s="49">
        <f t="shared" si="5"/>
        <v>18090.707359169905</v>
      </c>
      <c r="H30" s="50">
        <f t="shared" si="6"/>
        <v>-2.3910112117815352E-3</v>
      </c>
      <c r="R30" s="51" t="str">
        <f t="shared" si="2"/>
        <v>2008:1</v>
      </c>
    </row>
    <row r="31" spans="1:18" s="1" customFormat="1">
      <c r="A31" s="3">
        <v>2008</v>
      </c>
      <c r="B31" s="52">
        <f t="shared" si="4"/>
        <v>2</v>
      </c>
      <c r="C31" s="46">
        <f>'Values Wx Adjusted'!Y105</f>
        <v>261832633.11611632</v>
      </c>
      <c r="D31" s="46">
        <f>'Values Wx Adjusted'!Z105</f>
        <v>16617</v>
      </c>
      <c r="E31" s="46">
        <f t="shared" si="0"/>
        <v>15756.91358946358</v>
      </c>
      <c r="F31" s="49">
        <f t="shared" si="3"/>
        <v>18092.604617082859</v>
      </c>
      <c r="G31" s="49">
        <f t="shared" si="5"/>
        <v>18090.020589074444</v>
      </c>
      <c r="H31" s="50">
        <f t="shared" si="6"/>
        <v>1.4284273451714569E-4</v>
      </c>
      <c r="R31" s="51" t="str">
        <f t="shared" si="2"/>
        <v>2008:2</v>
      </c>
    </row>
    <row r="32" spans="1:18" s="1" customFormat="1">
      <c r="A32" s="3">
        <v>2008</v>
      </c>
      <c r="B32" s="52">
        <f t="shared" si="4"/>
        <v>3</v>
      </c>
      <c r="C32" s="46">
        <f>'Values Wx Adjusted'!Y106</f>
        <v>251074806.37382424</v>
      </c>
      <c r="D32" s="46">
        <f>'Values Wx Adjusted'!Z106</f>
        <v>16613</v>
      </c>
      <c r="E32" s="46">
        <f t="shared" si="0"/>
        <v>15113.152734233687</v>
      </c>
      <c r="F32" s="49">
        <f t="shared" si="3"/>
        <v>18075.15239114537</v>
      </c>
      <c r="G32" s="49">
        <f t="shared" si="5"/>
        <v>18114.40163949642</v>
      </c>
      <c r="H32" s="50">
        <f t="shared" si="6"/>
        <v>-2.1667427460299038E-3</v>
      </c>
      <c r="R32" s="51" t="str">
        <f t="shared" si="2"/>
        <v>2008:3</v>
      </c>
    </row>
    <row r="33" spans="1:18" s="1" customFormat="1">
      <c r="A33" s="3">
        <v>2008</v>
      </c>
      <c r="B33" s="52">
        <f t="shared" si="4"/>
        <v>4</v>
      </c>
      <c r="C33" s="46">
        <f>'Values Wx Adjusted'!Y107</f>
        <v>270266130.95421714</v>
      </c>
      <c r="D33" s="46">
        <f>'Values Wx Adjusted'!Z107</f>
        <v>16640</v>
      </c>
      <c r="E33" s="46">
        <f t="shared" si="0"/>
        <v>16241.954985229395</v>
      </c>
      <c r="F33" s="49">
        <f t="shared" si="3"/>
        <v>18091.523772752877</v>
      </c>
      <c r="G33" s="49">
        <f t="shared" si="5"/>
        <v>18159.410967611679</v>
      </c>
      <c r="H33" s="50">
        <f t="shared" si="6"/>
        <v>-3.7384029129514662E-3</v>
      </c>
      <c r="R33" s="51" t="str">
        <f t="shared" si="2"/>
        <v>2008:4</v>
      </c>
    </row>
    <row r="34" spans="1:18" s="1" customFormat="1">
      <c r="A34" s="3">
        <v>2008</v>
      </c>
      <c r="B34" s="52">
        <f t="shared" si="4"/>
        <v>5</v>
      </c>
      <c r="C34" s="46">
        <f>'Values Wx Adjusted'!Y108</f>
        <v>281815941.52575636</v>
      </c>
      <c r="D34" s="46">
        <f>'Values Wx Adjusted'!Z108</f>
        <v>16663</v>
      </c>
      <c r="E34" s="46">
        <f t="shared" si="0"/>
        <v>16912.677280547101</v>
      </c>
      <c r="F34" s="49">
        <f t="shared" si="3"/>
        <v>18057.286338262147</v>
      </c>
      <c r="G34" s="49">
        <f t="shared" si="5"/>
        <v>18123.460493119317</v>
      </c>
      <c r="H34" s="50">
        <f t="shared" si="6"/>
        <v>-3.6512979892715514E-3</v>
      </c>
      <c r="R34" s="51" t="str">
        <f t="shared" si="2"/>
        <v>2008:5</v>
      </c>
    </row>
    <row r="35" spans="1:18" s="1" customFormat="1">
      <c r="A35" s="3">
        <v>2008</v>
      </c>
      <c r="B35" s="52">
        <f t="shared" si="4"/>
        <v>6</v>
      </c>
      <c r="C35" s="46">
        <f>'Values Wx Adjusted'!Y109</f>
        <v>327382573.50316674</v>
      </c>
      <c r="D35" s="46">
        <f>'Values Wx Adjusted'!Z109</f>
        <v>16772</v>
      </c>
      <c r="E35" s="46">
        <f t="shared" si="0"/>
        <v>19519.590597613089</v>
      </c>
      <c r="F35" s="49">
        <f t="shared" si="3"/>
        <v>18024.893582078919</v>
      </c>
      <c r="G35" s="49">
        <f t="shared" si="5"/>
        <v>18100.155602662006</v>
      </c>
      <c r="H35" s="50">
        <f t="shared" si="6"/>
        <v>-4.1580869377729757E-3</v>
      </c>
      <c r="R35" s="51" t="str">
        <f t="shared" si="2"/>
        <v>2008:6</v>
      </c>
    </row>
    <row r="36" spans="1:18" s="1" customFormat="1">
      <c r="A36" s="3">
        <v>2008</v>
      </c>
      <c r="B36" s="52">
        <f t="shared" si="4"/>
        <v>7</v>
      </c>
      <c r="C36" s="46">
        <f>'Values Wx Adjusted'!Y110</f>
        <v>349079181.79472929</v>
      </c>
      <c r="D36" s="46">
        <f>'Values Wx Adjusted'!Z110</f>
        <v>16777</v>
      </c>
      <c r="E36" s="46">
        <f t="shared" si="0"/>
        <v>20807.008511338696</v>
      </c>
      <c r="F36" s="49">
        <f t="shared" si="3"/>
        <v>17944.010347402804</v>
      </c>
      <c r="G36" s="49">
        <f t="shared" si="5"/>
        <v>18140.719469368432</v>
      </c>
      <c r="H36" s="50">
        <f t="shared" si="6"/>
        <v>-1.0843512700683289E-2</v>
      </c>
      <c r="R36" s="51" t="str">
        <f t="shared" si="2"/>
        <v>2008:7</v>
      </c>
    </row>
    <row r="37" spans="1:18" s="1" customFormat="1">
      <c r="A37" s="3">
        <v>2008</v>
      </c>
      <c r="B37" s="52">
        <f t="shared" si="4"/>
        <v>8</v>
      </c>
      <c r="C37" s="46">
        <f>'Values Wx Adjusted'!Y111</f>
        <v>346716595.63199985</v>
      </c>
      <c r="D37" s="46">
        <f>'Values Wx Adjusted'!Z111</f>
        <v>16803</v>
      </c>
      <c r="E37" s="46">
        <f t="shared" si="0"/>
        <v>20634.207917157641</v>
      </c>
      <c r="F37" s="49">
        <f t="shared" si="3"/>
        <v>17847.369835613867</v>
      </c>
      <c r="G37" s="49">
        <f t="shared" si="5"/>
        <v>18091.562269126356</v>
      </c>
      <c r="H37" s="50">
        <f t="shared" si="6"/>
        <v>-1.3497586879448686E-2</v>
      </c>
      <c r="R37" s="51" t="str">
        <f t="shared" si="2"/>
        <v>2008:8</v>
      </c>
    </row>
    <row r="38" spans="1:18" s="1" customFormat="1">
      <c r="A38" s="3">
        <v>2008</v>
      </c>
      <c r="B38" s="52">
        <f t="shared" si="4"/>
        <v>9</v>
      </c>
      <c r="C38" s="46">
        <f>'Values Wx Adjusted'!Y112</f>
        <v>352045453.98077321</v>
      </c>
      <c r="D38" s="46">
        <f>'Values Wx Adjusted'!Z112</f>
        <v>16912</v>
      </c>
      <c r="E38" s="46">
        <f t="shared" si="0"/>
        <v>20816.311138882047</v>
      </c>
      <c r="F38" s="49">
        <f t="shared" si="3"/>
        <v>17763.58821553081</v>
      </c>
      <c r="G38" s="49">
        <f t="shared" si="5"/>
        <v>18097.50537912127</v>
      </c>
      <c r="H38" s="50">
        <f t="shared" si="6"/>
        <v>-1.8451005074748839E-2</v>
      </c>
      <c r="R38" s="51" t="str">
        <f t="shared" si="2"/>
        <v>2008:9</v>
      </c>
    </row>
    <row r="39" spans="1:18" s="1" customFormat="1">
      <c r="A39" s="3">
        <v>2008</v>
      </c>
      <c r="B39" s="52">
        <f t="shared" si="4"/>
        <v>10</v>
      </c>
      <c r="C39" s="46">
        <f>'Values Wx Adjusted'!Y113</f>
        <v>316616693.03126228</v>
      </c>
      <c r="D39" s="46">
        <f>'Values Wx Adjusted'!Z113</f>
        <v>16915</v>
      </c>
      <c r="E39" s="46">
        <f t="shared" si="0"/>
        <v>18718.101864100638</v>
      </c>
      <c r="F39" s="49">
        <f t="shared" si="3"/>
        <v>17774.598158687211</v>
      </c>
      <c r="G39" s="49">
        <f t="shared" si="5"/>
        <v>18111.3952644075</v>
      </c>
      <c r="H39" s="50">
        <f t="shared" si="6"/>
        <v>-1.8595867452694925E-2</v>
      </c>
      <c r="R39" s="51" t="str">
        <f t="shared" si="2"/>
        <v>2008:10</v>
      </c>
    </row>
    <row r="40" spans="1:18" s="1" customFormat="1">
      <c r="A40" s="3">
        <v>2008</v>
      </c>
      <c r="B40" s="52">
        <f t="shared" si="4"/>
        <v>11</v>
      </c>
      <c r="C40" s="46">
        <f>'Values Wx Adjusted'!Y114</f>
        <v>263303221.08340678</v>
      </c>
      <c r="D40" s="46">
        <f>'Values Wx Adjusted'!Z114</f>
        <v>16929</v>
      </c>
      <c r="E40" s="46">
        <f t="shared" si="0"/>
        <v>15553.383016327412</v>
      </c>
      <c r="F40" s="49">
        <f t="shared" si="3"/>
        <v>17700.748128045521</v>
      </c>
      <c r="G40" s="49">
        <f t="shared" si="5"/>
        <v>18085.977189654164</v>
      </c>
      <c r="H40" s="50">
        <f t="shared" si="6"/>
        <v>-2.1299875454283357E-2</v>
      </c>
      <c r="R40" s="51" t="str">
        <f t="shared" si="2"/>
        <v>2008:11</v>
      </c>
    </row>
    <row r="41" spans="1:18" s="1" customFormat="1">
      <c r="A41" s="3">
        <v>2008</v>
      </c>
      <c r="B41" s="52">
        <f t="shared" si="4"/>
        <v>12</v>
      </c>
      <c r="C41" s="46">
        <f>'Values Wx Adjusted'!Y115</f>
        <v>253312059.81745791</v>
      </c>
      <c r="D41" s="46">
        <f>'Values Wx Adjusted'!Z115</f>
        <v>16938</v>
      </c>
      <c r="E41" s="46">
        <f t="shared" si="0"/>
        <v>14955.252085102014</v>
      </c>
      <c r="F41" s="49">
        <f t="shared" si="3"/>
        <v>17641.216758259976</v>
      </c>
      <c r="G41" s="49">
        <f t="shared" si="5"/>
        <v>18074.934577931472</v>
      </c>
      <c r="H41" s="50">
        <f t="shared" si="6"/>
        <v>-2.3995540221818712E-2</v>
      </c>
      <c r="R41" s="51" t="str">
        <f t="shared" si="2"/>
        <v>2008:12</v>
      </c>
    </row>
    <row r="42" spans="1:18" s="1" customFormat="1">
      <c r="A42" s="3">
        <v>2009</v>
      </c>
      <c r="B42" s="52">
        <f t="shared" si="4"/>
        <v>1</v>
      </c>
      <c r="C42" s="46">
        <f>'Values Wx Adjusted'!Y116</f>
        <v>270183402.24801379</v>
      </c>
      <c r="D42" s="46">
        <f>'Values Wx Adjusted'!Z116</f>
        <v>16919</v>
      </c>
      <c r="E42" s="46">
        <f t="shared" si="0"/>
        <v>15969.229992789988</v>
      </c>
      <c r="F42" s="49">
        <f t="shared" si="3"/>
        <v>17583.148642732107</v>
      </c>
      <c r="G42" s="49">
        <f t="shared" si="5"/>
        <v>18047.452275045071</v>
      </c>
      <c r="H42" s="50">
        <f t="shared" si="6"/>
        <v>-2.5726824220777988E-2</v>
      </c>
      <c r="R42" s="51" t="str">
        <f t="shared" si="2"/>
        <v>2009:1</v>
      </c>
    </row>
    <row r="43" spans="1:18" s="1" customFormat="1">
      <c r="A43" s="3">
        <v>2009</v>
      </c>
      <c r="B43" s="52">
        <f t="shared" si="4"/>
        <v>2</v>
      </c>
      <c r="C43" s="46">
        <f>'Values Wx Adjusted'!Y117</f>
        <v>248624293.89546624</v>
      </c>
      <c r="D43" s="46">
        <f>'Values Wx Adjusted'!Z117</f>
        <v>16907</v>
      </c>
      <c r="E43" s="46">
        <f t="shared" si="0"/>
        <v>14705.40568376804</v>
      </c>
      <c r="F43" s="49">
        <f t="shared" si="3"/>
        <v>17495.522983924147</v>
      </c>
      <c r="G43" s="49">
        <f t="shared" si="5"/>
        <v>18092.604617082859</v>
      </c>
      <c r="H43" s="50">
        <f t="shared" si="6"/>
        <v>-3.3001419408400401E-2</v>
      </c>
      <c r="R43" s="51" t="str">
        <f t="shared" si="2"/>
        <v>2009:2</v>
      </c>
    </row>
    <row r="44" spans="1:18" s="1" customFormat="1">
      <c r="A44" s="3">
        <v>2009</v>
      </c>
      <c r="B44" s="52">
        <f t="shared" si="4"/>
        <v>3</v>
      </c>
      <c r="C44" s="46">
        <f>'Values Wx Adjusted'!Y118</f>
        <v>248548874.65020734</v>
      </c>
      <c r="D44" s="46">
        <f>'Values Wx Adjusted'!Z118</f>
        <v>16933</v>
      </c>
      <c r="E44" s="46">
        <f t="shared" si="0"/>
        <v>14678.372092966831</v>
      </c>
      <c r="F44" s="49">
        <f t="shared" si="3"/>
        <v>17459.291263818577</v>
      </c>
      <c r="G44" s="49">
        <f t="shared" si="5"/>
        <v>18075.15239114537</v>
      </c>
      <c r="H44" s="50">
        <f t="shared" si="6"/>
        <v>-3.4072250899997325E-2</v>
      </c>
      <c r="R44" s="51" t="str">
        <f t="shared" si="2"/>
        <v>2009:3</v>
      </c>
    </row>
    <row r="45" spans="1:18" s="1" customFormat="1">
      <c r="A45" s="3">
        <v>2009</v>
      </c>
      <c r="B45" s="52">
        <f t="shared" si="4"/>
        <v>4</v>
      </c>
      <c r="C45" s="46">
        <f>'Values Wx Adjusted'!Y119</f>
        <v>261670042.0295397</v>
      </c>
      <c r="D45" s="46">
        <f>'Values Wx Adjusted'!Z119</f>
        <v>16938</v>
      </c>
      <c r="E45" s="46">
        <f t="shared" si="0"/>
        <v>15448.697722844474</v>
      </c>
      <c r="F45" s="49">
        <f t="shared" si="3"/>
        <v>17393.186491953165</v>
      </c>
      <c r="G45" s="49">
        <f t="shared" si="5"/>
        <v>18091.523772752877</v>
      </c>
      <c r="H45" s="50">
        <f t="shared" si="6"/>
        <v>-3.8600246699587393E-2</v>
      </c>
      <c r="R45" s="51" t="str">
        <f t="shared" si="2"/>
        <v>2009:4</v>
      </c>
    </row>
    <row r="46" spans="1:18" s="1" customFormat="1">
      <c r="A46" s="3">
        <v>2009</v>
      </c>
      <c r="B46" s="52">
        <f t="shared" si="4"/>
        <v>5</v>
      </c>
      <c r="C46" s="46">
        <f>'Values Wx Adjusted'!Y120</f>
        <v>282355745.76313227</v>
      </c>
      <c r="D46" s="46">
        <f>'Values Wx Adjusted'!Z120</f>
        <v>16952</v>
      </c>
      <c r="E46" s="46">
        <f t="shared" si="0"/>
        <v>16656.190759977129</v>
      </c>
      <c r="F46" s="49">
        <f t="shared" si="3"/>
        <v>17371.812615238996</v>
      </c>
      <c r="G46" s="49">
        <f t="shared" si="5"/>
        <v>18057.286338262147</v>
      </c>
      <c r="H46" s="50">
        <f t="shared" si="6"/>
        <v>-3.7961059606762659E-2</v>
      </c>
      <c r="R46" s="51" t="str">
        <f t="shared" si="2"/>
        <v>2009:5</v>
      </c>
    </row>
    <row r="47" spans="1:18" s="1" customFormat="1">
      <c r="A47" s="3">
        <v>2009</v>
      </c>
      <c r="B47" s="52">
        <f t="shared" si="4"/>
        <v>6</v>
      </c>
      <c r="C47" s="46">
        <f>'Values Wx Adjusted'!Y121</f>
        <v>330042017.14563864</v>
      </c>
      <c r="D47" s="46">
        <f>'Values Wx Adjusted'!Z121</f>
        <v>17015</v>
      </c>
      <c r="E47" s="46">
        <f t="shared" si="0"/>
        <v>19397.121195747201</v>
      </c>
      <c r="F47" s="49">
        <f t="shared" si="3"/>
        <v>17361.606831750174</v>
      </c>
      <c r="G47" s="49">
        <f t="shared" si="5"/>
        <v>18024.893582078919</v>
      </c>
      <c r="H47" s="50">
        <f t="shared" si="6"/>
        <v>-3.679837261220853E-2</v>
      </c>
      <c r="R47" s="51" t="str">
        <f t="shared" si="2"/>
        <v>2009:6</v>
      </c>
    </row>
    <row r="48" spans="1:18" s="1" customFormat="1">
      <c r="A48" s="3">
        <v>2009</v>
      </c>
      <c r="B48" s="52">
        <f t="shared" si="4"/>
        <v>7</v>
      </c>
      <c r="C48" s="46">
        <f>'Values Wx Adjusted'!Y122</f>
        <v>352579435.95004892</v>
      </c>
      <c r="D48" s="46">
        <f>'Values Wx Adjusted'!Z122</f>
        <v>17026</v>
      </c>
      <c r="E48" s="46">
        <f t="shared" si="0"/>
        <v>20708.295310116817</v>
      </c>
      <c r="F48" s="49">
        <f t="shared" si="3"/>
        <v>17353.380731648351</v>
      </c>
      <c r="G48" s="49">
        <f t="shared" si="5"/>
        <v>17944.010347402804</v>
      </c>
      <c r="H48" s="50">
        <f t="shared" si="6"/>
        <v>-3.2915140167645962E-2</v>
      </c>
      <c r="R48" s="51" t="str">
        <f t="shared" si="2"/>
        <v>2009:7</v>
      </c>
    </row>
    <row r="49" spans="1:19" s="1" customFormat="1">
      <c r="A49" s="3">
        <v>2009</v>
      </c>
      <c r="B49" s="52">
        <f t="shared" si="4"/>
        <v>8</v>
      </c>
      <c r="C49" s="46">
        <f>'Values Wx Adjusted'!Y123</f>
        <v>351505492.72427577</v>
      </c>
      <c r="D49" s="46">
        <f>'Values Wx Adjusted'!Z123</f>
        <v>17039</v>
      </c>
      <c r="E49" s="46">
        <f t="shared" si="0"/>
        <v>20629.46726476177</v>
      </c>
      <c r="F49" s="49">
        <f t="shared" si="3"/>
        <v>17352.985677282031</v>
      </c>
      <c r="G49" s="49">
        <f t="shared" si="5"/>
        <v>17847.369835613867</v>
      </c>
      <c r="H49" s="50">
        <f t="shared" si="6"/>
        <v>-2.7700673145984123E-2</v>
      </c>
      <c r="R49" s="51" t="str">
        <f t="shared" si="2"/>
        <v>2009:8</v>
      </c>
    </row>
    <row r="50" spans="1:19" s="1" customFormat="1">
      <c r="A50" s="3">
        <v>2009</v>
      </c>
      <c r="B50" s="52">
        <f t="shared" si="4"/>
        <v>9</v>
      </c>
      <c r="C50" s="46">
        <f>'Values Wx Adjusted'!Y124</f>
        <v>344721318.25683057</v>
      </c>
      <c r="D50" s="46">
        <f>'Values Wx Adjusted'!Z124</f>
        <v>17044</v>
      </c>
      <c r="E50" s="46">
        <f t="shared" si="0"/>
        <v>20225.376569868022</v>
      </c>
      <c r="F50" s="49">
        <f t="shared" si="3"/>
        <v>17303.741129864196</v>
      </c>
      <c r="G50" s="49">
        <f t="shared" si="5"/>
        <v>17763.58821553081</v>
      </c>
      <c r="H50" s="50">
        <f t="shared" si="6"/>
        <v>-2.5887060659544381E-2</v>
      </c>
      <c r="R50" s="51" t="str">
        <f t="shared" si="2"/>
        <v>2009:9</v>
      </c>
    </row>
    <row r="51" spans="1:19" s="1" customFormat="1">
      <c r="A51" s="3">
        <v>2009</v>
      </c>
      <c r="B51" s="52">
        <f t="shared" si="4"/>
        <v>10</v>
      </c>
      <c r="C51" s="46">
        <f>'Values Wx Adjusted'!Y125</f>
        <v>306822765.14683545</v>
      </c>
      <c r="D51" s="46">
        <f>'Values Wx Adjusted'!Z125</f>
        <v>17043</v>
      </c>
      <c r="E51" s="46">
        <f t="shared" si="0"/>
        <v>18002.861300641638</v>
      </c>
      <c r="F51" s="49">
        <f t="shared" si="3"/>
        <v>17244.137749575944</v>
      </c>
      <c r="G51" s="49">
        <f t="shared" si="5"/>
        <v>17774.598158687211</v>
      </c>
      <c r="H51" s="50">
        <f t="shared" si="6"/>
        <v>-2.9843735671290395E-2</v>
      </c>
      <c r="R51" s="51" t="str">
        <f t="shared" si="2"/>
        <v>2009:10</v>
      </c>
    </row>
    <row r="52" spans="1:19" s="1" customFormat="1">
      <c r="A52" s="3">
        <v>2009</v>
      </c>
      <c r="B52" s="52">
        <f t="shared" si="4"/>
        <v>11</v>
      </c>
      <c r="C52" s="46">
        <f>'Values Wx Adjusted'!Y126</f>
        <v>251567911.8178497</v>
      </c>
      <c r="D52" s="46">
        <f>'Values Wx Adjusted'!Z126</f>
        <v>17037</v>
      </c>
      <c r="E52" s="46">
        <f t="shared" si="0"/>
        <v>14765.974750123243</v>
      </c>
      <c r="F52" s="49">
        <f t="shared" si="3"/>
        <v>17178.520394058931</v>
      </c>
      <c r="G52" s="49">
        <f t="shared" si="5"/>
        <v>17700.748128045521</v>
      </c>
      <c r="H52" s="50">
        <f t="shared" si="6"/>
        <v>-2.9503144737659914E-2</v>
      </c>
      <c r="R52" s="51" t="str">
        <f t="shared" si="2"/>
        <v>2009:11</v>
      </c>
    </row>
    <row r="53" spans="1:19" s="1" customFormat="1">
      <c r="A53" s="3">
        <v>2009</v>
      </c>
      <c r="B53" s="52">
        <f t="shared" si="4"/>
        <v>12</v>
      </c>
      <c r="C53" s="46">
        <f>'Values Wx Adjusted'!Y127</f>
        <v>249142477.19863716</v>
      </c>
      <c r="D53" s="46">
        <f>'Values Wx Adjusted'!Z127</f>
        <v>17031</v>
      </c>
      <c r="E53" s="46">
        <f t="shared" si="0"/>
        <v>14628.763854068296</v>
      </c>
      <c r="F53" s="49">
        <f t="shared" si="3"/>
        <v>17151.313041472789</v>
      </c>
      <c r="G53" s="49">
        <f t="shared" si="5"/>
        <v>17641.216758259976</v>
      </c>
      <c r="H53" s="50">
        <f t="shared" si="6"/>
        <v>-2.7770404020335149E-2</v>
      </c>
      <c r="R53" s="51" t="str">
        <f t="shared" si="2"/>
        <v>2009:12</v>
      </c>
    </row>
    <row r="54" spans="1:19" s="45" customFormat="1">
      <c r="A54" s="45">
        <v>2010</v>
      </c>
      <c r="B54" s="45">
        <v>1</v>
      </c>
      <c r="C54" s="46">
        <f>'Values Wx Adjusted'!Y128</f>
        <v>264152143.6840623</v>
      </c>
      <c r="D54" s="46">
        <f>'Values Wx Adjusted'!Z128</f>
        <v>17043</v>
      </c>
      <c r="E54" s="46">
        <f>C54/D54</f>
        <v>15499.157641498698</v>
      </c>
      <c r="F54" s="49">
        <f t="shared" si="3"/>
        <v>17112.140345531847</v>
      </c>
      <c r="G54" s="49">
        <f t="shared" si="5"/>
        <v>17583.148642732107</v>
      </c>
      <c r="H54" s="50">
        <f t="shared" si="6"/>
        <v>-2.6787483105021104E-2</v>
      </c>
      <c r="K54"/>
      <c r="L54"/>
      <c r="M54"/>
      <c r="N54"/>
      <c r="O54"/>
      <c r="P54"/>
      <c r="Q54"/>
      <c r="R54" s="51" t="str">
        <f t="shared" si="2"/>
        <v>2010:1</v>
      </c>
      <c r="S54"/>
    </row>
    <row r="55" spans="1:19" s="45" customFormat="1">
      <c r="A55" s="45">
        <v>2010</v>
      </c>
      <c r="B55" s="45">
        <f t="shared" ref="B55:B66" si="7">IF(B54=12,1,B54+1)</f>
        <v>2</v>
      </c>
      <c r="C55" s="46">
        <f>'Values Wx Adjusted'!Y129</f>
        <v>255644648.28592741</v>
      </c>
      <c r="D55" s="46">
        <f>'Values Wx Adjusted'!Z129</f>
        <v>17080</v>
      </c>
      <c r="E55" s="46">
        <f t="shared" ref="E55:E86" si="8">C55/D55</f>
        <v>14967.48526264212</v>
      </c>
      <c r="F55" s="49">
        <f t="shared" si="3"/>
        <v>17133.980310438019</v>
      </c>
      <c r="G55" s="49">
        <f t="shared" si="5"/>
        <v>17495.522983924147</v>
      </c>
      <c r="H55" s="50">
        <f t="shared" si="6"/>
        <v>-2.0664868024713123E-2</v>
      </c>
      <c r="K55"/>
      <c r="L55"/>
      <c r="M55"/>
      <c r="N55"/>
      <c r="O55"/>
      <c r="P55"/>
      <c r="Q55"/>
      <c r="R55" s="51" t="str">
        <f t="shared" si="2"/>
        <v>2010:2</v>
      </c>
      <c r="S55"/>
    </row>
    <row r="56" spans="1:19" s="45" customFormat="1">
      <c r="A56" s="45">
        <v>2010</v>
      </c>
      <c r="B56" s="45">
        <f t="shared" si="7"/>
        <v>3</v>
      </c>
      <c r="C56" s="46">
        <f>'Values Wx Adjusted'!Y130</f>
        <v>247845984.47940919</v>
      </c>
      <c r="D56" s="46">
        <f>'Values Wx Adjusted'!Z130</f>
        <v>17087</v>
      </c>
      <c r="E56" s="46">
        <f t="shared" si="8"/>
        <v>14504.944371710024</v>
      </c>
      <c r="F56" s="49">
        <f t="shared" si="3"/>
        <v>17119.528000333285</v>
      </c>
      <c r="G56" s="49">
        <f t="shared" si="5"/>
        <v>17459.291263818577</v>
      </c>
      <c r="H56" s="50">
        <f t="shared" si="6"/>
        <v>-1.9460312469234853E-2</v>
      </c>
      <c r="K56"/>
      <c r="L56"/>
      <c r="M56"/>
      <c r="N56"/>
      <c r="O56"/>
      <c r="P56"/>
      <c r="Q56"/>
      <c r="R56" s="51" t="str">
        <f t="shared" si="2"/>
        <v>2010:3</v>
      </c>
      <c r="S56"/>
    </row>
    <row r="57" spans="1:19" s="45" customFormat="1">
      <c r="A57" s="45">
        <v>2010</v>
      </c>
      <c r="B57" s="45">
        <f t="shared" si="7"/>
        <v>4</v>
      </c>
      <c r="C57" s="46">
        <f>'Values Wx Adjusted'!Y131</f>
        <v>261655980.18920764</v>
      </c>
      <c r="D57" s="46">
        <f>'Values Wx Adjusted'!Z131</f>
        <v>17081</v>
      </c>
      <c r="E57" s="46">
        <f t="shared" si="8"/>
        <v>15318.53990920951</v>
      </c>
      <c r="F57" s="49">
        <f t="shared" si="3"/>
        <v>17108.681515863707</v>
      </c>
      <c r="G57" s="49">
        <f t="shared" si="5"/>
        <v>17393.186491953165</v>
      </c>
      <c r="H57" s="50">
        <f t="shared" si="6"/>
        <v>-1.6357265888058081E-2</v>
      </c>
      <c r="K57"/>
      <c r="L57"/>
      <c r="M57"/>
      <c r="N57"/>
      <c r="O57"/>
      <c r="P57"/>
      <c r="Q57"/>
      <c r="R57" s="51" t="str">
        <f t="shared" si="2"/>
        <v>2010:4</v>
      </c>
      <c r="S57"/>
    </row>
    <row r="58" spans="1:19" s="45" customFormat="1">
      <c r="A58" s="45">
        <v>2010</v>
      </c>
      <c r="B58" s="45">
        <f t="shared" si="7"/>
        <v>5</v>
      </c>
      <c r="C58" s="46">
        <f>'Values Wx Adjusted'!Y132</f>
        <v>287137962.8938899</v>
      </c>
      <c r="D58" s="46">
        <f>'Values Wx Adjusted'!Z132</f>
        <v>17090</v>
      </c>
      <c r="E58" s="46">
        <f t="shared" si="8"/>
        <v>16801.519186301339</v>
      </c>
      <c r="F58" s="49">
        <f t="shared" si="3"/>
        <v>17120.792218057391</v>
      </c>
      <c r="G58" s="49">
        <f t="shared" si="5"/>
        <v>17371.812615238996</v>
      </c>
      <c r="H58" s="50">
        <f t="shared" si="6"/>
        <v>-1.4449867883182366E-2</v>
      </c>
      <c r="K58"/>
      <c r="L58"/>
      <c r="M58"/>
      <c r="N58"/>
      <c r="O58"/>
      <c r="P58"/>
      <c r="Q58"/>
      <c r="R58" s="51" t="str">
        <f t="shared" si="2"/>
        <v>2010:5</v>
      </c>
      <c r="S58"/>
    </row>
    <row r="59" spans="1:19" s="45" customFormat="1">
      <c r="A59" s="45">
        <v>2010</v>
      </c>
      <c r="B59" s="45">
        <f t="shared" si="7"/>
        <v>6</v>
      </c>
      <c r="C59" s="46">
        <f>'Values Wx Adjusted'!Y133</f>
        <v>332714512.88235557</v>
      </c>
      <c r="D59" s="46">
        <f>'Values Wx Adjusted'!Z133</f>
        <v>17081</v>
      </c>
      <c r="E59" s="46">
        <f t="shared" si="8"/>
        <v>19478.631981871997</v>
      </c>
      <c r="F59" s="49">
        <f t="shared" si="3"/>
        <v>17127.584783567789</v>
      </c>
      <c r="G59" s="49">
        <f t="shared" si="5"/>
        <v>17361.606831750174</v>
      </c>
      <c r="H59" s="50">
        <f t="shared" si="6"/>
        <v>-1.3479285094419646E-2</v>
      </c>
      <c r="K59"/>
      <c r="L59"/>
      <c r="M59"/>
      <c r="N59"/>
      <c r="O59"/>
      <c r="P59"/>
      <c r="Q59"/>
      <c r="R59" s="51" t="str">
        <f t="shared" si="2"/>
        <v>2010:6</v>
      </c>
      <c r="S59"/>
    </row>
    <row r="60" spans="1:19" s="45" customFormat="1">
      <c r="A60" s="45">
        <v>2010</v>
      </c>
      <c r="B60" s="45">
        <f t="shared" si="7"/>
        <v>7</v>
      </c>
      <c r="C60" s="46">
        <f>'Values Wx Adjusted'!Y134</f>
        <v>350472211.76916659</v>
      </c>
      <c r="D60" s="46">
        <f>'Values Wx Adjusted'!Z134</f>
        <v>17092</v>
      </c>
      <c r="E60" s="46">
        <f t="shared" si="8"/>
        <v>20505.043983686319</v>
      </c>
      <c r="F60" s="49">
        <f t="shared" si="3"/>
        <v>17110.647173031914</v>
      </c>
      <c r="G60" s="49">
        <f t="shared" si="5"/>
        <v>17353.380731648351</v>
      </c>
      <c r="H60" s="50">
        <f t="shared" si="6"/>
        <v>-1.3987681269146068E-2</v>
      </c>
      <c r="K60"/>
      <c r="L60"/>
      <c r="M60"/>
      <c r="N60"/>
      <c r="O60"/>
      <c r="P60"/>
      <c r="Q60"/>
      <c r="R60" s="51" t="str">
        <f t="shared" si="2"/>
        <v>2010:7</v>
      </c>
      <c r="S60"/>
    </row>
    <row r="61" spans="1:19" s="45" customFormat="1">
      <c r="A61" s="45">
        <v>2010</v>
      </c>
      <c r="B61" s="45">
        <f t="shared" si="7"/>
        <v>8</v>
      </c>
      <c r="C61" s="46">
        <f>'Values Wx Adjusted'!Y135</f>
        <v>356190813.07712525</v>
      </c>
      <c r="D61" s="46">
        <f>'Values Wx Adjusted'!Z135</f>
        <v>17143</v>
      </c>
      <c r="E61" s="46">
        <f t="shared" si="8"/>
        <v>20777.624282629949</v>
      </c>
      <c r="F61" s="49">
        <f t="shared" si="3"/>
        <v>17122.993591187595</v>
      </c>
      <c r="G61" s="49">
        <f t="shared" si="5"/>
        <v>17352.985677282031</v>
      </c>
      <c r="H61" s="50">
        <f t="shared" si="6"/>
        <v>-1.3253747243941683E-2</v>
      </c>
      <c r="K61"/>
      <c r="L61"/>
      <c r="M61"/>
      <c r="N61"/>
      <c r="O61"/>
      <c r="P61"/>
      <c r="Q61"/>
      <c r="R61" s="51" t="str">
        <f t="shared" si="2"/>
        <v>2010:8</v>
      </c>
      <c r="S61"/>
    </row>
    <row r="62" spans="1:19" s="45" customFormat="1">
      <c r="A62" s="45">
        <v>2010</v>
      </c>
      <c r="B62" s="45">
        <f t="shared" si="7"/>
        <v>9</v>
      </c>
      <c r="C62" s="46">
        <f>'Values Wx Adjusted'!Y136</f>
        <v>354104659.02482063</v>
      </c>
      <c r="D62" s="46">
        <f>'Values Wx Adjusted'!Z136</f>
        <v>17197</v>
      </c>
      <c r="E62" s="46">
        <f t="shared" si="8"/>
        <v>20591.071641845709</v>
      </c>
      <c r="F62" s="49">
        <f t="shared" si="3"/>
        <v>17153.46818051907</v>
      </c>
      <c r="G62" s="49">
        <f t="shared" si="5"/>
        <v>17303.741129864196</v>
      </c>
      <c r="H62" s="50">
        <f t="shared" si="6"/>
        <v>-8.6844196418179864E-3</v>
      </c>
      <c r="K62"/>
      <c r="L62"/>
      <c r="M62"/>
      <c r="N62"/>
      <c r="O62"/>
      <c r="P62"/>
      <c r="Q62"/>
      <c r="R62" s="51" t="str">
        <f t="shared" si="2"/>
        <v>2010:9</v>
      </c>
      <c r="S62"/>
    </row>
    <row r="63" spans="1:19" s="45" customFormat="1">
      <c r="A63" s="45">
        <v>2010</v>
      </c>
      <c r="B63" s="45">
        <f t="shared" si="7"/>
        <v>10</v>
      </c>
      <c r="C63" s="46">
        <f>'Values Wx Adjusted'!Y137</f>
        <v>301391316.36635554</v>
      </c>
      <c r="D63" s="46">
        <f>'Values Wx Adjusted'!Z137</f>
        <v>17209</v>
      </c>
      <c r="E63" s="46">
        <f t="shared" si="8"/>
        <v>17513.586865381807</v>
      </c>
      <c r="F63" s="49">
        <f t="shared" si="3"/>
        <v>17112.695310914085</v>
      </c>
      <c r="G63" s="49">
        <f t="shared" si="5"/>
        <v>17244.137749575944</v>
      </c>
      <c r="H63" s="50">
        <f t="shared" si="6"/>
        <v>-7.6224419319018688E-3</v>
      </c>
      <c r="K63"/>
      <c r="L63"/>
      <c r="M63"/>
      <c r="N63"/>
      <c r="O63"/>
      <c r="P63"/>
      <c r="Q63"/>
      <c r="R63" s="51" t="str">
        <f t="shared" si="2"/>
        <v>2010:10</v>
      </c>
      <c r="S63"/>
    </row>
    <row r="64" spans="1:19" s="45" customFormat="1">
      <c r="A64" s="45">
        <v>2010</v>
      </c>
      <c r="B64" s="45">
        <f t="shared" si="7"/>
        <v>11</v>
      </c>
      <c r="C64" s="46">
        <f>'Values Wx Adjusted'!Y138</f>
        <v>261777298.19376144</v>
      </c>
      <c r="D64" s="46">
        <f>'Values Wx Adjusted'!Z138</f>
        <v>17207</v>
      </c>
      <c r="E64" s="46">
        <f t="shared" si="8"/>
        <v>15213.418852429908</v>
      </c>
      <c r="F64" s="49">
        <f t="shared" si="3"/>
        <v>17149.982319439638</v>
      </c>
      <c r="G64" s="49">
        <f t="shared" si="5"/>
        <v>17178.520394058931</v>
      </c>
      <c r="H64" s="50">
        <f t="shared" si="6"/>
        <v>-1.661264996324352E-3</v>
      </c>
      <c r="K64"/>
      <c r="L64"/>
      <c r="M64"/>
      <c r="N64"/>
      <c r="O64"/>
      <c r="P64"/>
      <c r="Q64"/>
      <c r="R64" s="51" t="str">
        <f t="shared" si="2"/>
        <v>2010:11</v>
      </c>
      <c r="S64"/>
    </row>
    <row r="65" spans="1:19" s="45" customFormat="1">
      <c r="A65" s="45">
        <v>2010</v>
      </c>
      <c r="B65" s="45">
        <f t="shared" si="7"/>
        <v>12</v>
      </c>
      <c r="C65" s="46">
        <f>'Values Wx Adjusted'!Y139</f>
        <v>254385956.03647217</v>
      </c>
      <c r="D65" s="46">
        <f>'Values Wx Adjusted'!Z139</f>
        <v>17197</v>
      </c>
      <c r="E65" s="46">
        <f t="shared" si="8"/>
        <v>14792.461245360944</v>
      </c>
      <c r="F65" s="49">
        <f t="shared" si="3"/>
        <v>17163.623768714024</v>
      </c>
      <c r="G65" s="49">
        <f t="shared" si="5"/>
        <v>17151.313041472789</v>
      </c>
      <c r="H65" s="50">
        <f t="shared" si="6"/>
        <v>7.1777170712628013E-4</v>
      </c>
      <c r="I65"/>
      <c r="K65"/>
      <c r="L65"/>
      <c r="M65"/>
      <c r="N65"/>
      <c r="O65"/>
      <c r="P65"/>
      <c r="Q65"/>
      <c r="R65" s="51" t="str">
        <f t="shared" si="2"/>
        <v>2010:12</v>
      </c>
      <c r="S65"/>
    </row>
    <row r="66" spans="1:19" s="45" customFormat="1">
      <c r="A66" s="45">
        <v>2011</v>
      </c>
      <c r="B66" s="45">
        <f t="shared" si="7"/>
        <v>1</v>
      </c>
      <c r="C66" s="46">
        <f>'Values Wx Adjusted'!Y140</f>
        <v>272556980.02071673</v>
      </c>
      <c r="D66" s="46">
        <f>'Values Wx Adjusted'!Z140</f>
        <v>17196</v>
      </c>
      <c r="E66" s="46">
        <f t="shared" si="8"/>
        <v>15850.022099367105</v>
      </c>
      <c r="F66" s="49">
        <f t="shared" si="3"/>
        <v>17192.862473536396</v>
      </c>
      <c r="G66" s="49">
        <f t="shared" si="5"/>
        <v>17112.140345531847</v>
      </c>
      <c r="H66" s="50">
        <f t="shared" si="6"/>
        <v>4.7172432188253843E-3</v>
      </c>
      <c r="K66"/>
      <c r="L66"/>
      <c r="M66"/>
      <c r="N66"/>
      <c r="O66"/>
      <c r="P66"/>
      <c r="Q66"/>
      <c r="R66" s="51" t="str">
        <f t="shared" si="2"/>
        <v>2011:1</v>
      </c>
      <c r="S66"/>
    </row>
    <row r="67" spans="1:19" s="45" customFormat="1">
      <c r="A67" s="45">
        <f t="shared" ref="A67:A77" si="9">IF(B67=1,A66+1,A66)</f>
        <v>2011</v>
      </c>
      <c r="B67" s="45">
        <f>IF(B66=12,1,B66+1)</f>
        <v>2</v>
      </c>
      <c r="C67" s="46">
        <f>'Values Wx Adjusted'!Y141</f>
        <v>264149847.48831466</v>
      </c>
      <c r="D67" s="46">
        <f>'Values Wx Adjusted'!Z141</f>
        <v>17183</v>
      </c>
      <c r="E67" s="46">
        <f t="shared" si="8"/>
        <v>15372.743263010805</v>
      </c>
      <c r="F67" s="49">
        <f t="shared" si="3"/>
        <v>17226.633973567117</v>
      </c>
      <c r="G67" s="49">
        <f t="shared" si="5"/>
        <v>17133.980310438019</v>
      </c>
      <c r="H67" s="50">
        <f t="shared" si="6"/>
        <v>5.4075971519971233E-3</v>
      </c>
      <c r="K67"/>
      <c r="L67"/>
      <c r="M67"/>
      <c r="N67"/>
      <c r="O67"/>
      <c r="P67"/>
      <c r="Q67"/>
      <c r="R67" s="51" t="str">
        <f t="shared" si="2"/>
        <v>2011:2</v>
      </c>
      <c r="S67"/>
    </row>
    <row r="68" spans="1:19" s="45" customFormat="1">
      <c r="A68" s="45">
        <f t="shared" si="9"/>
        <v>2011</v>
      </c>
      <c r="B68" s="45">
        <f t="shared" ref="B68:B77" si="10">IF(B67=12,1,B67+1)</f>
        <v>3</v>
      </c>
      <c r="C68" s="46">
        <f>'Values Wx Adjusted'!Y142</f>
        <v>242416109.31135193</v>
      </c>
      <c r="D68" s="46">
        <f>'Values Wx Adjusted'!Z142</f>
        <v>17212</v>
      </c>
      <c r="E68" s="46">
        <f t="shared" si="8"/>
        <v>14084.13370388984</v>
      </c>
      <c r="F68" s="49">
        <f t="shared" si="3"/>
        <v>17191.566417915437</v>
      </c>
      <c r="G68" s="49">
        <f t="shared" si="5"/>
        <v>17119.528000333285</v>
      </c>
      <c r="H68" s="50">
        <f t="shared" si="6"/>
        <v>4.2079675082602463E-3</v>
      </c>
      <c r="K68"/>
      <c r="L68"/>
      <c r="M68"/>
      <c r="N68"/>
      <c r="O68"/>
      <c r="P68"/>
      <c r="Q68"/>
      <c r="R68" s="51" t="str">
        <f t="shared" si="2"/>
        <v>2011:3</v>
      </c>
      <c r="S68"/>
    </row>
    <row r="69" spans="1:19" s="45" customFormat="1">
      <c r="A69" s="45">
        <f t="shared" si="9"/>
        <v>2011</v>
      </c>
      <c r="B69" s="45">
        <f t="shared" si="10"/>
        <v>4</v>
      </c>
      <c r="C69" s="46">
        <f>'Values Wx Adjusted'!Y143</f>
        <v>257460657.67343396</v>
      </c>
      <c r="D69" s="46">
        <f>'Values Wx Adjusted'!Z143</f>
        <v>17234</v>
      </c>
      <c r="E69" s="46">
        <f t="shared" si="8"/>
        <v>14939.112085031564</v>
      </c>
      <c r="F69" s="49">
        <f t="shared" si="3"/>
        <v>17159.947432567278</v>
      </c>
      <c r="G69" s="49">
        <f t="shared" si="5"/>
        <v>17108.681515863707</v>
      </c>
      <c r="H69" s="50">
        <f t="shared" si="6"/>
        <v>2.9964855360733456E-3</v>
      </c>
      <c r="K69"/>
      <c r="L69"/>
      <c r="M69"/>
      <c r="N69"/>
      <c r="O69"/>
      <c r="P69"/>
      <c r="Q69"/>
      <c r="R69" s="51" t="str">
        <f t="shared" si="2"/>
        <v>2011:4</v>
      </c>
      <c r="S69"/>
    </row>
    <row r="70" spans="1:19" s="45" customFormat="1">
      <c r="A70" s="45">
        <f t="shared" si="9"/>
        <v>2011</v>
      </c>
      <c r="B70" s="45">
        <f t="shared" si="10"/>
        <v>5</v>
      </c>
      <c r="C70" s="46">
        <f>'Values Wx Adjusted'!Y144</f>
        <v>292346899.42873186</v>
      </c>
      <c r="D70" s="46">
        <f>'Values Wx Adjusted'!Z144</f>
        <v>17249</v>
      </c>
      <c r="E70" s="46">
        <f t="shared" si="8"/>
        <v>16948.628872904625</v>
      </c>
      <c r="F70" s="49">
        <f t="shared" si="3"/>
        <v>17172.20657311755</v>
      </c>
      <c r="G70" s="49">
        <f t="shared" si="5"/>
        <v>17120.792218057391</v>
      </c>
      <c r="H70" s="50">
        <f t="shared" si="6"/>
        <v>3.0030359813566498E-3</v>
      </c>
      <c r="K70"/>
      <c r="L70"/>
      <c r="M70"/>
      <c r="N70"/>
      <c r="O70"/>
      <c r="P70"/>
      <c r="Q70"/>
      <c r="R70" s="51" t="str">
        <f t="shared" si="2"/>
        <v>2011:5</v>
      </c>
      <c r="S70"/>
    </row>
    <row r="71" spans="1:19" s="45" customFormat="1">
      <c r="A71" s="45">
        <f t="shared" si="9"/>
        <v>2011</v>
      </c>
      <c r="B71" s="45">
        <f t="shared" si="10"/>
        <v>6</v>
      </c>
      <c r="C71" s="46">
        <f>'Values Wx Adjusted'!Y145</f>
        <v>336065641.50559354</v>
      </c>
      <c r="D71" s="46">
        <f>'Values Wx Adjusted'!Z145</f>
        <v>17252</v>
      </c>
      <c r="E71" s="46">
        <f t="shared" si="8"/>
        <v>19479.807645814602</v>
      </c>
      <c r="F71" s="49">
        <f t="shared" si="3"/>
        <v>17172.304545112769</v>
      </c>
      <c r="G71" s="49">
        <f t="shared" si="5"/>
        <v>17127.584783567789</v>
      </c>
      <c r="H71" s="50">
        <f t="shared" si="6"/>
        <v>2.6109788455337402E-3</v>
      </c>
      <c r="K71"/>
      <c r="L71"/>
      <c r="M71"/>
      <c r="N71"/>
      <c r="O71"/>
      <c r="P71"/>
      <c r="Q71"/>
      <c r="R71" s="51" t="str">
        <f t="shared" ref="R71:R89" si="11">A71&amp;":"&amp;B71</f>
        <v>2011:6</v>
      </c>
      <c r="S71"/>
    </row>
    <row r="72" spans="1:19" s="45" customFormat="1">
      <c r="A72" s="45">
        <f t="shared" si="9"/>
        <v>2011</v>
      </c>
      <c r="B72" s="45">
        <f t="shared" si="10"/>
        <v>7</v>
      </c>
      <c r="C72" s="46">
        <f>'Values Wx Adjusted'!Y146</f>
        <v>345290336.22771728</v>
      </c>
      <c r="D72" s="46">
        <f>'Values Wx Adjusted'!Z146</f>
        <v>17247</v>
      </c>
      <c r="E72" s="46">
        <f t="shared" si="8"/>
        <v>20020.312879208981</v>
      </c>
      <c r="F72" s="49">
        <f t="shared" si="3"/>
        <v>17131.910286406321</v>
      </c>
      <c r="G72" s="49">
        <f t="shared" si="5"/>
        <v>17110.647173031914</v>
      </c>
      <c r="H72" s="50">
        <f t="shared" si="6"/>
        <v>1.2426831761174206E-3</v>
      </c>
      <c r="K72"/>
      <c r="L72"/>
      <c r="M72"/>
      <c r="N72"/>
      <c r="O72"/>
      <c r="P72"/>
      <c r="Q72"/>
      <c r="R72" s="51" t="str">
        <f t="shared" si="11"/>
        <v>2011:7</v>
      </c>
      <c r="S72"/>
    </row>
    <row r="73" spans="1:19" s="45" customFormat="1">
      <c r="A73" s="45">
        <f t="shared" si="9"/>
        <v>2011</v>
      </c>
      <c r="B73" s="45">
        <f t="shared" si="10"/>
        <v>8</v>
      </c>
      <c r="C73" s="46">
        <f>'Values Wx Adjusted'!Y147</f>
        <v>354386418.16504234</v>
      </c>
      <c r="D73" s="46">
        <f>'Values Wx Adjusted'!Z147</f>
        <v>17283</v>
      </c>
      <c r="E73" s="46">
        <f t="shared" si="8"/>
        <v>20504.913392642615</v>
      </c>
      <c r="F73" s="49">
        <f t="shared" si="3"/>
        <v>17109.184378907376</v>
      </c>
      <c r="G73" s="49">
        <f t="shared" si="5"/>
        <v>17122.993591187595</v>
      </c>
      <c r="H73" s="50">
        <f t="shared" si="6"/>
        <v>-8.0647184773374736E-4</v>
      </c>
      <c r="K73"/>
      <c r="L73"/>
      <c r="M73"/>
      <c r="N73"/>
      <c r="O73"/>
      <c r="P73"/>
      <c r="Q73"/>
      <c r="R73" s="51" t="str">
        <f t="shared" si="11"/>
        <v>2011:8</v>
      </c>
      <c r="S73"/>
    </row>
    <row r="74" spans="1:19" s="45" customFormat="1">
      <c r="A74" s="45">
        <f t="shared" si="9"/>
        <v>2011</v>
      </c>
      <c r="B74" s="45">
        <f t="shared" si="10"/>
        <v>9</v>
      </c>
      <c r="C74" s="46">
        <f>'Values Wx Adjusted'!Y148</f>
        <v>344399508.21022022</v>
      </c>
      <c r="D74" s="46">
        <f>'Values Wx Adjusted'!Z148</f>
        <v>17264</v>
      </c>
      <c r="E74" s="46">
        <f t="shared" si="8"/>
        <v>19948.998390304692</v>
      </c>
      <c r="F74" s="49">
        <f t="shared" si="3"/>
        <v>17055.678274612288</v>
      </c>
      <c r="G74" s="49">
        <f t="shared" si="5"/>
        <v>17153.46818051907</v>
      </c>
      <c r="H74" s="50">
        <f t="shared" si="6"/>
        <v>-5.7008824616493481E-3</v>
      </c>
      <c r="K74"/>
      <c r="L74"/>
      <c r="M74"/>
      <c r="N74"/>
      <c r="O74"/>
      <c r="P74"/>
      <c r="Q74"/>
      <c r="R74" s="51" t="str">
        <f t="shared" si="11"/>
        <v>2011:9</v>
      </c>
      <c r="S74"/>
    </row>
    <row r="75" spans="1:19" s="45" customFormat="1">
      <c r="A75" s="45">
        <f>IF(B75=1,A74+1,A74)</f>
        <v>2011</v>
      </c>
      <c r="B75" s="45">
        <f t="shared" si="10"/>
        <v>10</v>
      </c>
      <c r="C75" s="46">
        <f>'Values Wx Adjusted'!Y149</f>
        <v>305239610.95983982</v>
      </c>
      <c r="D75" s="46">
        <f>'Values Wx Adjusted'!Z149</f>
        <v>17270</v>
      </c>
      <c r="E75" s="46">
        <f t="shared" si="8"/>
        <v>17674.557669938611</v>
      </c>
      <c r="F75" s="49">
        <f t="shared" si="3"/>
        <v>17069.092508325353</v>
      </c>
      <c r="G75" s="49">
        <f t="shared" si="5"/>
        <v>17112.695310914085</v>
      </c>
      <c r="H75" s="50">
        <f t="shared" si="6"/>
        <v>-2.5479798358194472E-3</v>
      </c>
      <c r="K75"/>
      <c r="L75"/>
      <c r="M75"/>
      <c r="N75"/>
      <c r="O75"/>
      <c r="P75"/>
      <c r="Q75"/>
      <c r="R75" s="51" t="str">
        <f t="shared" si="11"/>
        <v>2011:10</v>
      </c>
      <c r="S75"/>
    </row>
    <row r="76" spans="1:19" s="45" customFormat="1">
      <c r="A76" s="45">
        <f t="shared" si="9"/>
        <v>2011</v>
      </c>
      <c r="B76" s="45">
        <f t="shared" si="10"/>
        <v>11</v>
      </c>
      <c r="C76" s="46">
        <f>'Values Wx Adjusted'!Y150</f>
        <v>258737017.45275104</v>
      </c>
      <c r="D76" s="46">
        <f>'Values Wx Adjusted'!Z150</f>
        <v>17280</v>
      </c>
      <c r="E76" s="46">
        <f t="shared" si="8"/>
        <v>14973.207028515686</v>
      </c>
      <c r="F76" s="49">
        <f t="shared" si="3"/>
        <v>17049.074856332503</v>
      </c>
      <c r="G76" s="49">
        <f t="shared" si="5"/>
        <v>17149.982319439638</v>
      </c>
      <c r="H76" s="50">
        <f t="shared" si="6"/>
        <v>-5.8838231566428201E-3</v>
      </c>
      <c r="K76"/>
      <c r="L76"/>
      <c r="M76"/>
      <c r="N76"/>
      <c r="O76"/>
      <c r="P76"/>
      <c r="Q76"/>
      <c r="R76" s="51" t="str">
        <f t="shared" si="11"/>
        <v>2011:11</v>
      </c>
      <c r="S76"/>
    </row>
    <row r="77" spans="1:19" s="45" customFormat="1">
      <c r="A77" s="45">
        <f t="shared" si="9"/>
        <v>2011</v>
      </c>
      <c r="B77" s="45">
        <f t="shared" si="10"/>
        <v>12</v>
      </c>
      <c r="C77" s="46">
        <f>'Values Wx Adjusted'!Y151</f>
        <v>258293016.45597029</v>
      </c>
      <c r="D77" s="46">
        <f>'Values Wx Adjusted'!Z151</f>
        <v>17277</v>
      </c>
      <c r="E77" s="46">
        <f t="shared" si="8"/>
        <v>14950.108031253707</v>
      </c>
      <c r="F77" s="49">
        <f>AVERAGE(E66:E77)</f>
        <v>17062.212088490236</v>
      </c>
      <c r="G77" s="49">
        <f>AVERAGE(E54:E65)</f>
        <v>17163.623768714024</v>
      </c>
      <c r="H77" s="50">
        <f>F77/G77-1</f>
        <v>-5.9085238403233653E-3</v>
      </c>
      <c r="I77" s="54">
        <f>(F77/F17)^(1/5)-1</f>
        <v>-1.1181471298081114E-2</v>
      </c>
      <c r="J77" s="45" t="s">
        <v>82</v>
      </c>
      <c r="K77"/>
      <c r="L77"/>
      <c r="M77"/>
      <c r="N77"/>
      <c r="O77"/>
      <c r="P77"/>
      <c r="Q77"/>
      <c r="R77" s="51" t="str">
        <f t="shared" si="11"/>
        <v>2011:12</v>
      </c>
      <c r="S77"/>
    </row>
    <row r="78" spans="1:19" s="45" customFormat="1">
      <c r="A78" s="45">
        <v>2012</v>
      </c>
      <c r="B78" s="45">
        <v>1</v>
      </c>
      <c r="C78" s="46">
        <f>'Values Wx Adjusted'!Y152</f>
        <v>272038000.08577758</v>
      </c>
      <c r="D78" s="46">
        <f>'Values Wx Adjusted'!Z152</f>
        <v>17271</v>
      </c>
      <c r="E78" s="46">
        <f t="shared" si="8"/>
        <v>15751.143540372739</v>
      </c>
      <c r="F78" s="49">
        <f t="shared" ref="F78:F86" si="12">AVERAGE(E67:E78)</f>
        <v>17053.97220857404</v>
      </c>
      <c r="G78" s="49">
        <f t="shared" ref="G78:G86" si="13">AVERAGE(E55:E66)</f>
        <v>17192.862473536396</v>
      </c>
      <c r="H78" s="50">
        <f t="shared" ref="H78:H86" si="14">F78/G78-1</f>
        <v>-8.0783677049787173E-3</v>
      </c>
      <c r="K78"/>
      <c r="L78"/>
      <c r="M78"/>
      <c r="N78"/>
      <c r="O78"/>
      <c r="P78"/>
      <c r="Q78"/>
      <c r="R78" s="51" t="str">
        <f t="shared" si="11"/>
        <v>2012:1</v>
      </c>
      <c r="S78"/>
    </row>
    <row r="79" spans="1:19" s="45" customFormat="1">
      <c r="A79" s="45">
        <f>IF(B79=1,A78+1,A78)</f>
        <v>2012</v>
      </c>
      <c r="B79" s="45">
        <f>IF(B78=12,1,B78+1)</f>
        <v>2</v>
      </c>
      <c r="C79" s="46">
        <f>'Values Wx Adjusted'!Y153</f>
        <v>251710468.63700905</v>
      </c>
      <c r="D79" s="46">
        <f>'Values Wx Adjusted'!Z153</f>
        <v>17272</v>
      </c>
      <c r="E79" s="46">
        <f t="shared" si="8"/>
        <v>14573.324955824981</v>
      </c>
      <c r="F79" s="49">
        <f t="shared" si="12"/>
        <v>16987.354016308556</v>
      </c>
      <c r="G79" s="49">
        <f t="shared" si="13"/>
        <v>17226.633973567117</v>
      </c>
      <c r="H79" s="50">
        <f t="shared" si="14"/>
        <v>-1.389011675906715E-2</v>
      </c>
      <c r="K79"/>
      <c r="L79"/>
      <c r="M79"/>
      <c r="N79"/>
      <c r="O79"/>
      <c r="P79"/>
      <c r="Q79"/>
      <c r="R79" s="51" t="str">
        <f t="shared" si="11"/>
        <v>2012:2</v>
      </c>
      <c r="S79"/>
    </row>
    <row r="80" spans="1:19" s="45" customFormat="1">
      <c r="A80" s="45">
        <f t="shared" ref="A80:A89" si="15">IF(B80=1,A79+1,A79)</f>
        <v>2012</v>
      </c>
      <c r="B80" s="45">
        <f t="shared" ref="B80:B85" si="16">IF(B79=12,1,B79+1)</f>
        <v>3</v>
      </c>
      <c r="C80" s="46">
        <f>'Values Wx Adjusted'!Y154</f>
        <v>249343201.95336318</v>
      </c>
      <c r="D80" s="46">
        <f>'Values Wx Adjusted'!Z154</f>
        <v>17290</v>
      </c>
      <c r="E80" s="46">
        <f t="shared" si="8"/>
        <v>14421.237822635234</v>
      </c>
      <c r="F80" s="49">
        <f t="shared" si="12"/>
        <v>17015.446026204005</v>
      </c>
      <c r="G80" s="49">
        <f t="shared" si="13"/>
        <v>17191.566417915437</v>
      </c>
      <c r="H80" s="50">
        <f t="shared" si="14"/>
        <v>-1.0244580827020844E-2</v>
      </c>
      <c r="K80"/>
      <c r="L80"/>
      <c r="M80"/>
      <c r="N80"/>
      <c r="O80"/>
      <c r="P80"/>
      <c r="Q80"/>
      <c r="R80" s="51" t="str">
        <f t="shared" si="11"/>
        <v>2012:3</v>
      </c>
      <c r="S80"/>
    </row>
    <row r="81" spans="1:19" s="45" customFormat="1">
      <c r="A81" s="45">
        <f t="shared" si="15"/>
        <v>2012</v>
      </c>
      <c r="B81" s="45">
        <f t="shared" si="16"/>
        <v>4</v>
      </c>
      <c r="C81" s="46">
        <f>'Values Wx Adjusted'!Y155</f>
        <v>264271668.89993128</v>
      </c>
      <c r="D81" s="46">
        <f>'Values Wx Adjusted'!Z155</f>
        <v>17288</v>
      </c>
      <c r="E81" s="46">
        <f t="shared" si="8"/>
        <v>15286.422310269047</v>
      </c>
      <c r="F81" s="49">
        <f t="shared" si="12"/>
        <v>17044.388544973797</v>
      </c>
      <c r="G81" s="49">
        <f t="shared" si="13"/>
        <v>17159.947432567278</v>
      </c>
      <c r="H81" s="50">
        <f t="shared" si="14"/>
        <v>-6.7342215381246406E-3</v>
      </c>
      <c r="K81"/>
      <c r="L81"/>
      <c r="M81"/>
      <c r="N81"/>
      <c r="O81" s="53"/>
      <c r="P81"/>
      <c r="Q81"/>
      <c r="R81" s="51" t="str">
        <f t="shared" si="11"/>
        <v>2012:4</v>
      </c>
      <c r="S81"/>
    </row>
    <row r="82" spans="1:19" s="45" customFormat="1">
      <c r="A82" s="45">
        <f t="shared" si="15"/>
        <v>2012</v>
      </c>
      <c r="B82" s="45">
        <f t="shared" si="16"/>
        <v>5</v>
      </c>
      <c r="C82" s="46">
        <f>'Values Wx Adjusted'!Y156</f>
        <v>278047472.83733982</v>
      </c>
      <c r="D82" s="46">
        <f>'Values Wx Adjusted'!Z156</f>
        <v>17276</v>
      </c>
      <c r="E82" s="46">
        <f t="shared" si="8"/>
        <v>16094.435797484361</v>
      </c>
      <c r="F82" s="49">
        <f t="shared" si="12"/>
        <v>16973.205788688774</v>
      </c>
      <c r="G82" s="49">
        <f t="shared" si="13"/>
        <v>17172.20657311755</v>
      </c>
      <c r="H82" s="50">
        <f t="shared" si="14"/>
        <v>-1.1588538932457482E-2</v>
      </c>
      <c r="K82"/>
      <c r="L82"/>
      <c r="M82"/>
      <c r="N82"/>
      <c r="O82" s="53"/>
      <c r="P82"/>
      <c r="Q82"/>
      <c r="R82" s="51" t="str">
        <f t="shared" si="11"/>
        <v>2012:5</v>
      </c>
      <c r="S82"/>
    </row>
    <row r="83" spans="1:19" s="45" customFormat="1">
      <c r="A83" s="45">
        <f t="shared" si="15"/>
        <v>2012</v>
      </c>
      <c r="B83" s="45">
        <f t="shared" si="16"/>
        <v>6</v>
      </c>
      <c r="C83" s="46">
        <f>'Values Wx Adjusted'!Y157</f>
        <v>331432640.65724057</v>
      </c>
      <c r="D83" s="46">
        <f>'Values Wx Adjusted'!Z157</f>
        <v>17336</v>
      </c>
      <c r="E83" s="46">
        <f t="shared" si="8"/>
        <v>19118.172626744381</v>
      </c>
      <c r="F83" s="49">
        <f t="shared" si="12"/>
        <v>16943.069537099585</v>
      </c>
      <c r="G83" s="49">
        <f t="shared" si="13"/>
        <v>17172.304545112769</v>
      </c>
      <c r="H83" s="50">
        <f t="shared" si="14"/>
        <v>-1.3349111495837285E-2</v>
      </c>
      <c r="K83"/>
      <c r="L83"/>
      <c r="M83"/>
      <c r="N83"/>
      <c r="O83" s="53"/>
      <c r="P83"/>
      <c r="Q83"/>
      <c r="R83" s="51" t="str">
        <f t="shared" si="11"/>
        <v>2012:6</v>
      </c>
      <c r="S83"/>
    </row>
    <row r="84" spans="1:19" s="45" customFormat="1">
      <c r="A84" s="45">
        <f t="shared" si="15"/>
        <v>2012</v>
      </c>
      <c r="B84" s="45">
        <f t="shared" si="16"/>
        <v>7</v>
      </c>
      <c r="C84" s="46">
        <f>'Values Wx Adjusted'!Y158</f>
        <v>350564326.79789037</v>
      </c>
      <c r="D84" s="46">
        <f>'Values Wx Adjusted'!Z158</f>
        <v>17335</v>
      </c>
      <c r="E84" s="46">
        <f t="shared" si="8"/>
        <v>20222.920495984446</v>
      </c>
      <c r="F84" s="49">
        <f t="shared" si="12"/>
        <v>16959.953505164209</v>
      </c>
      <c r="G84" s="49">
        <f t="shared" si="13"/>
        <v>17131.910286406321</v>
      </c>
      <c r="H84" s="50">
        <f t="shared" si="14"/>
        <v>-1.0037221673904861E-2</v>
      </c>
      <c r="K84"/>
      <c r="L84"/>
      <c r="M84"/>
      <c r="N84"/>
      <c r="O84" s="53"/>
      <c r="P84"/>
      <c r="Q84"/>
      <c r="R84" s="51" t="str">
        <f t="shared" si="11"/>
        <v>2012:7</v>
      </c>
      <c r="S84"/>
    </row>
    <row r="85" spans="1:19" s="45" customFormat="1">
      <c r="A85" s="45">
        <f t="shared" si="15"/>
        <v>2012</v>
      </c>
      <c r="B85" s="45">
        <f t="shared" si="16"/>
        <v>8</v>
      </c>
      <c r="C85" s="46">
        <f>'Values Wx Adjusted'!Y159</f>
        <v>345549894.60258114</v>
      </c>
      <c r="D85" s="46">
        <f>'Values Wx Adjusted'!Z159</f>
        <v>17343</v>
      </c>
      <c r="E85" s="46">
        <f t="shared" si="8"/>
        <v>19924.459124867735</v>
      </c>
      <c r="F85" s="49">
        <f t="shared" si="12"/>
        <v>16911.582316182968</v>
      </c>
      <c r="G85" s="49">
        <f t="shared" si="13"/>
        <v>17109.184378907376</v>
      </c>
      <c r="H85" s="50">
        <f t="shared" si="14"/>
        <v>-1.1549472981775555E-2</v>
      </c>
      <c r="K85"/>
      <c r="L85"/>
      <c r="M85"/>
      <c r="N85"/>
      <c r="O85" s="53">
        <f>AVERAGE(E83:E85)/AVERAGE(E71:E73)-1</f>
        <v>-1.2323660562950312E-2</v>
      </c>
      <c r="P85" s="53">
        <f>AVERAGE(E80:E85)/AVERAGE(E68:E73)-1</f>
        <v>-8.5797973699620611E-3</v>
      </c>
      <c r="Q85"/>
      <c r="R85" s="51" t="str">
        <f t="shared" si="11"/>
        <v>2012:8</v>
      </c>
      <c r="S85"/>
    </row>
    <row r="86" spans="1:19">
      <c r="A86" s="45">
        <f t="shared" si="15"/>
        <v>2012</v>
      </c>
      <c r="B86" s="45">
        <v>9</v>
      </c>
      <c r="C86" s="46">
        <f>'Values Wx Adjusted'!Y160</f>
        <v>338487939.11661911</v>
      </c>
      <c r="D86" s="46">
        <f>'Values Wx Adjusted'!Z160</f>
        <v>17332</v>
      </c>
      <c r="E86" s="46">
        <f t="shared" si="8"/>
        <v>19529.652614621456</v>
      </c>
      <c r="F86" s="49">
        <f t="shared" si="12"/>
        <v>16876.63683487603</v>
      </c>
      <c r="G86" s="49">
        <f t="shared" si="13"/>
        <v>17055.678274612288</v>
      </c>
      <c r="H86" s="50">
        <f t="shared" si="14"/>
        <v>-1.0497468165940105E-2</v>
      </c>
      <c r="I86" s="45"/>
      <c r="J86" s="45"/>
      <c r="K86" s="47"/>
      <c r="M86" s="48"/>
      <c r="O86" s="53">
        <f>AVERAGE(E84:E86)/AVERAGE(E72:E74)-1</f>
        <v>-1.3182350516045993E-2</v>
      </c>
      <c r="P86" s="53">
        <f>AVERAGE(E81:E86)/AVERAGE(E69:E74)-1</f>
        <v>-1.489345391525021E-2</v>
      </c>
      <c r="R86" s="51" t="str">
        <f t="shared" si="11"/>
        <v>2012:9</v>
      </c>
    </row>
    <row r="87" spans="1:19">
      <c r="A87" s="45">
        <f t="shared" si="15"/>
        <v>2012</v>
      </c>
      <c r="B87" s="45">
        <v>10</v>
      </c>
      <c r="C87" s="46">
        <f>'Values Wx Adjusted'!Y161</f>
        <v>294827227.89351106</v>
      </c>
      <c r="D87" s="46">
        <f>'Values Wx Adjusted'!Z161</f>
        <v>17303</v>
      </c>
      <c r="E87" s="46">
        <f t="shared" ref="E87" si="17">C87/D87</f>
        <v>17039.08154039826</v>
      </c>
      <c r="F87" s="49">
        <f t="shared" ref="F87" si="18">AVERAGE(E76:E87)</f>
        <v>16823.680490747669</v>
      </c>
      <c r="G87" s="49">
        <f t="shared" ref="G87" si="19">AVERAGE(E64:E75)</f>
        <v>17069.092508325353</v>
      </c>
      <c r="H87" s="50">
        <f t="shared" ref="H87" si="20">F87/G87-1</f>
        <v>-1.4377566789680607E-2</v>
      </c>
      <c r="I87" s="45"/>
      <c r="J87" s="45"/>
      <c r="K87" s="47"/>
      <c r="M87" s="48"/>
      <c r="O87" s="53">
        <f>AVERAGE(E85:E87)/AVERAGE(E73:E75)-1</f>
        <v>-2.8132104429893778E-2</v>
      </c>
      <c r="P87" s="53">
        <f>AVERAGE(E82:E87)/AVERAGE(E70:E75)-1</f>
        <v>-2.3115386088765177E-2</v>
      </c>
      <c r="R87" s="51" t="str">
        <f t="shared" si="11"/>
        <v>2012:10</v>
      </c>
    </row>
    <row r="88" spans="1:19">
      <c r="A88" s="45">
        <f t="shared" ref="A88" si="21">IF(B88=1,A87+1,A87)</f>
        <v>2012</v>
      </c>
      <c r="B88" s="45">
        <v>11</v>
      </c>
      <c r="C88" s="46">
        <f>'Values Wx Adjusted'!Y162</f>
        <v>250667159.57272059</v>
      </c>
      <c r="D88" s="46">
        <f>'Values Wx Adjusted'!Z162</f>
        <v>17311</v>
      </c>
      <c r="E88" s="46">
        <f t="shared" ref="E88" si="22">C88/D88</f>
        <v>14480.224110260562</v>
      </c>
      <c r="F88" s="49">
        <f t="shared" ref="F88" si="23">AVERAGE(E77:E88)</f>
        <v>16782.598580893075</v>
      </c>
      <c r="G88" s="49">
        <f t="shared" ref="G88" si="24">AVERAGE(E65:E76)</f>
        <v>17049.074856332503</v>
      </c>
      <c r="H88" s="50">
        <f t="shared" ref="H88" si="25">F88/G88-1</f>
        <v>-1.5629955155041841E-2</v>
      </c>
      <c r="I88" s="45"/>
      <c r="J88" s="45"/>
      <c r="K88" s="47"/>
      <c r="M88" s="48"/>
      <c r="O88" s="53">
        <f>AVERAGE(E86:E88)/AVERAGE(E74:E76)-1</f>
        <v>-2.9427758146765237E-2</v>
      </c>
      <c r="P88" s="53">
        <f>AVERAGE(E83:E88)/AVERAGE(E71:E76)-1</f>
        <v>-2.0313054980977241E-2</v>
      </c>
      <c r="R88" s="51" t="str">
        <f t="shared" si="11"/>
        <v>2012:11</v>
      </c>
    </row>
    <row r="89" spans="1:19">
      <c r="A89" s="45">
        <f t="shared" si="15"/>
        <v>2012</v>
      </c>
      <c r="B89" s="45">
        <v>12</v>
      </c>
      <c r="C89" s="46">
        <f>'Values Wx Adjusted'!Y163</f>
        <v>251060730.26990956</v>
      </c>
      <c r="D89" s="46">
        <f>'Values Wx Adjusted'!Z163</f>
        <v>17289</v>
      </c>
      <c r="E89" s="46">
        <f t="shared" ref="E89" si="26">C89/D89</f>
        <v>14521.414209607818</v>
      </c>
      <c r="F89" s="49">
        <f t="shared" ref="F89" si="27">AVERAGE(E78:E89)</f>
        <v>16746.874095755917</v>
      </c>
      <c r="G89" s="49">
        <f t="shared" ref="G89" si="28">AVERAGE(E66:E77)</f>
        <v>17062.212088490236</v>
      </c>
      <c r="H89" s="50">
        <f t="shared" ref="H89" si="29">F89/G89-1</f>
        <v>-1.8481659417833529E-2</v>
      </c>
      <c r="I89" s="54">
        <f>(F89/F17)^(1/6)-1</f>
        <v>-1.2401929027299086E-2</v>
      </c>
      <c r="J89" s="45" t="s">
        <v>83</v>
      </c>
      <c r="K89" s="47"/>
      <c r="M89" s="48"/>
      <c r="N89" s="53"/>
      <c r="O89" s="53">
        <f>AVERAGE(E87:E89)/AVERAGE(E75:E77)-1</f>
        <v>-3.2714757617087309E-2</v>
      </c>
      <c r="P89" s="53">
        <f>AVERAGE(E84:E89)/AVERAGE(E72:E77)-1</f>
        <v>-2.1784950537114822E-2</v>
      </c>
      <c r="R89" s="51" t="str">
        <f t="shared" si="11"/>
        <v>2012:12</v>
      </c>
    </row>
    <row r="90" spans="1:19" ht="15.75" thickBot="1"/>
    <row r="91" spans="1:19">
      <c r="R91" s="77" t="s">
        <v>70</v>
      </c>
      <c r="S91" s="78"/>
    </row>
    <row r="92" spans="1:19">
      <c r="R92" s="79" t="s">
        <v>71</v>
      </c>
      <c r="S92" s="80"/>
    </row>
    <row r="93" spans="1:19">
      <c r="R93" s="79" t="s">
        <v>65</v>
      </c>
      <c r="S93" s="80"/>
    </row>
    <row r="94" spans="1:19">
      <c r="R94" s="55"/>
      <c r="S94" s="56" t="str">
        <f>S1&amp;" "&amp;S3</f>
        <v>December 2012</v>
      </c>
    </row>
    <row r="95" spans="1:19">
      <c r="R95" s="55" t="s">
        <v>66</v>
      </c>
      <c r="S95" s="57">
        <f>SUMIF($R$6:$R$89,$S$4,$O$6:$O$89)</f>
        <v>-3.2714757617087309E-2</v>
      </c>
    </row>
    <row r="96" spans="1:19">
      <c r="R96" s="55" t="s">
        <v>67</v>
      </c>
      <c r="S96" s="57">
        <f>SUMIF($R$6:$R$89,$S$4,$P$6:$P$89)</f>
        <v>-2.1784950537114822E-2</v>
      </c>
    </row>
    <row r="97" spans="18:19" ht="15.75" thickBot="1">
      <c r="R97" s="58" t="s">
        <v>68</v>
      </c>
      <c r="S97" s="59">
        <f>SUMIF($R$6:$R$89,$S$4,$H$6:$H$89)</f>
        <v>-1.8481659417833529E-2</v>
      </c>
    </row>
  </sheetData>
  <mergeCells count="3">
    <mergeCell ref="R91:S91"/>
    <mergeCell ref="R92:S92"/>
    <mergeCell ref="R93:S9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81"/>
  <sheetViews>
    <sheetView workbookViewId="0">
      <pane xSplit="2" ySplit="5" topLeftCell="C6" activePane="bottomRight" state="frozen"/>
      <selection pane="topRight" activeCell="C1" sqref="C1"/>
      <selection pane="bottomLeft" activeCell="A5" sqref="A5"/>
      <selection pane="bottomRight" activeCell="C6" sqref="C6"/>
    </sheetView>
  </sheetViews>
  <sheetFormatPr defaultRowHeight="15"/>
  <cols>
    <col min="1" max="1" width="5" style="4" bestFit="1" customWidth="1"/>
    <col min="2" max="2" width="6.85546875" style="4" bestFit="1" customWidth="1"/>
    <col min="3" max="3" width="23.28515625" style="4" bestFit="1" customWidth="1"/>
    <col min="4" max="4" width="14.28515625" style="4" bestFit="1" customWidth="1"/>
    <col min="5" max="5" width="10.42578125" style="4" customWidth="1"/>
    <col min="6" max="8" width="9.28515625" style="4" customWidth="1"/>
    <col min="12" max="12" width="10" bestFit="1" customWidth="1"/>
    <col min="13" max="13" width="9.5703125" bestFit="1" customWidth="1"/>
    <col min="15" max="16" width="9.85546875" bestFit="1" customWidth="1"/>
    <col min="18" max="18" width="15" customWidth="1"/>
    <col min="19" max="19" width="18.7109375" customWidth="1"/>
  </cols>
  <sheetData>
    <row r="1" spans="1:19">
      <c r="A1" s="44" t="s">
        <v>81</v>
      </c>
      <c r="B1" s="3"/>
      <c r="C1" s="3"/>
      <c r="D1" s="3"/>
      <c r="E1" s="3"/>
      <c r="R1" t="s">
        <v>72</v>
      </c>
      <c r="S1" s="64" t="s">
        <v>79</v>
      </c>
    </row>
    <row r="2" spans="1:19">
      <c r="A2" s="43" t="s">
        <v>49</v>
      </c>
      <c r="B2" s="3"/>
      <c r="C2" s="3"/>
      <c r="D2" s="3"/>
      <c r="E2" s="3"/>
      <c r="O2" s="2" t="s">
        <v>64</v>
      </c>
      <c r="P2" s="2" t="s">
        <v>63</v>
      </c>
      <c r="R2" t="s">
        <v>73</v>
      </c>
      <c r="S2" s="65">
        <v>12</v>
      </c>
    </row>
    <row r="3" spans="1:19">
      <c r="B3" s="3"/>
      <c r="C3"/>
      <c r="D3" s="3"/>
      <c r="E3" s="3"/>
      <c r="F3" s="1" t="s">
        <v>50</v>
      </c>
      <c r="G3" s="1"/>
      <c r="H3" s="1"/>
      <c r="I3" s="1"/>
      <c r="J3" s="1"/>
      <c r="K3" s="1"/>
      <c r="L3" s="1"/>
      <c r="M3" s="1"/>
      <c r="N3" s="1"/>
      <c r="O3" s="2" t="s">
        <v>61</v>
      </c>
      <c r="P3" s="2" t="s">
        <v>61</v>
      </c>
      <c r="Q3" s="1"/>
      <c r="R3" t="s">
        <v>74</v>
      </c>
      <c r="S3" s="65">
        <v>2012</v>
      </c>
    </row>
    <row r="4" spans="1:19">
      <c r="A4" s="3"/>
      <c r="B4" s="3"/>
      <c r="C4" s="3"/>
      <c r="D4" s="3"/>
      <c r="E4" s="3"/>
      <c r="F4" s="1" t="s">
        <v>51</v>
      </c>
      <c r="G4" s="1"/>
      <c r="H4" s="1"/>
      <c r="I4" s="1"/>
      <c r="J4" s="1"/>
      <c r="K4" s="1"/>
      <c r="L4" s="1"/>
      <c r="M4" s="1"/>
      <c r="N4" s="1"/>
      <c r="O4" s="2" t="s">
        <v>62</v>
      </c>
      <c r="P4" s="2" t="s">
        <v>62</v>
      </c>
      <c r="Q4" s="1"/>
      <c r="R4" t="s">
        <v>75</v>
      </c>
      <c r="S4" s="65" t="str">
        <f>S3&amp;":"&amp;S2</f>
        <v>2012:12</v>
      </c>
    </row>
    <row r="5" spans="1:19">
      <c r="A5" s="3" t="s">
        <v>26</v>
      </c>
      <c r="B5" s="3" t="s">
        <v>27</v>
      </c>
      <c r="C5" s="2" t="s">
        <v>87</v>
      </c>
      <c r="D5" s="3" t="s">
        <v>25</v>
      </c>
      <c r="E5" s="3" t="s">
        <v>24</v>
      </c>
      <c r="F5" s="1" t="s">
        <v>52</v>
      </c>
      <c r="G5" s="1" t="s">
        <v>53</v>
      </c>
      <c r="H5" s="1" t="s">
        <v>54</v>
      </c>
      <c r="I5" s="2" t="s">
        <v>69</v>
      </c>
      <c r="J5" s="1"/>
      <c r="K5" s="1"/>
      <c r="L5" s="1"/>
      <c r="M5" s="1"/>
      <c r="N5" s="1"/>
      <c r="O5" s="1" t="s">
        <v>54</v>
      </c>
      <c r="P5" s="1" t="s">
        <v>54</v>
      </c>
      <c r="Q5" s="1"/>
      <c r="R5" s="1"/>
      <c r="S5" s="1"/>
    </row>
    <row r="6" spans="1:19">
      <c r="A6" s="45">
        <v>2000</v>
      </c>
      <c r="B6" s="45">
        <v>1</v>
      </c>
      <c r="C6" s="46">
        <f>'Values Wx Adjusted'!AA8</f>
        <v>241240117.62839285</v>
      </c>
      <c r="D6" s="46">
        <f>'Values Wx Adjusted'!AB8</f>
        <v>40799</v>
      </c>
      <c r="E6" s="46">
        <f t="shared" ref="E6:E69" si="0">C6/D6</f>
        <v>5912.8929049337694</v>
      </c>
      <c r="F6" s="1"/>
      <c r="G6" s="1"/>
      <c r="H6" s="1"/>
      <c r="I6" s="2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>
      <c r="A7" s="45">
        <v>2000</v>
      </c>
      <c r="B7" s="45">
        <v>2</v>
      </c>
      <c r="C7" s="46">
        <f>'Values Wx Adjusted'!AA9</f>
        <v>234611538.12407696</v>
      </c>
      <c r="D7" s="46">
        <f>'Values Wx Adjusted'!AB9</f>
        <v>40940</v>
      </c>
      <c r="E7" s="46">
        <f t="shared" si="0"/>
        <v>5730.6189087463845</v>
      </c>
      <c r="F7" s="1"/>
      <c r="G7" s="1"/>
      <c r="H7" s="1"/>
      <c r="I7" s="2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>
      <c r="A8" s="45">
        <v>2000</v>
      </c>
      <c r="B8" s="45">
        <v>3</v>
      </c>
      <c r="C8" s="46">
        <f>'Values Wx Adjusted'!AA10</f>
        <v>224550229.76102546</v>
      </c>
      <c r="D8" s="46">
        <f>'Values Wx Adjusted'!AB10</f>
        <v>40986</v>
      </c>
      <c r="E8" s="46">
        <f t="shared" si="0"/>
        <v>5478.7056497590756</v>
      </c>
      <c r="F8" s="1"/>
      <c r="G8" s="1"/>
      <c r="H8" s="1"/>
      <c r="I8" s="2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45">
        <v>2000</v>
      </c>
      <c r="B9" s="45">
        <v>4</v>
      </c>
      <c r="C9" s="46">
        <f>'Values Wx Adjusted'!AA11</f>
        <v>235141689.48951036</v>
      </c>
      <c r="D9" s="46">
        <f>'Values Wx Adjusted'!AB11</f>
        <v>40595</v>
      </c>
      <c r="E9" s="46">
        <f t="shared" si="0"/>
        <v>5792.3805761672711</v>
      </c>
      <c r="F9" s="1"/>
      <c r="G9" s="1"/>
      <c r="H9" s="1"/>
      <c r="I9" s="2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>
      <c r="A10" s="45">
        <v>2000</v>
      </c>
      <c r="B10" s="45">
        <v>5</v>
      </c>
      <c r="C10" s="46">
        <f>'Values Wx Adjusted'!AA12</f>
        <v>263453177.31462103</v>
      </c>
      <c r="D10" s="46">
        <f>'Values Wx Adjusted'!AB12</f>
        <v>40173</v>
      </c>
      <c r="E10" s="46">
        <f t="shared" si="0"/>
        <v>6557.9662289254229</v>
      </c>
      <c r="F10" s="1"/>
      <c r="G10" s="1"/>
      <c r="H10" s="1"/>
      <c r="I10" s="2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>
      <c r="A11" s="45">
        <v>2000</v>
      </c>
      <c r="B11" s="45">
        <v>6</v>
      </c>
      <c r="C11" s="46">
        <f>'Values Wx Adjusted'!AA13</f>
        <v>314625015.5191654</v>
      </c>
      <c r="D11" s="46">
        <f>'Values Wx Adjusted'!AB13</f>
        <v>40260</v>
      </c>
      <c r="E11" s="46">
        <f t="shared" si="0"/>
        <v>7814.8289994824991</v>
      </c>
      <c r="F11" s="1"/>
      <c r="G11" s="1"/>
      <c r="H11" s="1"/>
      <c r="I11" s="2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>
      <c r="A12" s="45">
        <v>2000</v>
      </c>
      <c r="B12" s="45">
        <v>7</v>
      </c>
      <c r="C12" s="46">
        <f>'Values Wx Adjusted'!AA14</f>
        <v>328860165.77636403</v>
      </c>
      <c r="D12" s="46">
        <f>'Values Wx Adjusted'!AB14</f>
        <v>40363</v>
      </c>
      <c r="E12" s="46">
        <f t="shared" si="0"/>
        <v>8147.5649921057411</v>
      </c>
      <c r="F12" s="1"/>
      <c r="G12" s="1"/>
      <c r="H12" s="1"/>
      <c r="I12" s="2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>
      <c r="A13" s="45">
        <v>2000</v>
      </c>
      <c r="B13" s="45">
        <v>8</v>
      </c>
      <c r="C13" s="46">
        <f>'Values Wx Adjusted'!AA15</f>
        <v>333760032.63118386</v>
      </c>
      <c r="D13" s="46">
        <f>'Values Wx Adjusted'!AB15</f>
        <v>40445</v>
      </c>
      <c r="E13" s="46">
        <f t="shared" si="0"/>
        <v>8252.1951447937663</v>
      </c>
      <c r="F13" s="1"/>
      <c r="G13" s="1"/>
      <c r="H13" s="1"/>
      <c r="I13" s="2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>
      <c r="A14" s="45">
        <v>2000</v>
      </c>
      <c r="B14" s="45">
        <v>9</v>
      </c>
      <c r="C14" s="46">
        <f>'Values Wx Adjusted'!AA16</f>
        <v>337171325.38395268</v>
      </c>
      <c r="D14" s="46">
        <f>'Values Wx Adjusted'!AB16</f>
        <v>40495</v>
      </c>
      <c r="E14" s="46">
        <f t="shared" si="0"/>
        <v>8326.24584230035</v>
      </c>
      <c r="F14" s="1"/>
      <c r="G14" s="1"/>
      <c r="H14" s="1"/>
      <c r="I14" s="2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>
      <c r="A15" s="45">
        <v>2000</v>
      </c>
      <c r="B15" s="45">
        <v>10</v>
      </c>
      <c r="C15" s="46">
        <f>'Values Wx Adjusted'!AA17</f>
        <v>282635063.2915926</v>
      </c>
      <c r="D15" s="46">
        <f>'Values Wx Adjusted'!AB17</f>
        <v>40504</v>
      </c>
      <c r="E15" s="46">
        <f t="shared" si="0"/>
        <v>6977.9543573867422</v>
      </c>
      <c r="F15" s="1"/>
      <c r="G15" s="1"/>
      <c r="H15" s="1"/>
      <c r="I15" s="2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>
      <c r="A16" s="45">
        <v>2000</v>
      </c>
      <c r="B16" s="45">
        <v>11</v>
      </c>
      <c r="C16" s="46">
        <f>'Values Wx Adjusted'!AA18</f>
        <v>244878087.00721005</v>
      </c>
      <c r="D16" s="46">
        <f>'Values Wx Adjusted'!AB18</f>
        <v>40489</v>
      </c>
      <c r="E16" s="46">
        <f t="shared" si="0"/>
        <v>6048.0151894887513</v>
      </c>
      <c r="F16" s="1"/>
      <c r="G16" s="1"/>
      <c r="H16" s="1"/>
      <c r="I16" s="2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>
      <c r="A17" s="45">
        <v>2000</v>
      </c>
      <c r="B17" s="45">
        <v>12</v>
      </c>
      <c r="C17" s="46">
        <f>'Values Wx Adjusted'!AA19</f>
        <v>237204909.4564327</v>
      </c>
      <c r="D17" s="46">
        <f>'Values Wx Adjusted'!AB19</f>
        <v>40485</v>
      </c>
      <c r="E17" s="46">
        <f t="shared" si="0"/>
        <v>5859.0813747420698</v>
      </c>
      <c r="F17" s="49">
        <f t="shared" ref="F17:F80" si="1">AVERAGE(E6:E17)</f>
        <v>6741.5375140693213</v>
      </c>
      <c r="G17" s="1"/>
      <c r="H17" s="1"/>
      <c r="I17" s="2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>
      <c r="A18" s="45">
        <f t="shared" ref="A18:A77" si="2">A6+1</f>
        <v>2001</v>
      </c>
      <c r="B18" s="45">
        <f t="shared" ref="B18:B81" si="3">IF(B17=12,1,B17+1)</f>
        <v>1</v>
      </c>
      <c r="C18" s="46">
        <f>'Values Wx Adjusted'!AA20</f>
        <v>252466991.37771708</v>
      </c>
      <c r="D18" s="46">
        <f>'Values Wx Adjusted'!AB20</f>
        <v>40575</v>
      </c>
      <c r="E18" s="46">
        <f t="shared" si="0"/>
        <v>6222.2302249591394</v>
      </c>
      <c r="F18" s="49">
        <f t="shared" si="1"/>
        <v>6767.3156240714352</v>
      </c>
      <c r="G18" s="1"/>
      <c r="H18" s="1"/>
      <c r="I18" s="2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>
      <c r="A19" s="45">
        <f t="shared" si="2"/>
        <v>2001</v>
      </c>
      <c r="B19" s="45">
        <f t="shared" si="3"/>
        <v>2</v>
      </c>
      <c r="C19" s="46">
        <f>'Values Wx Adjusted'!AA21</f>
        <v>230713461.76461238</v>
      </c>
      <c r="D19" s="46">
        <f>'Values Wx Adjusted'!AB21</f>
        <v>40639</v>
      </c>
      <c r="E19" s="46">
        <f t="shared" si="0"/>
        <v>5677.1441660624614</v>
      </c>
      <c r="F19" s="49">
        <f t="shared" si="1"/>
        <v>6762.8593955144415</v>
      </c>
      <c r="G19" s="1"/>
      <c r="H19" s="1"/>
      <c r="I19" s="2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>
      <c r="A20" s="45">
        <f t="shared" si="2"/>
        <v>2001</v>
      </c>
      <c r="B20" s="45">
        <f t="shared" si="3"/>
        <v>3</v>
      </c>
      <c r="C20" s="46">
        <f>'Values Wx Adjusted'!AA22</f>
        <v>229868798.98495978</v>
      </c>
      <c r="D20" s="46">
        <f>'Values Wx Adjusted'!AB22</f>
        <v>40779</v>
      </c>
      <c r="E20" s="46">
        <f t="shared" si="0"/>
        <v>5636.9405572711394</v>
      </c>
      <c r="F20" s="49">
        <f t="shared" si="1"/>
        <v>6776.0456378071131</v>
      </c>
      <c r="G20" s="1"/>
      <c r="H20" s="1"/>
      <c r="I20" s="2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>
      <c r="A21" s="45">
        <f t="shared" si="2"/>
        <v>2001</v>
      </c>
      <c r="B21" s="45">
        <f t="shared" si="3"/>
        <v>4</v>
      </c>
      <c r="C21" s="46">
        <f>'Values Wx Adjusted'!AA23</f>
        <v>245847590.1141929</v>
      </c>
      <c r="D21" s="46">
        <f>'Values Wx Adjusted'!AB23</f>
        <v>40895</v>
      </c>
      <c r="E21" s="46">
        <f t="shared" si="0"/>
        <v>6011.6784475899967</v>
      </c>
      <c r="F21" s="49">
        <f t="shared" si="1"/>
        <v>6794.3204604256725</v>
      </c>
      <c r="G21" s="1"/>
      <c r="H21" s="1"/>
      <c r="I21" s="2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>
      <c r="A22" s="45">
        <f t="shared" si="2"/>
        <v>2001</v>
      </c>
      <c r="B22" s="45">
        <f t="shared" si="3"/>
        <v>5</v>
      </c>
      <c r="C22" s="46">
        <f>'Values Wx Adjusted'!AA24</f>
        <v>269008389.41422284</v>
      </c>
      <c r="D22" s="46">
        <f>'Values Wx Adjusted'!AB24</f>
        <v>41021</v>
      </c>
      <c r="E22" s="46">
        <f t="shared" si="0"/>
        <v>6557.8213455113928</v>
      </c>
      <c r="F22" s="49">
        <f t="shared" si="1"/>
        <v>6794.3083868078356</v>
      </c>
      <c r="G22" s="1"/>
      <c r="H22" s="1"/>
      <c r="I22" s="2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>
      <c r="A23" s="45">
        <f t="shared" si="2"/>
        <v>2001</v>
      </c>
      <c r="B23" s="45">
        <f t="shared" si="3"/>
        <v>6</v>
      </c>
      <c r="C23" s="46">
        <f>'Values Wx Adjusted'!AA25</f>
        <v>314886307.19131446</v>
      </c>
      <c r="D23" s="46">
        <f>'Values Wx Adjusted'!AB25</f>
        <v>41159</v>
      </c>
      <c r="E23" s="46">
        <f t="shared" si="0"/>
        <v>7650.4848803740242</v>
      </c>
      <c r="F23" s="49">
        <f t="shared" si="1"/>
        <v>6780.6130435487967</v>
      </c>
      <c r="G23" s="1"/>
      <c r="H23" s="1"/>
      <c r="I23" s="2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>
      <c r="A24" s="45">
        <f t="shared" si="2"/>
        <v>2001</v>
      </c>
      <c r="B24" s="45">
        <f t="shared" si="3"/>
        <v>7</v>
      </c>
      <c r="C24" s="46">
        <f>'Values Wx Adjusted'!AA26</f>
        <v>340370005.40685821</v>
      </c>
      <c r="D24" s="46">
        <f>'Values Wx Adjusted'!AB26</f>
        <v>41209</v>
      </c>
      <c r="E24" s="46">
        <f t="shared" si="0"/>
        <v>8259.6036158814386</v>
      </c>
      <c r="F24" s="49">
        <f t="shared" si="1"/>
        <v>6789.9495955301054</v>
      </c>
      <c r="G24" s="1"/>
      <c r="H24" s="1"/>
      <c r="I24" s="2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>
      <c r="A25" s="45">
        <f t="shared" si="2"/>
        <v>2001</v>
      </c>
      <c r="B25" s="45">
        <f t="shared" si="3"/>
        <v>8</v>
      </c>
      <c r="C25" s="46">
        <f>'Values Wx Adjusted'!AA27</f>
        <v>345552194.45393175</v>
      </c>
      <c r="D25" s="46">
        <f>'Values Wx Adjusted'!AB27</f>
        <v>41334</v>
      </c>
      <c r="E25" s="46">
        <f t="shared" si="0"/>
        <v>8359.9988980967664</v>
      </c>
      <c r="F25" s="49">
        <f t="shared" si="1"/>
        <v>6798.9332416386897</v>
      </c>
      <c r="G25" s="1"/>
      <c r="H25" s="1"/>
      <c r="I25" s="2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>
      <c r="A26" s="45">
        <f t="shared" si="2"/>
        <v>2001</v>
      </c>
      <c r="B26" s="45">
        <f t="shared" si="3"/>
        <v>9</v>
      </c>
      <c r="C26" s="46">
        <f>'Values Wx Adjusted'!AA28</f>
        <v>338746359.236121</v>
      </c>
      <c r="D26" s="46">
        <f>'Values Wx Adjusted'!AB28</f>
        <v>41397</v>
      </c>
      <c r="E26" s="46">
        <f t="shared" si="0"/>
        <v>8182.8721703534311</v>
      </c>
      <c r="F26" s="49">
        <f t="shared" si="1"/>
        <v>6786.9854356431124</v>
      </c>
      <c r="G26" s="1"/>
      <c r="H26" s="1"/>
      <c r="I26" s="2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>
      <c r="A27" s="45">
        <f t="shared" si="2"/>
        <v>2001</v>
      </c>
      <c r="B27" s="45">
        <f t="shared" si="3"/>
        <v>10</v>
      </c>
      <c r="C27" s="46">
        <f>'Values Wx Adjusted'!AA29</f>
        <v>289079944.07188696</v>
      </c>
      <c r="D27" s="46">
        <f>'Values Wx Adjusted'!AB29</f>
        <v>41410</v>
      </c>
      <c r="E27" s="46">
        <f t="shared" si="0"/>
        <v>6980.9211318977768</v>
      </c>
      <c r="F27" s="49">
        <f t="shared" si="1"/>
        <v>6787.2326668523647</v>
      </c>
      <c r="G27" s="1"/>
      <c r="H27" s="1"/>
      <c r="I27" s="2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>
      <c r="A28" s="45">
        <f t="shared" si="2"/>
        <v>2001</v>
      </c>
      <c r="B28" s="45">
        <f t="shared" si="3"/>
        <v>11</v>
      </c>
      <c r="C28" s="46">
        <f>'Values Wx Adjusted'!AA30</f>
        <v>247639863.71749234</v>
      </c>
      <c r="D28" s="46">
        <f>'Values Wx Adjusted'!AB30</f>
        <v>41495</v>
      </c>
      <c r="E28" s="46">
        <f t="shared" si="0"/>
        <v>5967.944661224059</v>
      </c>
      <c r="F28" s="49">
        <f t="shared" si="1"/>
        <v>6780.5601228303085</v>
      </c>
      <c r="G28" s="1"/>
      <c r="H28" s="1"/>
      <c r="I28" s="2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>
      <c r="A29" s="45">
        <f t="shared" si="2"/>
        <v>2001</v>
      </c>
      <c r="B29" s="45">
        <f t="shared" si="3"/>
        <v>12</v>
      </c>
      <c r="C29" s="46">
        <f>'Values Wx Adjusted'!AA31</f>
        <v>249775671.88983735</v>
      </c>
      <c r="D29" s="46">
        <f>'Values Wx Adjusted'!AB31</f>
        <v>41485</v>
      </c>
      <c r="E29" s="46">
        <f t="shared" si="0"/>
        <v>6020.8671059379858</v>
      </c>
      <c r="F29" s="49">
        <f t="shared" si="1"/>
        <v>6794.0422670966354</v>
      </c>
      <c r="G29" s="49">
        <f t="shared" ref="G29:G92" si="4">AVERAGE(E6:E17)</f>
        <v>6741.5375140693213</v>
      </c>
      <c r="H29" s="50">
        <f t="shared" ref="H29:H92" si="5">F29/G29-1</f>
        <v>7.7882460666782727E-3</v>
      </c>
      <c r="I29" s="2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>
      <c r="A30" s="45">
        <f t="shared" si="2"/>
        <v>2002</v>
      </c>
      <c r="B30" s="45">
        <f t="shared" si="3"/>
        <v>1</v>
      </c>
      <c r="C30" s="46">
        <f>'Values Wx Adjusted'!AA32</f>
        <v>257542502.73871368</v>
      </c>
      <c r="D30" s="46">
        <f>'Values Wx Adjusted'!AB32</f>
        <v>41582</v>
      </c>
      <c r="E30" s="46">
        <f t="shared" si="0"/>
        <v>6193.6054720483307</v>
      </c>
      <c r="F30" s="49">
        <f t="shared" si="1"/>
        <v>6791.6568710207348</v>
      </c>
      <c r="G30" s="49">
        <f t="shared" si="4"/>
        <v>6767.3156240714352</v>
      </c>
      <c r="H30" s="50">
        <f t="shared" si="5"/>
        <v>3.5968836539435056E-3</v>
      </c>
      <c r="I30" s="2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>
      <c r="A31" s="45">
        <f t="shared" si="2"/>
        <v>2002</v>
      </c>
      <c r="B31" s="45">
        <f t="shared" si="3"/>
        <v>2</v>
      </c>
      <c r="C31" s="46">
        <f>'Values Wx Adjusted'!AA33</f>
        <v>246047907.57975546</v>
      </c>
      <c r="D31" s="46">
        <f>'Values Wx Adjusted'!AB33</f>
        <v>41742</v>
      </c>
      <c r="E31" s="46">
        <f t="shared" si="0"/>
        <v>5894.4925394028905</v>
      </c>
      <c r="F31" s="49">
        <f t="shared" si="1"/>
        <v>6809.7692354657702</v>
      </c>
      <c r="G31" s="49">
        <f t="shared" si="4"/>
        <v>6762.8593955144415</v>
      </c>
      <c r="H31" s="50">
        <f t="shared" si="5"/>
        <v>6.936391429702482E-3</v>
      </c>
      <c r="I31" s="2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>
      <c r="A32" s="45">
        <f t="shared" si="2"/>
        <v>2002</v>
      </c>
      <c r="B32" s="45">
        <f t="shared" si="3"/>
        <v>3</v>
      </c>
      <c r="C32" s="46">
        <f>'Values Wx Adjusted'!AA34</f>
        <v>234271165.06301141</v>
      </c>
      <c r="D32" s="46">
        <f>'Values Wx Adjusted'!AB34</f>
        <v>41874</v>
      </c>
      <c r="E32" s="46">
        <f t="shared" si="0"/>
        <v>5594.6688891200129</v>
      </c>
      <c r="F32" s="49">
        <f t="shared" si="1"/>
        <v>6806.2465964531757</v>
      </c>
      <c r="G32" s="49">
        <f t="shared" si="4"/>
        <v>6776.0456378071131</v>
      </c>
      <c r="H32" s="50">
        <f t="shared" si="5"/>
        <v>4.4570181873562209E-3</v>
      </c>
      <c r="I32" s="2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>
      <c r="A33" s="45">
        <f t="shared" si="2"/>
        <v>2002</v>
      </c>
      <c r="B33" s="45">
        <f t="shared" si="3"/>
        <v>4</v>
      </c>
      <c r="C33" s="46">
        <f>'Values Wx Adjusted'!AA35</f>
        <v>247330361.1058819</v>
      </c>
      <c r="D33" s="46">
        <f>'Values Wx Adjusted'!AB35</f>
        <v>42031</v>
      </c>
      <c r="E33" s="46">
        <f t="shared" si="0"/>
        <v>5884.4748187262239</v>
      </c>
      <c r="F33" s="49">
        <f t="shared" si="1"/>
        <v>6795.6462940478623</v>
      </c>
      <c r="G33" s="49">
        <f t="shared" si="4"/>
        <v>6794.3204604256725</v>
      </c>
      <c r="H33" s="50">
        <f t="shared" si="5"/>
        <v>1.9513851751806754E-4</v>
      </c>
      <c r="I33" s="2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>
      <c r="A34" s="45">
        <f t="shared" si="2"/>
        <v>2002</v>
      </c>
      <c r="B34" s="45">
        <f t="shared" si="3"/>
        <v>5</v>
      </c>
      <c r="C34" s="46">
        <f>'Values Wx Adjusted'!AA36</f>
        <v>298634154.90580702</v>
      </c>
      <c r="D34" s="46">
        <f>'Values Wx Adjusted'!AB36</f>
        <v>42128</v>
      </c>
      <c r="E34" s="46">
        <f t="shared" si="0"/>
        <v>7088.733263050869</v>
      </c>
      <c r="F34" s="49">
        <f t="shared" si="1"/>
        <v>6839.8889538428184</v>
      </c>
      <c r="G34" s="49">
        <f t="shared" si="4"/>
        <v>6794.3083868078356</v>
      </c>
      <c r="H34" s="50">
        <f t="shared" si="5"/>
        <v>6.7086397084188398E-3</v>
      </c>
      <c r="I34" s="2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>
      <c r="A35" s="45">
        <f t="shared" si="2"/>
        <v>2002</v>
      </c>
      <c r="B35" s="45">
        <f t="shared" si="3"/>
        <v>6</v>
      </c>
      <c r="C35" s="46">
        <f>'Values Wx Adjusted'!AA37</f>
        <v>322072333.24393469</v>
      </c>
      <c r="D35" s="46">
        <f>'Values Wx Adjusted'!AB37</f>
        <v>42179</v>
      </c>
      <c r="E35" s="46">
        <f t="shared" si="0"/>
        <v>7635.8456398666322</v>
      </c>
      <c r="F35" s="49">
        <f t="shared" si="1"/>
        <v>6838.6690171338678</v>
      </c>
      <c r="G35" s="49">
        <f t="shared" si="4"/>
        <v>6780.6130435487967</v>
      </c>
      <c r="H35" s="50">
        <f t="shared" si="5"/>
        <v>8.5620537866124558E-3</v>
      </c>
      <c r="I35" s="2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>
      <c r="A36" s="45">
        <f t="shared" si="2"/>
        <v>2002</v>
      </c>
      <c r="B36" s="45">
        <f t="shared" si="3"/>
        <v>7</v>
      </c>
      <c r="C36" s="46">
        <f>'Values Wx Adjusted'!AA38</f>
        <v>352973453.14792663</v>
      </c>
      <c r="D36" s="46">
        <f>'Values Wx Adjusted'!AB38</f>
        <v>42191</v>
      </c>
      <c r="E36" s="46">
        <f t="shared" si="0"/>
        <v>8366.0840735684542</v>
      </c>
      <c r="F36" s="49">
        <f t="shared" si="1"/>
        <v>6847.542388607787</v>
      </c>
      <c r="G36" s="49">
        <f t="shared" si="4"/>
        <v>6789.9495955301054</v>
      </c>
      <c r="H36" s="50">
        <f t="shared" si="5"/>
        <v>8.4820648912615759E-3</v>
      </c>
      <c r="I36" s="2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>
      <c r="A37" s="45">
        <f t="shared" si="2"/>
        <v>2002</v>
      </c>
      <c r="B37" s="45">
        <f t="shared" si="3"/>
        <v>8</v>
      </c>
      <c r="C37" s="46">
        <f>'Values Wx Adjusted'!AA39</f>
        <v>352236619.99366117</v>
      </c>
      <c r="D37" s="46">
        <f>'Values Wx Adjusted'!AB39</f>
        <v>42405</v>
      </c>
      <c r="E37" s="46">
        <f t="shared" si="0"/>
        <v>8306.4879140115827</v>
      </c>
      <c r="F37" s="49">
        <f t="shared" si="1"/>
        <v>6843.0831399340195</v>
      </c>
      <c r="G37" s="49">
        <f t="shared" si="4"/>
        <v>6798.9332416386897</v>
      </c>
      <c r="H37" s="50">
        <f t="shared" si="5"/>
        <v>6.4936508017086059E-3</v>
      </c>
      <c r="I37" s="2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>
      <c r="A38" s="45">
        <f t="shared" si="2"/>
        <v>2002</v>
      </c>
      <c r="B38" s="45">
        <f t="shared" si="3"/>
        <v>9</v>
      </c>
      <c r="C38" s="46">
        <f>'Values Wx Adjusted'!AA40</f>
        <v>351953941.64560807</v>
      </c>
      <c r="D38" s="46">
        <f>'Values Wx Adjusted'!AB40</f>
        <v>42460</v>
      </c>
      <c r="E38" s="46">
        <f t="shared" si="0"/>
        <v>8289.0706934905338</v>
      </c>
      <c r="F38" s="49">
        <f t="shared" si="1"/>
        <v>6851.9330168621118</v>
      </c>
      <c r="G38" s="49">
        <f t="shared" si="4"/>
        <v>6786.9854356431124</v>
      </c>
      <c r="H38" s="50">
        <f t="shared" si="5"/>
        <v>9.5694298794153365E-3</v>
      </c>
      <c r="I38" s="2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>
      <c r="A39" s="45">
        <f t="shared" si="2"/>
        <v>2002</v>
      </c>
      <c r="B39" s="45">
        <f t="shared" si="3"/>
        <v>10</v>
      </c>
      <c r="C39" s="46">
        <f>'Values Wx Adjusted'!AA41</f>
        <v>307175058.46950781</v>
      </c>
      <c r="D39" s="46">
        <f>'Values Wx Adjusted'!AB41</f>
        <v>42432</v>
      </c>
      <c r="E39" s="46">
        <f t="shared" si="0"/>
        <v>7239.2312045038607</v>
      </c>
      <c r="F39" s="49">
        <f t="shared" si="1"/>
        <v>6873.458856245953</v>
      </c>
      <c r="G39" s="49">
        <f t="shared" si="4"/>
        <v>6787.2326668523647</v>
      </c>
      <c r="H39" s="50">
        <f t="shared" si="5"/>
        <v>1.2704174680013836E-2</v>
      </c>
      <c r="I39" s="2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>
      <c r="A40" s="45">
        <f t="shared" si="2"/>
        <v>2002</v>
      </c>
      <c r="B40" s="45">
        <f t="shared" si="3"/>
        <v>11</v>
      </c>
      <c r="C40" s="46">
        <f>'Values Wx Adjusted'!AA42</f>
        <v>256161511.81821513</v>
      </c>
      <c r="D40" s="46">
        <f>'Values Wx Adjusted'!AB42</f>
        <v>42536</v>
      </c>
      <c r="E40" s="46">
        <f t="shared" si="0"/>
        <v>6022.2285080453057</v>
      </c>
      <c r="F40" s="49">
        <f t="shared" si="1"/>
        <v>6877.9825101477227</v>
      </c>
      <c r="G40" s="49">
        <f t="shared" si="4"/>
        <v>6780.5601228303085</v>
      </c>
      <c r="H40" s="50">
        <f t="shared" si="5"/>
        <v>1.4367896685907988E-2</v>
      </c>
      <c r="I40" s="2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>
      <c r="A41" s="45">
        <f t="shared" si="2"/>
        <v>2002</v>
      </c>
      <c r="B41" s="45">
        <f t="shared" si="3"/>
        <v>12</v>
      </c>
      <c r="C41" s="46">
        <f>'Values Wx Adjusted'!AA43</f>
        <v>247121935.29707283</v>
      </c>
      <c r="D41" s="46">
        <f>'Values Wx Adjusted'!AB43</f>
        <v>42435</v>
      </c>
      <c r="E41" s="46">
        <f t="shared" si="0"/>
        <v>5823.5403628389968</v>
      </c>
      <c r="F41" s="49">
        <f t="shared" si="1"/>
        <v>6861.5386148894731</v>
      </c>
      <c r="G41" s="49">
        <f t="shared" si="4"/>
        <v>6794.0422670966354</v>
      </c>
      <c r="H41" s="50">
        <f t="shared" si="5"/>
        <v>9.9346376044378015E-3</v>
      </c>
      <c r="I41" s="2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>
      <c r="A42" s="45">
        <f t="shared" si="2"/>
        <v>2003</v>
      </c>
      <c r="B42" s="45">
        <f t="shared" si="3"/>
        <v>1</v>
      </c>
      <c r="C42" s="46">
        <f>'Values Wx Adjusted'!AA44</f>
        <v>256042368.43405288</v>
      </c>
      <c r="D42" s="46">
        <f>'Values Wx Adjusted'!AB44</f>
        <v>42556</v>
      </c>
      <c r="E42" s="46">
        <f t="shared" si="0"/>
        <v>6016.5985626951051</v>
      </c>
      <c r="F42" s="49">
        <f t="shared" si="1"/>
        <v>6846.788039110038</v>
      </c>
      <c r="G42" s="49">
        <f t="shared" si="4"/>
        <v>6791.6568710207348</v>
      </c>
      <c r="H42" s="50">
        <f t="shared" si="5"/>
        <v>8.1174843099836025E-3</v>
      </c>
      <c r="I42" s="2"/>
      <c r="J42" s="1"/>
      <c r="K42" s="1"/>
      <c r="L42" s="1"/>
      <c r="M42" s="1"/>
      <c r="N42" s="1"/>
      <c r="O42" s="1"/>
      <c r="P42" s="1"/>
      <c r="Q42" s="1"/>
      <c r="R42" s="1"/>
      <c r="S42" s="1"/>
    </row>
    <row r="43" spans="1:19">
      <c r="A43" s="45">
        <f t="shared" si="2"/>
        <v>2003</v>
      </c>
      <c r="B43" s="45">
        <f t="shared" si="3"/>
        <v>2</v>
      </c>
      <c r="C43" s="46">
        <f>'Values Wx Adjusted'!AA45</f>
        <v>247013861.97731662</v>
      </c>
      <c r="D43" s="46">
        <f>'Values Wx Adjusted'!AB45</f>
        <v>42779</v>
      </c>
      <c r="E43" s="46">
        <f t="shared" si="0"/>
        <v>5774.18504353343</v>
      </c>
      <c r="F43" s="49">
        <f t="shared" si="1"/>
        <v>6836.7624144542497</v>
      </c>
      <c r="G43" s="49">
        <f t="shared" si="4"/>
        <v>6809.7692354657702</v>
      </c>
      <c r="H43" s="50">
        <f t="shared" si="5"/>
        <v>3.9638904131871211E-3</v>
      </c>
      <c r="I43" s="2"/>
      <c r="J43" s="1"/>
      <c r="K43" s="1"/>
      <c r="L43" s="1"/>
      <c r="M43" s="1"/>
      <c r="N43" s="1"/>
      <c r="O43" s="1"/>
      <c r="P43" s="1"/>
      <c r="Q43" s="1"/>
      <c r="R43" s="1"/>
      <c r="S43" s="1"/>
    </row>
    <row r="44" spans="1:19">
      <c r="A44" s="45">
        <f t="shared" si="2"/>
        <v>2003</v>
      </c>
      <c r="B44" s="45">
        <f t="shared" si="3"/>
        <v>3</v>
      </c>
      <c r="C44" s="46">
        <f>'Values Wx Adjusted'!AA46</f>
        <v>243075653.08903807</v>
      </c>
      <c r="D44" s="46">
        <f>'Values Wx Adjusted'!AB46</f>
        <v>42929</v>
      </c>
      <c r="E44" s="46">
        <f t="shared" si="0"/>
        <v>5662.2714968678065</v>
      </c>
      <c r="F44" s="49">
        <f t="shared" si="1"/>
        <v>6842.3959650999013</v>
      </c>
      <c r="G44" s="49">
        <f t="shared" si="4"/>
        <v>6806.2465964531757</v>
      </c>
      <c r="H44" s="50">
        <f t="shared" si="5"/>
        <v>5.3112046609600227E-3</v>
      </c>
      <c r="I44" s="2"/>
      <c r="J44" s="1"/>
      <c r="K44" s="1"/>
      <c r="L44" s="1"/>
      <c r="M44" s="1"/>
      <c r="N44" s="1"/>
      <c r="O44" s="1"/>
      <c r="P44" s="1"/>
      <c r="Q44" s="1"/>
      <c r="R44" s="1"/>
      <c r="S44" s="1"/>
    </row>
    <row r="45" spans="1:19">
      <c r="A45" s="45">
        <f t="shared" si="2"/>
        <v>2003</v>
      </c>
      <c r="B45" s="45">
        <f t="shared" si="3"/>
        <v>4</v>
      </c>
      <c r="C45" s="46">
        <f>'Values Wx Adjusted'!AA47</f>
        <v>252261532.45194492</v>
      </c>
      <c r="D45" s="46">
        <f>'Values Wx Adjusted'!AB47</f>
        <v>43043</v>
      </c>
      <c r="E45" s="46">
        <f t="shared" si="0"/>
        <v>5860.6865797445562</v>
      </c>
      <c r="F45" s="49">
        <f t="shared" si="1"/>
        <v>6840.413611851428</v>
      </c>
      <c r="G45" s="49">
        <f t="shared" si="4"/>
        <v>6795.6462940478623</v>
      </c>
      <c r="H45" s="50">
        <f t="shared" si="5"/>
        <v>6.5876468354122419E-3</v>
      </c>
      <c r="I45" s="2"/>
      <c r="J45" s="1"/>
      <c r="K45" s="1"/>
      <c r="L45" s="1"/>
      <c r="M45" s="1"/>
      <c r="N45" s="1"/>
      <c r="O45" s="1"/>
      <c r="P45" s="1"/>
      <c r="Q45" s="1"/>
      <c r="R45" s="1"/>
      <c r="S45" s="1"/>
    </row>
    <row r="46" spans="1:19">
      <c r="A46" s="45">
        <f t="shared" si="2"/>
        <v>2003</v>
      </c>
      <c r="B46" s="45">
        <f t="shared" si="3"/>
        <v>5</v>
      </c>
      <c r="C46" s="46">
        <f>'Values Wx Adjusted'!AA48</f>
        <v>291792058.39904726</v>
      </c>
      <c r="D46" s="46">
        <f>'Values Wx Adjusted'!AB48</f>
        <v>43186</v>
      </c>
      <c r="E46" s="46">
        <f t="shared" si="0"/>
        <v>6756.6354466504717</v>
      </c>
      <c r="F46" s="49">
        <f t="shared" si="1"/>
        <v>6812.7387938180609</v>
      </c>
      <c r="G46" s="49">
        <f t="shared" si="4"/>
        <v>6839.8889538428184</v>
      </c>
      <c r="H46" s="50">
        <f t="shared" si="5"/>
        <v>-3.9693860833082129E-3</v>
      </c>
      <c r="I46" s="2"/>
      <c r="J46" s="1"/>
      <c r="K46" s="1"/>
      <c r="L46" s="1"/>
      <c r="M46" s="1"/>
      <c r="N46" s="1"/>
      <c r="O46" s="1"/>
      <c r="P46" s="1"/>
      <c r="Q46" s="1"/>
      <c r="R46" s="1"/>
      <c r="S46" s="1"/>
    </row>
    <row r="47" spans="1:19">
      <c r="A47" s="45">
        <f t="shared" si="2"/>
        <v>2003</v>
      </c>
      <c r="B47" s="45">
        <f t="shared" si="3"/>
        <v>6</v>
      </c>
      <c r="C47" s="46">
        <f>'Values Wx Adjusted'!AA49</f>
        <v>336846273.75426459</v>
      </c>
      <c r="D47" s="46">
        <f>'Values Wx Adjusted'!AB49</f>
        <v>43302</v>
      </c>
      <c r="E47" s="46">
        <f t="shared" si="0"/>
        <v>7779.0003638230246</v>
      </c>
      <c r="F47" s="49">
        <f t="shared" si="1"/>
        <v>6824.6683541477605</v>
      </c>
      <c r="G47" s="49">
        <f t="shared" si="4"/>
        <v>6838.6690171338678</v>
      </c>
      <c r="H47" s="50">
        <f t="shared" si="5"/>
        <v>-2.0472789297200089E-3</v>
      </c>
      <c r="I47" s="2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>
      <c r="A48" s="45">
        <f t="shared" si="2"/>
        <v>2003</v>
      </c>
      <c r="B48" s="45">
        <f t="shared" si="3"/>
        <v>7</v>
      </c>
      <c r="C48" s="46">
        <f>'Values Wx Adjusted'!AA50</f>
        <v>358225804.81912899</v>
      </c>
      <c r="D48" s="46">
        <f>'Values Wx Adjusted'!AB50</f>
        <v>43375</v>
      </c>
      <c r="E48" s="46">
        <f t="shared" si="0"/>
        <v>8258.8081802681027</v>
      </c>
      <c r="F48" s="49">
        <f t="shared" si="1"/>
        <v>6815.7286963727311</v>
      </c>
      <c r="G48" s="49">
        <f t="shared" si="4"/>
        <v>6847.542388607787</v>
      </c>
      <c r="H48" s="50">
        <f t="shared" si="5"/>
        <v>-4.6460015038365388E-3</v>
      </c>
      <c r="I48" s="2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>
      <c r="A49" s="45">
        <f t="shared" si="2"/>
        <v>2003</v>
      </c>
      <c r="B49" s="45">
        <f t="shared" si="3"/>
        <v>8</v>
      </c>
      <c r="C49" s="46">
        <f>'Values Wx Adjusted'!AA51</f>
        <v>363143798.52662134</v>
      </c>
      <c r="D49" s="46">
        <f>'Values Wx Adjusted'!AB51</f>
        <v>43460</v>
      </c>
      <c r="E49" s="46">
        <f t="shared" si="0"/>
        <v>8355.8168091721436</v>
      </c>
      <c r="F49" s="49">
        <f t="shared" si="1"/>
        <v>6819.8394376361111</v>
      </c>
      <c r="G49" s="49">
        <f t="shared" si="4"/>
        <v>6843.0831399340195</v>
      </c>
      <c r="H49" s="50">
        <f t="shared" si="5"/>
        <v>-3.396671035934884E-3</v>
      </c>
      <c r="I49" s="2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>
      <c r="A50" s="45">
        <f t="shared" si="2"/>
        <v>2003</v>
      </c>
      <c r="B50" s="45">
        <f t="shared" si="3"/>
        <v>9</v>
      </c>
      <c r="C50" s="46">
        <f>'Values Wx Adjusted'!AA52</f>
        <v>365985780.23759693</v>
      </c>
      <c r="D50" s="46">
        <f>'Values Wx Adjusted'!AB52</f>
        <v>43634</v>
      </c>
      <c r="E50" s="46">
        <f t="shared" si="0"/>
        <v>8387.6284603198637</v>
      </c>
      <c r="F50" s="49">
        <f t="shared" si="1"/>
        <v>6828.0525848718889</v>
      </c>
      <c r="G50" s="49">
        <f t="shared" si="4"/>
        <v>6851.9330168621118</v>
      </c>
      <c r="H50" s="50">
        <f t="shared" si="5"/>
        <v>-3.4852109516329E-3</v>
      </c>
      <c r="I50" s="2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>
      <c r="A51" s="45">
        <f t="shared" si="2"/>
        <v>2003</v>
      </c>
      <c r="B51" s="45">
        <f t="shared" si="3"/>
        <v>10</v>
      </c>
      <c r="C51" s="46">
        <f>'Values Wx Adjusted'!AA53</f>
        <v>307900148.05735791</v>
      </c>
      <c r="D51" s="46">
        <f>'Values Wx Adjusted'!AB53</f>
        <v>43816</v>
      </c>
      <c r="E51" s="46">
        <f t="shared" si="0"/>
        <v>7027.1167623096107</v>
      </c>
      <c r="F51" s="49">
        <f t="shared" si="1"/>
        <v>6810.3763813557016</v>
      </c>
      <c r="G51" s="49">
        <f t="shared" si="4"/>
        <v>6873.458856245953</v>
      </c>
      <c r="H51" s="50">
        <f t="shared" si="5"/>
        <v>-9.1776900407176676E-3</v>
      </c>
      <c r="I51" s="2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>
      <c r="A52" s="45">
        <f t="shared" si="2"/>
        <v>2003</v>
      </c>
      <c r="B52" s="45">
        <f t="shared" si="3"/>
        <v>11</v>
      </c>
      <c r="C52" s="46">
        <f>'Values Wx Adjusted'!AA54</f>
        <v>254608425.00238758</v>
      </c>
      <c r="D52" s="46">
        <f>'Values Wx Adjusted'!AB54</f>
        <v>44037</v>
      </c>
      <c r="E52" s="46">
        <f t="shared" si="0"/>
        <v>5781.6932352882259</v>
      </c>
      <c r="F52" s="49">
        <f t="shared" si="1"/>
        <v>6790.3317752926123</v>
      </c>
      <c r="G52" s="49">
        <f t="shared" si="4"/>
        <v>6877.9825101477227</v>
      </c>
      <c r="H52" s="50">
        <f t="shared" si="5"/>
        <v>-1.2743669342832886E-2</v>
      </c>
      <c r="I52" s="2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>
      <c r="A53" s="45">
        <f t="shared" si="2"/>
        <v>2003</v>
      </c>
      <c r="B53" s="45">
        <f t="shared" si="3"/>
        <v>12</v>
      </c>
      <c r="C53" s="46">
        <f>'Values Wx Adjusted'!AA55</f>
        <v>262393573.68066126</v>
      </c>
      <c r="D53" s="46">
        <f>'Values Wx Adjusted'!AB55</f>
        <v>44022</v>
      </c>
      <c r="E53" s="46">
        <f t="shared" si="0"/>
        <v>5960.5100558961713</v>
      </c>
      <c r="F53" s="49">
        <f t="shared" si="1"/>
        <v>6801.7459163807098</v>
      </c>
      <c r="G53" s="49">
        <f t="shared" si="4"/>
        <v>6861.5386148894731</v>
      </c>
      <c r="H53" s="50">
        <f t="shared" si="5"/>
        <v>-8.714182323336872E-3</v>
      </c>
      <c r="I53" s="2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>
      <c r="A54" s="45">
        <f t="shared" si="2"/>
        <v>2004</v>
      </c>
      <c r="B54" s="45">
        <f t="shared" si="3"/>
        <v>1</v>
      </c>
      <c r="C54" s="46">
        <f>'Values Wx Adjusted'!AA56</f>
        <v>265133055.93073791</v>
      </c>
      <c r="D54" s="46">
        <f>'Values Wx Adjusted'!AB56</f>
        <v>44264</v>
      </c>
      <c r="E54" s="46">
        <f t="shared" si="0"/>
        <v>5989.8123967724996</v>
      </c>
      <c r="F54" s="49">
        <f t="shared" si="1"/>
        <v>6799.5137358871589</v>
      </c>
      <c r="G54" s="49">
        <f t="shared" si="4"/>
        <v>6846.788039110038</v>
      </c>
      <c r="H54" s="50">
        <f t="shared" si="5"/>
        <v>-6.9045956955057219E-3</v>
      </c>
      <c r="I54" s="2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>
      <c r="A55" s="45">
        <f t="shared" si="2"/>
        <v>2004</v>
      </c>
      <c r="B55" s="45">
        <f t="shared" si="3"/>
        <v>2</v>
      </c>
      <c r="C55" s="46">
        <f>'Values Wx Adjusted'!AA57</f>
        <v>259941762.48678905</v>
      </c>
      <c r="D55" s="46">
        <f>'Values Wx Adjusted'!AB57</f>
        <v>44354</v>
      </c>
      <c r="E55" s="46">
        <f t="shared" si="0"/>
        <v>5860.6160095321511</v>
      </c>
      <c r="F55" s="49">
        <f t="shared" si="1"/>
        <v>6806.7163163870528</v>
      </c>
      <c r="G55" s="49">
        <f t="shared" si="4"/>
        <v>6836.7624144542497</v>
      </c>
      <c r="H55" s="50">
        <f t="shared" si="5"/>
        <v>-4.3947845845386801E-3</v>
      </c>
      <c r="I55" s="2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>
      <c r="A56" s="45">
        <f t="shared" si="2"/>
        <v>2004</v>
      </c>
      <c r="B56" s="45">
        <f t="shared" si="3"/>
        <v>3</v>
      </c>
      <c r="C56" s="46">
        <f>'Values Wx Adjusted'!AA58</f>
        <v>250801070.10978669</v>
      </c>
      <c r="D56" s="46">
        <f>'Values Wx Adjusted'!AB58</f>
        <v>44723</v>
      </c>
      <c r="E56" s="46">
        <f t="shared" si="0"/>
        <v>5607.8767101890908</v>
      </c>
      <c r="F56" s="49">
        <f t="shared" si="1"/>
        <v>6802.18341749716</v>
      </c>
      <c r="G56" s="49">
        <f t="shared" si="4"/>
        <v>6842.3959650999013</v>
      </c>
      <c r="H56" s="50">
        <f t="shared" si="5"/>
        <v>-5.8769687997958231E-3</v>
      </c>
      <c r="I56" s="2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>
      <c r="A57" s="45">
        <f t="shared" si="2"/>
        <v>2004</v>
      </c>
      <c r="B57" s="45">
        <f t="shared" si="3"/>
        <v>4</v>
      </c>
      <c r="C57" s="46">
        <f>'Values Wx Adjusted'!AA59</f>
        <v>266999532.69007629</v>
      </c>
      <c r="D57" s="46">
        <f>'Values Wx Adjusted'!AB59</f>
        <v>44971</v>
      </c>
      <c r="E57" s="46">
        <f t="shared" si="0"/>
        <v>5937.1491114290611</v>
      </c>
      <c r="F57" s="49">
        <f t="shared" si="1"/>
        <v>6808.5552951375348</v>
      </c>
      <c r="G57" s="49">
        <f t="shared" si="4"/>
        <v>6840.413611851428</v>
      </c>
      <c r="H57" s="50">
        <f t="shared" si="5"/>
        <v>-4.657367013406466E-3</v>
      </c>
      <c r="I57" s="2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>
      <c r="A58" s="45">
        <f t="shared" si="2"/>
        <v>2004</v>
      </c>
      <c r="B58" s="45">
        <f t="shared" si="3"/>
        <v>5</v>
      </c>
      <c r="C58" s="46">
        <f>'Values Wx Adjusted'!AA60</f>
        <v>290324903.76870376</v>
      </c>
      <c r="D58" s="46">
        <f>'Values Wx Adjusted'!AB60</f>
        <v>45062</v>
      </c>
      <c r="E58" s="46">
        <f t="shared" si="0"/>
        <v>6442.7877983379294</v>
      </c>
      <c r="F58" s="49">
        <f t="shared" si="1"/>
        <v>6782.4013244448224</v>
      </c>
      <c r="G58" s="49">
        <f t="shared" si="4"/>
        <v>6812.7387938180609</v>
      </c>
      <c r="H58" s="50">
        <f t="shared" si="5"/>
        <v>-4.4530504238275981E-3</v>
      </c>
      <c r="I58" s="2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>
      <c r="A59" s="45">
        <f t="shared" si="2"/>
        <v>2004</v>
      </c>
      <c r="B59" s="45">
        <f t="shared" si="3"/>
        <v>6</v>
      </c>
      <c r="C59" s="46">
        <f>'Values Wx Adjusted'!AA61</f>
        <v>350247749.18756062</v>
      </c>
      <c r="D59" s="46">
        <f>'Values Wx Adjusted'!AB61</f>
        <v>45176</v>
      </c>
      <c r="E59" s="46">
        <f t="shared" si="0"/>
        <v>7752.9606248353248</v>
      </c>
      <c r="F59" s="49">
        <f t="shared" si="1"/>
        <v>6780.2313461958474</v>
      </c>
      <c r="G59" s="49">
        <f t="shared" si="4"/>
        <v>6824.6683541477605</v>
      </c>
      <c r="H59" s="50">
        <f t="shared" si="5"/>
        <v>-6.5112333150820767E-3</v>
      </c>
      <c r="I59" s="2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>
      <c r="A60" s="45">
        <f t="shared" si="2"/>
        <v>2004</v>
      </c>
      <c r="B60" s="45">
        <f t="shared" si="3"/>
        <v>7</v>
      </c>
      <c r="C60" s="46">
        <f>'Values Wx Adjusted'!AA62</f>
        <v>374288810.00847411</v>
      </c>
      <c r="D60" s="46">
        <f>'Values Wx Adjusted'!AB62</f>
        <v>45294</v>
      </c>
      <c r="E60" s="46">
        <f t="shared" si="0"/>
        <v>8263.5406457472091</v>
      </c>
      <c r="F60" s="49">
        <f t="shared" si="1"/>
        <v>6780.6257183191074</v>
      </c>
      <c r="G60" s="49">
        <f t="shared" si="4"/>
        <v>6815.7286963727311</v>
      </c>
      <c r="H60" s="50">
        <f t="shared" si="5"/>
        <v>-5.1502898101424277E-3</v>
      </c>
      <c r="I60" s="2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>
      <c r="A61" s="45">
        <f t="shared" si="2"/>
        <v>2004</v>
      </c>
      <c r="B61" s="45">
        <f t="shared" si="3"/>
        <v>8</v>
      </c>
      <c r="C61" s="46">
        <f>'Values Wx Adjusted'!AA63</f>
        <v>378139944.56440431</v>
      </c>
      <c r="D61" s="46">
        <f>'Values Wx Adjusted'!AB63</f>
        <v>45394</v>
      </c>
      <c r="E61" s="46">
        <f t="shared" si="0"/>
        <v>8330.1745729480608</v>
      </c>
      <c r="F61" s="49">
        <f t="shared" si="1"/>
        <v>6778.4888653004336</v>
      </c>
      <c r="G61" s="49">
        <f t="shared" si="4"/>
        <v>6819.8394376361111</v>
      </c>
      <c r="H61" s="50">
        <f t="shared" si="5"/>
        <v>-6.0632765204822192E-3</v>
      </c>
      <c r="I61" s="2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>
      <c r="A62" s="45">
        <f t="shared" si="2"/>
        <v>2004</v>
      </c>
      <c r="B62" s="45">
        <f t="shared" si="3"/>
        <v>9</v>
      </c>
      <c r="C62" s="46">
        <f>'Values Wx Adjusted'!AA64</f>
        <v>311320936.56314754</v>
      </c>
      <c r="D62" s="46">
        <f>'Values Wx Adjusted'!AB64</f>
        <v>45370</v>
      </c>
      <c r="E62" s="46">
        <f t="shared" si="0"/>
        <v>6861.8235962783237</v>
      </c>
      <c r="F62" s="49">
        <f t="shared" si="1"/>
        <v>6651.3384599636374</v>
      </c>
      <c r="G62" s="49">
        <f t="shared" si="4"/>
        <v>6828.0525848718889</v>
      </c>
      <c r="H62" s="50">
        <f t="shared" si="5"/>
        <v>-2.5880603980668826E-2</v>
      </c>
      <c r="I62" s="2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>
      <c r="A63" s="45">
        <f t="shared" si="2"/>
        <v>2004</v>
      </c>
      <c r="B63" s="45">
        <f t="shared" si="3"/>
        <v>10</v>
      </c>
      <c r="C63" s="46">
        <f>'Values Wx Adjusted'!AA65</f>
        <v>304006468.321217</v>
      </c>
      <c r="D63" s="46">
        <f>'Values Wx Adjusted'!AB65</f>
        <v>44836</v>
      </c>
      <c r="E63" s="46">
        <f t="shared" si="0"/>
        <v>6780.4101240346372</v>
      </c>
      <c r="F63" s="49">
        <f t="shared" si="1"/>
        <v>6630.7795734407227</v>
      </c>
      <c r="G63" s="49">
        <f t="shared" si="4"/>
        <v>6810.3763813557016</v>
      </c>
      <c r="H63" s="50">
        <f t="shared" si="5"/>
        <v>-2.6371054675722316E-2</v>
      </c>
      <c r="I63" s="2"/>
      <c r="J63" s="1"/>
      <c r="K63" s="1"/>
      <c r="L63" s="1"/>
      <c r="M63" s="1"/>
      <c r="N63" s="1"/>
      <c r="O63" s="1"/>
      <c r="P63" s="1"/>
      <c r="Q63" s="1"/>
      <c r="R63" s="1"/>
      <c r="S63" s="1"/>
    </row>
    <row r="64" spans="1:19">
      <c r="A64" s="45">
        <f t="shared" si="2"/>
        <v>2004</v>
      </c>
      <c r="B64" s="45">
        <f t="shared" si="3"/>
        <v>11</v>
      </c>
      <c r="C64" s="46">
        <f>'Values Wx Adjusted'!AA66</f>
        <v>269947651.00913447</v>
      </c>
      <c r="D64" s="46">
        <f>'Values Wx Adjusted'!AB66</f>
        <v>44486</v>
      </c>
      <c r="E64" s="46">
        <f t="shared" si="0"/>
        <v>6068.1484289244809</v>
      </c>
      <c r="F64" s="49">
        <f t="shared" si="1"/>
        <v>6654.6508395770788</v>
      </c>
      <c r="G64" s="49">
        <f t="shared" si="4"/>
        <v>6790.3317752926123</v>
      </c>
      <c r="H64" s="50">
        <f t="shared" si="5"/>
        <v>-1.9981488416990767E-2</v>
      </c>
      <c r="I64" s="2"/>
      <c r="J64" s="1"/>
      <c r="K64" s="1"/>
      <c r="L64" s="1"/>
      <c r="M64" s="1"/>
      <c r="N64" s="1"/>
      <c r="O64" s="1"/>
      <c r="P64" s="1"/>
      <c r="Q64" s="1"/>
      <c r="R64" s="1"/>
      <c r="S64" s="1"/>
    </row>
    <row r="65" spans="1:19">
      <c r="A65" s="45">
        <f t="shared" si="2"/>
        <v>2004</v>
      </c>
      <c r="B65" s="45">
        <f t="shared" si="3"/>
        <v>12</v>
      </c>
      <c r="C65" s="46">
        <f>'Values Wx Adjusted'!AA67</f>
        <v>275193668.47477895</v>
      </c>
      <c r="D65" s="46">
        <f>'Values Wx Adjusted'!AB67</f>
        <v>44667</v>
      </c>
      <c r="E65" s="46">
        <f t="shared" si="0"/>
        <v>6161.0063016271288</v>
      </c>
      <c r="F65" s="49">
        <f t="shared" si="1"/>
        <v>6671.3588600546582</v>
      </c>
      <c r="G65" s="49">
        <f t="shared" si="4"/>
        <v>6801.7459163807098</v>
      </c>
      <c r="H65" s="50">
        <f t="shared" si="5"/>
        <v>-1.9169645254174972E-2</v>
      </c>
      <c r="I65" s="2"/>
      <c r="J65" s="1"/>
      <c r="K65" s="1"/>
      <c r="L65" s="1"/>
      <c r="M65" s="1"/>
      <c r="N65" s="1"/>
      <c r="O65" s="1"/>
      <c r="P65" s="1"/>
      <c r="Q65" s="1"/>
      <c r="R65" s="1"/>
      <c r="S65" s="1"/>
    </row>
    <row r="66" spans="1:19">
      <c r="A66" s="45">
        <f t="shared" si="2"/>
        <v>2005</v>
      </c>
      <c r="B66" s="45">
        <f t="shared" si="3"/>
        <v>1</v>
      </c>
      <c r="C66" s="46">
        <f>'Values Wx Adjusted'!AA68</f>
        <v>279579243.0130918</v>
      </c>
      <c r="D66" s="46">
        <f>'Values Wx Adjusted'!AB68</f>
        <v>44702</v>
      </c>
      <c r="E66" s="46">
        <f t="shared" si="0"/>
        <v>6254.2893609478724</v>
      </c>
      <c r="F66" s="49">
        <f t="shared" si="1"/>
        <v>6693.3986070692736</v>
      </c>
      <c r="G66" s="49">
        <f t="shared" si="4"/>
        <v>6799.5137358871589</v>
      </c>
      <c r="H66" s="50">
        <f t="shared" si="5"/>
        <v>-1.5606281998934768E-2</v>
      </c>
      <c r="I66" s="2"/>
      <c r="J66" s="1"/>
      <c r="K66" s="1"/>
      <c r="L66" s="1"/>
      <c r="M66" s="1"/>
      <c r="N66" s="1"/>
      <c r="O66" s="1"/>
      <c r="P66" s="1"/>
      <c r="Q66" s="1"/>
      <c r="R66" s="1"/>
      <c r="S66" s="1"/>
    </row>
    <row r="67" spans="1:19">
      <c r="A67" s="45">
        <f t="shared" si="2"/>
        <v>2005</v>
      </c>
      <c r="B67" s="45">
        <f t="shared" si="3"/>
        <v>2</v>
      </c>
      <c r="C67" s="46">
        <f>'Values Wx Adjusted'!AA69</f>
        <v>262936959.55041352</v>
      </c>
      <c r="D67" s="46">
        <f>'Values Wx Adjusted'!AB69</f>
        <v>44979</v>
      </c>
      <c r="E67" s="46">
        <f t="shared" si="0"/>
        <v>5845.771572298484</v>
      </c>
      <c r="F67" s="49">
        <f t="shared" si="1"/>
        <v>6692.1615706331349</v>
      </c>
      <c r="G67" s="49">
        <f t="shared" si="4"/>
        <v>6806.7163163870528</v>
      </c>
      <c r="H67" s="50">
        <f t="shared" si="5"/>
        <v>-1.6829663589494559E-2</v>
      </c>
      <c r="I67" s="2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>
      <c r="A68" s="45">
        <f t="shared" si="2"/>
        <v>2005</v>
      </c>
      <c r="B68" s="45">
        <f t="shared" si="3"/>
        <v>3</v>
      </c>
      <c r="C68" s="46">
        <f>'Values Wx Adjusted'!AA70</f>
        <v>256336539.07180077</v>
      </c>
      <c r="D68" s="46">
        <f>'Values Wx Adjusted'!AB70</f>
        <v>45271</v>
      </c>
      <c r="E68" s="46">
        <f t="shared" si="0"/>
        <v>5662.2680981599869</v>
      </c>
      <c r="F68" s="49">
        <f t="shared" si="1"/>
        <v>6696.6941862973754</v>
      </c>
      <c r="G68" s="49">
        <f t="shared" si="4"/>
        <v>6802.18341749716</v>
      </c>
      <c r="H68" s="50">
        <f t="shared" si="5"/>
        <v>-1.5508142713181794E-2</v>
      </c>
      <c r="I68" s="2"/>
      <c r="J68" s="1"/>
      <c r="K68" s="1"/>
      <c r="L68" s="1"/>
      <c r="M68" s="1"/>
      <c r="N68" s="1"/>
      <c r="O68" s="1"/>
      <c r="P68" s="1"/>
      <c r="Q68" s="1"/>
      <c r="R68" s="1"/>
      <c r="S68" s="1"/>
    </row>
    <row r="69" spans="1:19">
      <c r="A69" s="45">
        <f t="shared" si="2"/>
        <v>2005</v>
      </c>
      <c r="B69" s="45">
        <f t="shared" si="3"/>
        <v>4</v>
      </c>
      <c r="C69" s="46">
        <f>'Values Wx Adjusted'!AA71</f>
        <v>271904503.99153149</v>
      </c>
      <c r="D69" s="46">
        <f>'Values Wx Adjusted'!AB71</f>
        <v>45330</v>
      </c>
      <c r="E69" s="46">
        <f t="shared" si="0"/>
        <v>5998.3345244105776</v>
      </c>
      <c r="F69" s="49">
        <f t="shared" si="1"/>
        <v>6701.7929707125004</v>
      </c>
      <c r="G69" s="49">
        <f t="shared" si="4"/>
        <v>6808.5552951375348</v>
      </c>
      <c r="H69" s="50">
        <f t="shared" si="5"/>
        <v>-1.5680613551200873E-2</v>
      </c>
      <c r="I69" s="2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>
      <c r="A70" s="45">
        <f t="shared" si="2"/>
        <v>2005</v>
      </c>
      <c r="B70" s="45">
        <f t="shared" si="3"/>
        <v>5</v>
      </c>
      <c r="C70" s="46">
        <f>'Values Wx Adjusted'!AA72</f>
        <v>288450192.51725566</v>
      </c>
      <c r="D70" s="46">
        <f>'Values Wx Adjusted'!AB72</f>
        <v>45576</v>
      </c>
      <c r="E70" s="46">
        <f t="shared" ref="E70:E77" si="6">C70/D70</f>
        <v>6328.9931656410317</v>
      </c>
      <c r="F70" s="49">
        <f t="shared" si="1"/>
        <v>6692.3100846544266</v>
      </c>
      <c r="G70" s="49">
        <f t="shared" si="4"/>
        <v>6782.4013244448224</v>
      </c>
      <c r="H70" s="50">
        <f t="shared" si="5"/>
        <v>-1.3283088906239304E-2</v>
      </c>
      <c r="I70" s="2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>
      <c r="A71" s="45">
        <f t="shared" si="2"/>
        <v>2005</v>
      </c>
      <c r="B71" s="45">
        <f t="shared" si="3"/>
        <v>6</v>
      </c>
      <c r="C71" s="46">
        <f>'Values Wx Adjusted'!AA73</f>
        <v>345611293.72451276</v>
      </c>
      <c r="D71" s="46">
        <f>'Values Wx Adjusted'!AB73</f>
        <v>45813</v>
      </c>
      <c r="E71" s="46">
        <f t="shared" si="6"/>
        <v>7543.9568184688351</v>
      </c>
      <c r="F71" s="49">
        <f t="shared" si="1"/>
        <v>6674.893100790553</v>
      </c>
      <c r="G71" s="49">
        <f t="shared" si="4"/>
        <v>6780.2313461958474</v>
      </c>
      <c r="H71" s="50">
        <f t="shared" si="5"/>
        <v>-1.5536084246505211E-2</v>
      </c>
      <c r="I71" s="2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>
      <c r="A72" s="45">
        <f t="shared" si="2"/>
        <v>2005</v>
      </c>
      <c r="B72" s="45">
        <f t="shared" si="3"/>
        <v>7</v>
      </c>
      <c r="C72" s="46">
        <f>'Values Wx Adjusted'!AA74</f>
        <v>362124618.86450768</v>
      </c>
      <c r="D72" s="46">
        <f>'Values Wx Adjusted'!AB74</f>
        <v>45749</v>
      </c>
      <c r="E72" s="46">
        <f t="shared" si="6"/>
        <v>7915.4652312511244</v>
      </c>
      <c r="F72" s="49">
        <f t="shared" si="1"/>
        <v>6645.8868162492117</v>
      </c>
      <c r="G72" s="49">
        <f t="shared" si="4"/>
        <v>6780.6257183191074</v>
      </c>
      <c r="H72" s="50">
        <f t="shared" si="5"/>
        <v>-1.9871160519282727E-2</v>
      </c>
      <c r="I72" s="2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>
      <c r="A73" s="45">
        <f t="shared" si="2"/>
        <v>2005</v>
      </c>
      <c r="B73" s="45">
        <f t="shared" si="3"/>
        <v>8</v>
      </c>
      <c r="C73" s="46">
        <f>'Values Wx Adjusted'!AA75</f>
        <v>368342451.49593258</v>
      </c>
      <c r="D73" s="46">
        <f>'Values Wx Adjusted'!AB75</f>
        <v>45731</v>
      </c>
      <c r="E73" s="46">
        <f t="shared" si="6"/>
        <v>8054.5461830253562</v>
      </c>
      <c r="F73" s="49">
        <f t="shared" si="1"/>
        <v>6622.9177837556535</v>
      </c>
      <c r="G73" s="49">
        <f t="shared" si="4"/>
        <v>6778.4888653004336</v>
      </c>
      <c r="H73" s="50">
        <f t="shared" si="5"/>
        <v>-2.2950702529166866E-2</v>
      </c>
      <c r="I73" s="2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>
      <c r="A74" s="45">
        <f t="shared" si="2"/>
        <v>2005</v>
      </c>
      <c r="B74" s="45">
        <f t="shared" si="3"/>
        <v>9</v>
      </c>
      <c r="C74" s="46">
        <f>'Values Wx Adjusted'!AA76</f>
        <v>358497936.37305117</v>
      </c>
      <c r="D74" s="46">
        <f>'Values Wx Adjusted'!AB76</f>
        <v>45779</v>
      </c>
      <c r="E74" s="46">
        <f t="shared" si="6"/>
        <v>7831.0565187761022</v>
      </c>
      <c r="F74" s="49">
        <f t="shared" si="1"/>
        <v>6703.6871939638031</v>
      </c>
      <c r="G74" s="49">
        <f t="shared" si="4"/>
        <v>6651.3384599636374</v>
      </c>
      <c r="H74" s="50">
        <f t="shared" si="5"/>
        <v>7.8704059814829197E-3</v>
      </c>
      <c r="I74" s="2"/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>
      <c r="A75" s="45">
        <f t="shared" si="2"/>
        <v>2005</v>
      </c>
      <c r="B75" s="45">
        <f t="shared" si="3"/>
        <v>10</v>
      </c>
      <c r="C75" s="46">
        <f>'Values Wx Adjusted'!AA77</f>
        <v>316469794.97428393</v>
      </c>
      <c r="D75" s="46">
        <f>'Values Wx Adjusted'!AB77</f>
        <v>45833</v>
      </c>
      <c r="E75" s="46">
        <f t="shared" si="6"/>
        <v>6904.8457437716042</v>
      </c>
      <c r="F75" s="49">
        <f t="shared" si="1"/>
        <v>6714.0568289418816</v>
      </c>
      <c r="G75" s="49">
        <f t="shared" si="4"/>
        <v>6630.7795734407227</v>
      </c>
      <c r="H75" s="50">
        <f t="shared" si="5"/>
        <v>1.255919527693572E-2</v>
      </c>
      <c r="I75" s="2"/>
      <c r="J75" s="1"/>
      <c r="K75" s="1"/>
      <c r="L75" s="1"/>
      <c r="M75" s="1"/>
      <c r="N75" s="1"/>
      <c r="O75" s="1"/>
      <c r="P75" s="1"/>
      <c r="Q75" s="1"/>
      <c r="R75" s="1"/>
      <c r="S75" s="1"/>
    </row>
    <row r="76" spans="1:19">
      <c r="A76" s="45">
        <f t="shared" si="2"/>
        <v>2005</v>
      </c>
      <c r="B76" s="45">
        <f t="shared" si="3"/>
        <v>11</v>
      </c>
      <c r="C76" s="46">
        <f>'Values Wx Adjusted'!AA78</f>
        <v>280433489.43135262</v>
      </c>
      <c r="D76" s="46">
        <f>'Values Wx Adjusted'!AB78</f>
        <v>45991</v>
      </c>
      <c r="E76" s="46">
        <f t="shared" si="6"/>
        <v>6097.573208483238</v>
      </c>
      <c r="F76" s="49">
        <f t="shared" si="1"/>
        <v>6716.5088939051102</v>
      </c>
      <c r="G76" s="49">
        <f t="shared" si="4"/>
        <v>6654.6508395770788</v>
      </c>
      <c r="H76" s="50">
        <f t="shared" si="5"/>
        <v>9.2954620489094086E-3</v>
      </c>
      <c r="I76" s="2"/>
      <c r="J76" s="1"/>
      <c r="K76" s="1"/>
      <c r="L76" s="1"/>
      <c r="M76" s="1"/>
      <c r="N76" s="1"/>
      <c r="O76" s="1"/>
      <c r="P76" s="1"/>
      <c r="Q76" s="1"/>
      <c r="R76" s="1"/>
      <c r="S76" s="1"/>
    </row>
    <row r="77" spans="1:19">
      <c r="A77" s="45">
        <f t="shared" si="2"/>
        <v>2005</v>
      </c>
      <c r="B77" s="45">
        <f t="shared" si="3"/>
        <v>12</v>
      </c>
      <c r="C77" s="46">
        <f>'Values Wx Adjusted'!AA79</f>
        <v>277594623.06601691</v>
      </c>
      <c r="D77" s="46">
        <f>'Values Wx Adjusted'!AB79</f>
        <v>45922</v>
      </c>
      <c r="E77" s="46">
        <f t="shared" si="6"/>
        <v>6044.9157934327104</v>
      </c>
      <c r="F77" s="49">
        <f t="shared" si="1"/>
        <v>6706.8346848889096</v>
      </c>
      <c r="G77" s="49">
        <f t="shared" si="4"/>
        <v>6671.3588600546582</v>
      </c>
      <c r="H77" s="50">
        <f t="shared" si="5"/>
        <v>5.3176310221694223E-3</v>
      </c>
      <c r="I77" s="2"/>
      <c r="J77" s="1"/>
      <c r="K77" s="1"/>
      <c r="L77" s="1"/>
      <c r="M77" s="1"/>
      <c r="N77" s="1"/>
      <c r="O77" s="1"/>
      <c r="P77" s="1"/>
      <c r="Q77" s="1"/>
      <c r="R77" s="1"/>
      <c r="S77" s="1"/>
    </row>
    <row r="78" spans="1:19" s="1" customFormat="1">
      <c r="A78" s="45">
        <v>2006</v>
      </c>
      <c r="B78" s="45">
        <f t="shared" si="3"/>
        <v>1</v>
      </c>
      <c r="C78" s="46">
        <f>'Values Wx Adjusted'!AA80</f>
        <v>285539536.91267234</v>
      </c>
      <c r="D78" s="46">
        <f>'Values Wx Adjusted'!AB80</f>
        <v>46030</v>
      </c>
      <c r="E78" s="46">
        <f t="shared" ref="E78:E125" si="7">C78/D78</f>
        <v>6203.335583590535</v>
      </c>
      <c r="F78" s="49">
        <f t="shared" si="1"/>
        <v>6702.5885367757983</v>
      </c>
      <c r="G78" s="49">
        <f t="shared" si="4"/>
        <v>6693.3986070692736</v>
      </c>
      <c r="H78" s="50">
        <f t="shared" si="5"/>
        <v>1.3729840767018331E-3</v>
      </c>
      <c r="R78" s="51" t="str">
        <f>A78&amp;":"&amp;B78</f>
        <v>2006:1</v>
      </c>
    </row>
    <row r="79" spans="1:19" s="1" customFormat="1">
      <c r="A79" s="45">
        <v>2006</v>
      </c>
      <c r="B79" s="45">
        <f t="shared" si="3"/>
        <v>2</v>
      </c>
      <c r="C79" s="46">
        <f>'Values Wx Adjusted'!AA81</f>
        <v>262971268.72427914</v>
      </c>
      <c r="D79" s="46">
        <f>'Values Wx Adjusted'!AB81</f>
        <v>46019</v>
      </c>
      <c r="E79" s="46">
        <f t="shared" si="7"/>
        <v>5714.4064130963106</v>
      </c>
      <c r="F79" s="49">
        <f t="shared" si="1"/>
        <v>6691.6414401756183</v>
      </c>
      <c r="G79" s="49">
        <f t="shared" si="4"/>
        <v>6692.1615706331349</v>
      </c>
      <c r="H79" s="50">
        <f t="shared" si="5"/>
        <v>-7.7722340087960085E-5</v>
      </c>
      <c r="R79" s="51" t="str">
        <f t="shared" ref="R79:R142" si="8">A79&amp;":"&amp;B79</f>
        <v>2006:2</v>
      </c>
    </row>
    <row r="80" spans="1:19" s="1" customFormat="1">
      <c r="A80" s="45">
        <v>2006</v>
      </c>
      <c r="B80" s="45">
        <f t="shared" si="3"/>
        <v>3</v>
      </c>
      <c r="C80" s="46">
        <f>'Values Wx Adjusted'!AA82</f>
        <v>257796111.2616964</v>
      </c>
      <c r="D80" s="46">
        <f>'Values Wx Adjusted'!AB82</f>
        <v>46074</v>
      </c>
      <c r="E80" s="46">
        <f t="shared" si="7"/>
        <v>5595.2622143008293</v>
      </c>
      <c r="F80" s="49">
        <f t="shared" si="1"/>
        <v>6686.0576165206885</v>
      </c>
      <c r="G80" s="49">
        <f t="shared" si="4"/>
        <v>6696.6941862973754</v>
      </c>
      <c r="H80" s="50">
        <f t="shared" si="5"/>
        <v>-1.5883314185752839E-3</v>
      </c>
      <c r="R80" s="51" t="str">
        <f t="shared" si="8"/>
        <v>2006:3</v>
      </c>
    </row>
    <row r="81" spans="1:18" s="1" customFormat="1">
      <c r="A81" s="45">
        <v>2006</v>
      </c>
      <c r="B81" s="45">
        <f t="shared" si="3"/>
        <v>4</v>
      </c>
      <c r="C81" s="46">
        <f>'Values Wx Adjusted'!AA83</f>
        <v>265859564.54054949</v>
      </c>
      <c r="D81" s="46">
        <f>'Values Wx Adjusted'!AB83</f>
        <v>46176</v>
      </c>
      <c r="E81" s="46">
        <f t="shared" si="7"/>
        <v>5757.5269521082273</v>
      </c>
      <c r="F81" s="49">
        <f t="shared" ref="F81:F88" si="9">AVERAGE(E70:E81)</f>
        <v>6665.9903188288254</v>
      </c>
      <c r="G81" s="49">
        <f t="shared" si="4"/>
        <v>6701.7929707125004</v>
      </c>
      <c r="H81" s="50">
        <f t="shared" si="5"/>
        <v>-5.3422497591519846E-3</v>
      </c>
      <c r="R81" s="51" t="str">
        <f t="shared" si="8"/>
        <v>2006:4</v>
      </c>
    </row>
    <row r="82" spans="1:18" s="1" customFormat="1">
      <c r="A82" s="45">
        <v>2006</v>
      </c>
      <c r="B82" s="45">
        <f t="shared" ref="B82:B145" si="10">IF(B81=12,1,B81+1)</f>
        <v>5</v>
      </c>
      <c r="C82" s="46">
        <f>'Values Wx Adjusted'!AA84</f>
        <v>305402249.48226327</v>
      </c>
      <c r="D82" s="46">
        <f>'Values Wx Adjusted'!AB84</f>
        <v>46110</v>
      </c>
      <c r="E82" s="46">
        <f t="shared" si="7"/>
        <v>6623.340912649388</v>
      </c>
      <c r="F82" s="49">
        <f t="shared" si="9"/>
        <v>6690.5192977461884</v>
      </c>
      <c r="G82" s="49">
        <f t="shared" si="4"/>
        <v>6692.3100846544266</v>
      </c>
      <c r="H82" s="50">
        <f t="shared" si="5"/>
        <v>-2.6758875270060933E-4</v>
      </c>
      <c r="R82" s="51" t="str">
        <f t="shared" si="8"/>
        <v>2006:5</v>
      </c>
    </row>
    <row r="83" spans="1:18" s="1" customFormat="1">
      <c r="A83" s="45">
        <v>2006</v>
      </c>
      <c r="B83" s="45">
        <f t="shared" si="10"/>
        <v>6</v>
      </c>
      <c r="C83" s="46">
        <f>'Values Wx Adjusted'!AA85</f>
        <v>349760765.10100454</v>
      </c>
      <c r="D83" s="46">
        <f>'Values Wx Adjusted'!AB85</f>
        <v>46070</v>
      </c>
      <c r="E83" s="46">
        <f t="shared" si="7"/>
        <v>7591.9419383764825</v>
      </c>
      <c r="F83" s="49">
        <f t="shared" si="9"/>
        <v>6694.5180577384926</v>
      </c>
      <c r="G83" s="49">
        <f t="shared" si="4"/>
        <v>6674.893100790553</v>
      </c>
      <c r="H83" s="50">
        <f t="shared" si="5"/>
        <v>2.940115542167332E-3</v>
      </c>
      <c r="R83" s="51" t="str">
        <f t="shared" si="8"/>
        <v>2006:6</v>
      </c>
    </row>
    <row r="84" spans="1:18" s="1" customFormat="1">
      <c r="A84" s="45">
        <v>2006</v>
      </c>
      <c r="B84" s="45">
        <f t="shared" si="10"/>
        <v>7</v>
      </c>
      <c r="C84" s="46">
        <f>'Values Wx Adjusted'!AA86</f>
        <v>372001995.04966289</v>
      </c>
      <c r="D84" s="46">
        <f>'Values Wx Adjusted'!AB86</f>
        <v>45981</v>
      </c>
      <c r="E84" s="46">
        <f t="shared" si="7"/>
        <v>8090.3415552002543</v>
      </c>
      <c r="F84" s="49">
        <f t="shared" si="9"/>
        <v>6709.0910847342529</v>
      </c>
      <c r="G84" s="49">
        <f t="shared" si="4"/>
        <v>6645.8868162492117</v>
      </c>
      <c r="H84" s="50">
        <f t="shared" si="5"/>
        <v>9.5102836133933444E-3</v>
      </c>
      <c r="R84" s="51" t="str">
        <f t="shared" si="8"/>
        <v>2006:7</v>
      </c>
    </row>
    <row r="85" spans="1:18" s="1" customFormat="1">
      <c r="A85" s="45">
        <v>2006</v>
      </c>
      <c r="B85" s="45">
        <f t="shared" si="10"/>
        <v>8</v>
      </c>
      <c r="C85" s="46">
        <f>'Values Wx Adjusted'!AA87</f>
        <v>391998096.03849858</v>
      </c>
      <c r="D85" s="46">
        <f>'Values Wx Adjusted'!AB87</f>
        <v>46023</v>
      </c>
      <c r="E85" s="46">
        <f t="shared" si="7"/>
        <v>8517.4390204571318</v>
      </c>
      <c r="F85" s="49">
        <f t="shared" si="9"/>
        <v>6747.6654878535674</v>
      </c>
      <c r="G85" s="49">
        <f t="shared" si="4"/>
        <v>6622.9177837556535</v>
      </c>
      <c r="H85" s="50">
        <f t="shared" si="5"/>
        <v>1.8835762147597412E-2</v>
      </c>
      <c r="R85" s="51" t="str">
        <f t="shared" si="8"/>
        <v>2006:8</v>
      </c>
    </row>
    <row r="86" spans="1:18" s="1" customFormat="1">
      <c r="A86" s="45">
        <v>2006</v>
      </c>
      <c r="B86" s="45">
        <f t="shared" si="10"/>
        <v>9</v>
      </c>
      <c r="C86" s="46">
        <f>'Values Wx Adjusted'!AA88</f>
        <v>380897424.44131792</v>
      </c>
      <c r="D86" s="46">
        <f>'Values Wx Adjusted'!AB88</f>
        <v>45968</v>
      </c>
      <c r="E86" s="46">
        <f t="shared" si="7"/>
        <v>8286.1430656395296</v>
      </c>
      <c r="F86" s="49">
        <f t="shared" si="9"/>
        <v>6785.5893667588525</v>
      </c>
      <c r="G86" s="49">
        <f t="shared" si="4"/>
        <v>6703.6871939638031</v>
      </c>
      <c r="H86" s="50">
        <f t="shared" si="5"/>
        <v>1.2217481279376496E-2</v>
      </c>
      <c r="R86" s="51" t="str">
        <f t="shared" si="8"/>
        <v>2006:9</v>
      </c>
    </row>
    <row r="87" spans="1:18" s="1" customFormat="1">
      <c r="A87" s="45">
        <v>2006</v>
      </c>
      <c r="B87" s="45">
        <f t="shared" si="10"/>
        <v>10</v>
      </c>
      <c r="C87" s="46">
        <f>'Values Wx Adjusted'!AA89</f>
        <v>321337731.2399348</v>
      </c>
      <c r="D87" s="46">
        <f>'Values Wx Adjusted'!AB89</f>
        <v>45867</v>
      </c>
      <c r="E87" s="46">
        <f t="shared" si="7"/>
        <v>7005.8589234075653</v>
      </c>
      <c r="F87" s="49">
        <f t="shared" si="9"/>
        <v>6794.0071317285156</v>
      </c>
      <c r="G87" s="49">
        <f t="shared" si="4"/>
        <v>6714.0568289418816</v>
      </c>
      <c r="H87" s="50">
        <f t="shared" si="5"/>
        <v>1.1907897836371806E-2</v>
      </c>
      <c r="R87" s="51" t="str">
        <f t="shared" si="8"/>
        <v>2006:10</v>
      </c>
    </row>
    <row r="88" spans="1:18" s="1" customFormat="1">
      <c r="A88" s="45">
        <v>2006</v>
      </c>
      <c r="B88" s="45">
        <f t="shared" si="10"/>
        <v>11</v>
      </c>
      <c r="C88" s="46">
        <f>'Values Wx Adjusted'!AA90</f>
        <v>290792877.91767704</v>
      </c>
      <c r="D88" s="46">
        <f>'Values Wx Adjusted'!AB90</f>
        <v>45883</v>
      </c>
      <c r="E88" s="46">
        <f t="shared" si="7"/>
        <v>6337.7041151990288</v>
      </c>
      <c r="F88" s="49">
        <f t="shared" si="9"/>
        <v>6814.0180406214995</v>
      </c>
      <c r="G88" s="49">
        <f t="shared" si="4"/>
        <v>6716.5088939051102</v>
      </c>
      <c r="H88" s="50">
        <f t="shared" si="5"/>
        <v>1.4517831846373896E-2</v>
      </c>
      <c r="R88" s="51" t="str">
        <f t="shared" si="8"/>
        <v>2006:11</v>
      </c>
    </row>
    <row r="89" spans="1:18" s="1" customFormat="1">
      <c r="A89" s="45">
        <v>2006</v>
      </c>
      <c r="B89" s="45">
        <f t="shared" si="10"/>
        <v>12</v>
      </c>
      <c r="C89" s="46">
        <f>'Values Wx Adjusted'!AA91</f>
        <v>276480080.60019439</v>
      </c>
      <c r="D89" s="46">
        <f>'Values Wx Adjusted'!AB91</f>
        <v>45877</v>
      </c>
      <c r="E89" s="46">
        <f t="shared" si="7"/>
        <v>6026.5510081346729</v>
      </c>
      <c r="F89" s="49">
        <f t="shared" ref="F89:F148" si="11">AVERAGE(E78:E89)</f>
        <v>6812.4876418466629</v>
      </c>
      <c r="G89" s="49">
        <f t="shared" si="4"/>
        <v>6706.8346848889096</v>
      </c>
      <c r="H89" s="50">
        <f t="shared" si="5"/>
        <v>1.5753028354165144E-2</v>
      </c>
      <c r="I89" s="54">
        <f>(F89/F17)^(1/6)-1</f>
        <v>1.7464114070857573E-3</v>
      </c>
      <c r="J89" s="45" t="s">
        <v>88</v>
      </c>
      <c r="R89" s="51" t="str">
        <f t="shared" si="8"/>
        <v>2006:12</v>
      </c>
    </row>
    <row r="90" spans="1:18" s="1" customFormat="1">
      <c r="A90" s="45">
        <f>A78+1</f>
        <v>2007</v>
      </c>
      <c r="B90" s="45">
        <f t="shared" si="10"/>
        <v>1</v>
      </c>
      <c r="C90" s="46">
        <f>'Values Wx Adjusted'!AA92</f>
        <v>299265335.15138721</v>
      </c>
      <c r="D90" s="46">
        <f>'Values Wx Adjusted'!AB92</f>
        <v>45842</v>
      </c>
      <c r="E90" s="46">
        <f t="shared" si="7"/>
        <v>6528.1910726274427</v>
      </c>
      <c r="F90" s="49">
        <f t="shared" si="11"/>
        <v>6839.558932599738</v>
      </c>
      <c r="G90" s="49">
        <f t="shared" si="4"/>
        <v>6702.5885367757983</v>
      </c>
      <c r="H90" s="50">
        <f t="shared" si="5"/>
        <v>2.0435447450251498E-2</v>
      </c>
      <c r="R90" s="51" t="str">
        <f t="shared" si="8"/>
        <v>2007:1</v>
      </c>
    </row>
    <row r="91" spans="1:18" s="1" customFormat="1">
      <c r="A91" s="45">
        <f t="shared" ref="A91:A101" si="12">A79+1</f>
        <v>2007</v>
      </c>
      <c r="B91" s="45">
        <f t="shared" si="10"/>
        <v>2</v>
      </c>
      <c r="C91" s="46">
        <f>'Values Wx Adjusted'!AA93</f>
        <v>269394525.32289851</v>
      </c>
      <c r="D91" s="46">
        <f>'Values Wx Adjusted'!AB93</f>
        <v>45828</v>
      </c>
      <c r="E91" s="46">
        <f t="shared" si="7"/>
        <v>5878.3827643121786</v>
      </c>
      <c r="F91" s="49">
        <f t="shared" si="11"/>
        <v>6853.2236285343934</v>
      </c>
      <c r="G91" s="49">
        <f t="shared" si="4"/>
        <v>6691.6414401756183</v>
      </c>
      <c r="H91" s="50">
        <f t="shared" si="5"/>
        <v>2.4146868866681936E-2</v>
      </c>
      <c r="R91" s="51" t="str">
        <f t="shared" si="8"/>
        <v>2007:2</v>
      </c>
    </row>
    <row r="92" spans="1:18" s="1" customFormat="1">
      <c r="A92" s="45">
        <f t="shared" si="12"/>
        <v>2007</v>
      </c>
      <c r="B92" s="45">
        <f t="shared" si="10"/>
        <v>3</v>
      </c>
      <c r="C92" s="46">
        <f>'Values Wx Adjusted'!AA94</f>
        <v>270769769.59583664</v>
      </c>
      <c r="D92" s="46">
        <f>'Values Wx Adjusted'!AB94</f>
        <v>45978</v>
      </c>
      <c r="E92" s="46">
        <f t="shared" si="7"/>
        <v>5889.1158727181837</v>
      </c>
      <c r="F92" s="49">
        <f t="shared" si="11"/>
        <v>6877.7114334025073</v>
      </c>
      <c r="G92" s="49">
        <f t="shared" si="4"/>
        <v>6686.0576165206885</v>
      </c>
      <c r="H92" s="50">
        <f t="shared" si="5"/>
        <v>2.8664697176443488E-2</v>
      </c>
      <c r="R92" s="51" t="str">
        <f t="shared" si="8"/>
        <v>2007:3</v>
      </c>
    </row>
    <row r="93" spans="1:18" s="1" customFormat="1">
      <c r="A93" s="45">
        <f t="shared" si="12"/>
        <v>2007</v>
      </c>
      <c r="B93" s="45">
        <f t="shared" si="10"/>
        <v>4</v>
      </c>
      <c r="C93" s="46">
        <f>'Values Wx Adjusted'!AA95</f>
        <v>282688303.27734971</v>
      </c>
      <c r="D93" s="46">
        <f>'Values Wx Adjusted'!AB95</f>
        <v>45980</v>
      </c>
      <c r="E93" s="46">
        <f t="shared" si="7"/>
        <v>6148.0709716691981</v>
      </c>
      <c r="F93" s="49">
        <f t="shared" si="11"/>
        <v>6910.2567683659217</v>
      </c>
      <c r="G93" s="49">
        <f t="shared" ref="G93:G103" si="13">AVERAGE(E70:E81)</f>
        <v>6665.9903188288254</v>
      </c>
      <c r="H93" s="50">
        <f t="shared" ref="H93:H95" si="14">F93/G93-1</f>
        <v>3.6643685012133664E-2</v>
      </c>
      <c r="R93" s="51" t="str">
        <f t="shared" si="8"/>
        <v>2007:4</v>
      </c>
    </row>
    <row r="94" spans="1:18" s="1" customFormat="1">
      <c r="A94" s="45">
        <f t="shared" si="12"/>
        <v>2007</v>
      </c>
      <c r="B94" s="45">
        <f t="shared" si="10"/>
        <v>5</v>
      </c>
      <c r="C94" s="46">
        <f>'Values Wx Adjusted'!AA96</f>
        <v>305638349.49557656</v>
      </c>
      <c r="D94" s="46">
        <f>'Values Wx Adjusted'!AB96</f>
        <v>46021</v>
      </c>
      <c r="E94" s="46">
        <f t="shared" si="7"/>
        <v>6641.2800568344137</v>
      </c>
      <c r="F94" s="49">
        <f t="shared" si="11"/>
        <v>6911.7516970480065</v>
      </c>
      <c r="G94" s="49">
        <f t="shared" si="13"/>
        <v>6690.5192977461884</v>
      </c>
      <c r="H94" s="50">
        <f t="shared" si="14"/>
        <v>3.3066551258038146E-2</v>
      </c>
      <c r="R94" s="51" t="str">
        <f t="shared" si="8"/>
        <v>2007:5</v>
      </c>
    </row>
    <row r="95" spans="1:18" s="1" customFormat="1">
      <c r="A95" s="45">
        <f t="shared" si="12"/>
        <v>2007</v>
      </c>
      <c r="B95" s="45">
        <f t="shared" si="10"/>
        <v>6</v>
      </c>
      <c r="C95" s="46">
        <f>'Values Wx Adjusted'!AA97</f>
        <v>354743290.77433729</v>
      </c>
      <c r="D95" s="46">
        <f>'Values Wx Adjusted'!AB97</f>
        <v>46132</v>
      </c>
      <c r="E95" s="46">
        <f t="shared" si="7"/>
        <v>7689.7444458149939</v>
      </c>
      <c r="F95" s="49">
        <f t="shared" si="11"/>
        <v>6919.901906001217</v>
      </c>
      <c r="G95" s="49">
        <f t="shared" si="13"/>
        <v>6694.5180577384926</v>
      </c>
      <c r="H95" s="50">
        <f t="shared" si="14"/>
        <v>3.3666926628451277E-2</v>
      </c>
      <c r="R95" s="51" t="str">
        <f t="shared" si="8"/>
        <v>2007:6</v>
      </c>
    </row>
    <row r="96" spans="1:18" s="1" customFormat="1">
      <c r="A96" s="45">
        <f t="shared" si="12"/>
        <v>2007</v>
      </c>
      <c r="B96" s="45">
        <f t="shared" si="10"/>
        <v>7</v>
      </c>
      <c r="C96" s="46">
        <f>'Values Wx Adjusted'!AA98</f>
        <v>389341638.91980761</v>
      </c>
      <c r="D96" s="46">
        <f>'Values Wx Adjusted'!AB98</f>
        <v>46214</v>
      </c>
      <c r="E96" s="46">
        <f t="shared" si="7"/>
        <v>8424.7552455924088</v>
      </c>
      <c r="F96" s="49">
        <f t="shared" si="11"/>
        <v>6947.7697135338967</v>
      </c>
      <c r="G96" s="49">
        <f t="shared" si="13"/>
        <v>6709.0910847342529</v>
      </c>
      <c r="H96" s="50">
        <f t="shared" ref="H96:H148" si="15">F96/G96-1</f>
        <v>3.5575404445280068E-2</v>
      </c>
      <c r="R96" s="51" t="str">
        <f t="shared" si="8"/>
        <v>2007:7</v>
      </c>
    </row>
    <row r="97" spans="1:18" s="1" customFormat="1">
      <c r="A97" s="45">
        <f t="shared" si="12"/>
        <v>2007</v>
      </c>
      <c r="B97" s="45">
        <f t="shared" si="10"/>
        <v>8</v>
      </c>
      <c r="C97" s="46">
        <f>'Values Wx Adjusted'!AA99</f>
        <v>391740944.8615464</v>
      </c>
      <c r="D97" s="46">
        <f>'Values Wx Adjusted'!AB99</f>
        <v>46305</v>
      </c>
      <c r="E97" s="46">
        <f t="shared" si="7"/>
        <v>8460.0139263912406</v>
      </c>
      <c r="F97" s="49">
        <f t="shared" si="11"/>
        <v>6942.9842890284044</v>
      </c>
      <c r="G97" s="49">
        <f t="shared" si="13"/>
        <v>6747.6654878535674</v>
      </c>
      <c r="H97" s="50">
        <f t="shared" si="15"/>
        <v>2.8946129817257527E-2</v>
      </c>
      <c r="R97" s="51" t="str">
        <f t="shared" si="8"/>
        <v>2007:8</v>
      </c>
    </row>
    <row r="98" spans="1:18" s="1" customFormat="1">
      <c r="A98" s="45">
        <f t="shared" si="12"/>
        <v>2007</v>
      </c>
      <c r="B98" s="45">
        <f t="shared" si="10"/>
        <v>9</v>
      </c>
      <c r="C98" s="46">
        <f>'Values Wx Adjusted'!AA100</f>
        <v>391756053.86350006</v>
      </c>
      <c r="D98" s="46">
        <f>'Values Wx Adjusted'!AB100</f>
        <v>46346</v>
      </c>
      <c r="E98" s="46">
        <f t="shared" si="7"/>
        <v>8452.8557774888886</v>
      </c>
      <c r="F98" s="49">
        <f t="shared" si="11"/>
        <v>6956.8770150158516</v>
      </c>
      <c r="G98" s="49">
        <f t="shared" si="13"/>
        <v>6785.5893667588525</v>
      </c>
      <c r="H98" s="50">
        <f t="shared" si="15"/>
        <v>2.5242854967926665E-2</v>
      </c>
      <c r="R98" s="51" t="str">
        <f t="shared" si="8"/>
        <v>2007:9</v>
      </c>
    </row>
    <row r="99" spans="1:18" s="1" customFormat="1">
      <c r="A99" s="45">
        <f t="shared" si="12"/>
        <v>2007</v>
      </c>
      <c r="B99" s="45">
        <f t="shared" si="10"/>
        <v>10</v>
      </c>
      <c r="C99" s="46">
        <f>'Values Wx Adjusted'!AA101</f>
        <v>332848888.50571114</v>
      </c>
      <c r="D99" s="46">
        <f>'Values Wx Adjusted'!AB101</f>
        <v>46313</v>
      </c>
      <c r="E99" s="46">
        <f t="shared" si="7"/>
        <v>7186.9429427096311</v>
      </c>
      <c r="F99" s="49">
        <f t="shared" si="11"/>
        <v>6971.9673499576902</v>
      </c>
      <c r="G99" s="49">
        <f t="shared" si="13"/>
        <v>6794.0071317285156</v>
      </c>
      <c r="H99" s="50">
        <f t="shared" si="15"/>
        <v>2.6193704948893393E-2</v>
      </c>
      <c r="R99" s="51" t="str">
        <f t="shared" si="8"/>
        <v>2007:10</v>
      </c>
    </row>
    <row r="100" spans="1:18" s="1" customFormat="1">
      <c r="A100" s="45">
        <f t="shared" si="12"/>
        <v>2007</v>
      </c>
      <c r="B100" s="45">
        <f t="shared" si="10"/>
        <v>11</v>
      </c>
      <c r="C100" s="46">
        <f>'Values Wx Adjusted'!AA102</f>
        <v>293806493.26400262</v>
      </c>
      <c r="D100" s="46">
        <f>'Values Wx Adjusted'!AB102</f>
        <v>46236</v>
      </c>
      <c r="E100" s="46">
        <f t="shared" si="7"/>
        <v>6354.4963505494125</v>
      </c>
      <c r="F100" s="49">
        <f t="shared" si="11"/>
        <v>6973.366702903556</v>
      </c>
      <c r="G100" s="49">
        <f t="shared" si="13"/>
        <v>6814.0180406214995</v>
      </c>
      <c r="H100" s="50">
        <f t="shared" si="15"/>
        <v>2.3385418314437301E-2</v>
      </c>
      <c r="R100" s="51" t="str">
        <f t="shared" si="8"/>
        <v>2007:11</v>
      </c>
    </row>
    <row r="101" spans="1:18" s="1" customFormat="1">
      <c r="A101" s="45">
        <f t="shared" si="12"/>
        <v>2007</v>
      </c>
      <c r="B101" s="45">
        <f t="shared" si="10"/>
        <v>12</v>
      </c>
      <c r="C101" s="46">
        <f>'Values Wx Adjusted'!AA103</f>
        <v>280511973.90242445</v>
      </c>
      <c r="D101" s="46">
        <f>'Values Wx Adjusted'!AB103</f>
        <v>46085</v>
      </c>
      <c r="E101" s="46">
        <f t="shared" si="7"/>
        <v>6086.8389693484751</v>
      </c>
      <c r="F101" s="49">
        <f t="shared" si="11"/>
        <v>6978.3906996713731</v>
      </c>
      <c r="G101" s="49">
        <f t="shared" si="13"/>
        <v>6812.4876418466629</v>
      </c>
      <c r="H101" s="69">
        <f t="shared" si="15"/>
        <v>2.4352786609934896E-2</v>
      </c>
      <c r="R101" s="51" t="str">
        <f t="shared" si="8"/>
        <v>2007:12</v>
      </c>
    </row>
    <row r="102" spans="1:18" s="1" customFormat="1">
      <c r="A102" s="45">
        <f>A90+1</f>
        <v>2008</v>
      </c>
      <c r="B102" s="45">
        <f t="shared" si="10"/>
        <v>1</v>
      </c>
      <c r="C102" s="46">
        <f>'Values Wx Adjusted'!AA104</f>
        <v>301045052.04808325</v>
      </c>
      <c r="D102" s="46">
        <f>'Values Wx Adjusted'!AB104</f>
        <v>46028</v>
      </c>
      <c r="E102" s="46">
        <f t="shared" si="7"/>
        <v>6540.476493614392</v>
      </c>
      <c r="F102" s="49">
        <f t="shared" si="11"/>
        <v>6979.414484753619</v>
      </c>
      <c r="G102" s="49">
        <f t="shared" si="13"/>
        <v>6839.558932599738</v>
      </c>
      <c r="H102" s="50">
        <f t="shared" si="15"/>
        <v>2.0448036712905626E-2</v>
      </c>
      <c r="R102" s="51" t="str">
        <f t="shared" si="8"/>
        <v>2008:1</v>
      </c>
    </row>
    <row r="103" spans="1:18" s="1" customFormat="1">
      <c r="A103" s="45">
        <f t="shared" ref="A103:A125" si="16">A91+1</f>
        <v>2008</v>
      </c>
      <c r="B103" s="45">
        <f t="shared" si="10"/>
        <v>2</v>
      </c>
      <c r="C103" s="46">
        <f>'Values Wx Adjusted'!AA105</f>
        <v>286111485.25132287</v>
      </c>
      <c r="D103" s="46">
        <f>'Values Wx Adjusted'!AB105</f>
        <v>45994</v>
      </c>
      <c r="E103" s="46">
        <f t="shared" si="7"/>
        <v>6220.6262828047757</v>
      </c>
      <c r="F103" s="49">
        <f t="shared" si="11"/>
        <v>7007.9347779613354</v>
      </c>
      <c r="G103" s="49">
        <f t="shared" si="13"/>
        <v>6853.2236285343934</v>
      </c>
      <c r="H103" s="50">
        <f t="shared" si="15"/>
        <v>2.257494542900651E-2</v>
      </c>
      <c r="R103" s="51" t="str">
        <f t="shared" si="8"/>
        <v>2008:2</v>
      </c>
    </row>
    <row r="104" spans="1:18" s="1" customFormat="1">
      <c r="A104" s="45">
        <f t="shared" si="16"/>
        <v>2008</v>
      </c>
      <c r="B104" s="45">
        <f t="shared" si="10"/>
        <v>3</v>
      </c>
      <c r="C104" s="46">
        <f>'Values Wx Adjusted'!AA106</f>
        <v>271942042.09085274</v>
      </c>
      <c r="D104" s="46">
        <f>'Values Wx Adjusted'!AB106</f>
        <v>46027</v>
      </c>
      <c r="E104" s="46">
        <f t="shared" si="7"/>
        <v>5908.3155993406635</v>
      </c>
      <c r="F104" s="49">
        <f t="shared" si="11"/>
        <v>7009.5347551798759</v>
      </c>
      <c r="G104" s="49">
        <f t="shared" ref="G104:G148" si="17">AVERAGE(E81:E92)</f>
        <v>6877.7114334025073</v>
      </c>
      <c r="H104" s="50">
        <f t="shared" si="15"/>
        <v>1.9166742171989215E-2</v>
      </c>
      <c r="R104" s="51" t="str">
        <f t="shared" si="8"/>
        <v>2008:3</v>
      </c>
    </row>
    <row r="105" spans="1:18" s="1" customFormat="1">
      <c r="A105" s="45">
        <f t="shared" si="16"/>
        <v>2008</v>
      </c>
      <c r="B105" s="45">
        <f t="shared" si="10"/>
        <v>4</v>
      </c>
      <c r="C105" s="46">
        <f>'Values Wx Adjusted'!AA107</f>
        <v>291676188.81897748</v>
      </c>
      <c r="D105" s="46">
        <f>'Values Wx Adjusted'!AB107</f>
        <v>46041</v>
      </c>
      <c r="E105" s="46">
        <f t="shared" si="7"/>
        <v>6335.1401754735443</v>
      </c>
      <c r="F105" s="49">
        <f t="shared" si="11"/>
        <v>7025.123855496905</v>
      </c>
      <c r="G105" s="49">
        <f t="shared" si="17"/>
        <v>6910.2567683659217</v>
      </c>
      <c r="H105" s="50">
        <f t="shared" si="15"/>
        <v>1.6622694493325652E-2</v>
      </c>
      <c r="R105" s="51" t="str">
        <f t="shared" si="8"/>
        <v>2008:4</v>
      </c>
    </row>
    <row r="106" spans="1:18" s="1" customFormat="1">
      <c r="A106" s="45">
        <f t="shared" si="16"/>
        <v>2008</v>
      </c>
      <c r="B106" s="45">
        <f t="shared" si="10"/>
        <v>5</v>
      </c>
      <c r="C106" s="46">
        <f>'Values Wx Adjusted'!AA108</f>
        <v>304112903.85844153</v>
      </c>
      <c r="D106" s="46">
        <f>'Values Wx Adjusted'!AB108</f>
        <v>46053</v>
      </c>
      <c r="E106" s="46">
        <f t="shared" si="7"/>
        <v>6603.541655450058</v>
      </c>
      <c r="F106" s="49">
        <f t="shared" si="11"/>
        <v>7021.9789887148736</v>
      </c>
      <c r="G106" s="49">
        <f t="shared" si="17"/>
        <v>6911.7516970480065</v>
      </c>
      <c r="H106" s="50">
        <f t="shared" si="15"/>
        <v>1.594780838465959E-2</v>
      </c>
      <c r="R106" s="51" t="str">
        <f t="shared" si="8"/>
        <v>2008:5</v>
      </c>
    </row>
    <row r="107" spans="1:18" s="1" customFormat="1">
      <c r="A107" s="45">
        <f t="shared" si="16"/>
        <v>2008</v>
      </c>
      <c r="B107" s="45">
        <f t="shared" si="10"/>
        <v>6</v>
      </c>
      <c r="C107" s="46">
        <f>'Values Wx Adjusted'!AA109</f>
        <v>354919396.94250607</v>
      </c>
      <c r="D107" s="46">
        <f>'Values Wx Adjusted'!AB109</f>
        <v>46090</v>
      </c>
      <c r="E107" s="46">
        <f t="shared" si="7"/>
        <v>7700.5727260252997</v>
      </c>
      <c r="F107" s="49">
        <f t="shared" si="11"/>
        <v>7022.881345399067</v>
      </c>
      <c r="G107" s="49">
        <f t="shared" si="17"/>
        <v>6919.901906001217</v>
      </c>
      <c r="H107" s="50">
        <f t="shared" si="15"/>
        <v>1.4881632831896363E-2</v>
      </c>
      <c r="R107" s="51" t="str">
        <f t="shared" si="8"/>
        <v>2008:6</v>
      </c>
    </row>
    <row r="108" spans="1:18" s="1" customFormat="1">
      <c r="A108" s="45">
        <f t="shared" si="16"/>
        <v>2008</v>
      </c>
      <c r="B108" s="45">
        <f t="shared" si="10"/>
        <v>7</v>
      </c>
      <c r="C108" s="46">
        <f>'Values Wx Adjusted'!AA110</f>
        <v>379372937.51847243</v>
      </c>
      <c r="D108" s="46">
        <f>'Values Wx Adjusted'!AB110</f>
        <v>46165</v>
      </c>
      <c r="E108" s="46">
        <f t="shared" si="7"/>
        <v>8217.7610206535774</v>
      </c>
      <c r="F108" s="49">
        <f t="shared" si="11"/>
        <v>7005.631826654163</v>
      </c>
      <c r="G108" s="49">
        <f t="shared" si="17"/>
        <v>6947.7697135338967</v>
      </c>
      <c r="H108" s="50">
        <f t="shared" si="15"/>
        <v>8.3281564453054902E-3</v>
      </c>
      <c r="R108" s="51" t="str">
        <f t="shared" si="8"/>
        <v>2008:7</v>
      </c>
    </row>
    <row r="109" spans="1:18" s="1" customFormat="1">
      <c r="A109" s="45">
        <f t="shared" si="16"/>
        <v>2008</v>
      </c>
      <c r="B109" s="45">
        <f t="shared" si="10"/>
        <v>8</v>
      </c>
      <c r="C109" s="46">
        <f>'Values Wx Adjusted'!AA111</f>
        <v>376984912.88523197</v>
      </c>
      <c r="D109" s="46">
        <f>'Values Wx Adjusted'!AB111</f>
        <v>46058</v>
      </c>
      <c r="E109" s="46">
        <f t="shared" si="7"/>
        <v>8185.0039707593032</v>
      </c>
      <c r="F109" s="49">
        <f t="shared" si="11"/>
        <v>6982.7143303515013</v>
      </c>
      <c r="G109" s="49">
        <f t="shared" si="17"/>
        <v>6942.9842890284044</v>
      </c>
      <c r="H109" s="50">
        <f t="shared" si="15"/>
        <v>5.7223291410697374E-3</v>
      </c>
      <c r="R109" s="51" t="str">
        <f t="shared" si="8"/>
        <v>2008:8</v>
      </c>
    </row>
    <row r="110" spans="1:18" s="1" customFormat="1">
      <c r="A110" s="45">
        <f t="shared" si="16"/>
        <v>2008</v>
      </c>
      <c r="B110" s="45">
        <f t="shared" si="10"/>
        <v>9</v>
      </c>
      <c r="C110" s="46">
        <f>'Values Wx Adjusted'!AA112</f>
        <v>381562610.10522521</v>
      </c>
      <c r="D110" s="46">
        <f>'Values Wx Adjusted'!AB112</f>
        <v>45997</v>
      </c>
      <c r="E110" s="46">
        <f t="shared" si="7"/>
        <v>8295.3803531801041</v>
      </c>
      <c r="F110" s="49">
        <f t="shared" si="11"/>
        <v>6969.5913783257702</v>
      </c>
      <c r="G110" s="49">
        <f t="shared" si="17"/>
        <v>6956.8770150158516</v>
      </c>
      <c r="H110" s="50">
        <f t="shared" si="15"/>
        <v>1.8275963887928182E-3</v>
      </c>
      <c r="R110" s="51" t="str">
        <f t="shared" si="8"/>
        <v>2008:9</v>
      </c>
    </row>
    <row r="111" spans="1:18" s="1" customFormat="1">
      <c r="A111" s="45">
        <f t="shared" si="16"/>
        <v>2008</v>
      </c>
      <c r="B111" s="45">
        <f t="shared" si="10"/>
        <v>10</v>
      </c>
      <c r="C111" s="46">
        <f>'Values Wx Adjusted'!AA113</f>
        <v>341781452.2216996</v>
      </c>
      <c r="D111" s="46">
        <f>'Values Wx Adjusted'!AB113</f>
        <v>45881</v>
      </c>
      <c r="E111" s="46">
        <f t="shared" si="7"/>
        <v>7449.3025919596257</v>
      </c>
      <c r="F111" s="49">
        <f t="shared" si="11"/>
        <v>6991.4546824299359</v>
      </c>
      <c r="G111" s="49">
        <f t="shared" si="17"/>
        <v>6971.9673499576902</v>
      </c>
      <c r="H111" s="50">
        <f t="shared" si="15"/>
        <v>2.7950980683184579E-3</v>
      </c>
      <c r="R111" s="51" t="str">
        <f t="shared" si="8"/>
        <v>2008:10</v>
      </c>
    </row>
    <row r="112" spans="1:18" s="1" customFormat="1">
      <c r="A112" s="45">
        <f t="shared" si="16"/>
        <v>2008</v>
      </c>
      <c r="B112" s="45">
        <f t="shared" si="10"/>
        <v>11</v>
      </c>
      <c r="C112" s="46">
        <f>'Values Wx Adjusted'!AA114</f>
        <v>283726954.01859772</v>
      </c>
      <c r="D112" s="46">
        <f>'Values Wx Adjusted'!AB114</f>
        <v>45809</v>
      </c>
      <c r="E112" s="46">
        <f t="shared" si="7"/>
        <v>6193.6945582439639</v>
      </c>
      <c r="F112" s="49">
        <f t="shared" si="11"/>
        <v>6978.0545330711493</v>
      </c>
      <c r="G112" s="49">
        <f t="shared" si="17"/>
        <v>6973.366702903556</v>
      </c>
      <c r="H112" s="50">
        <f t="shared" si="15"/>
        <v>6.7224776314156465E-4</v>
      </c>
      <c r="R112" s="51" t="str">
        <f t="shared" si="8"/>
        <v>2008:11</v>
      </c>
    </row>
    <row r="113" spans="1:19" s="1" customFormat="1">
      <c r="A113" s="45">
        <f t="shared" si="16"/>
        <v>2008</v>
      </c>
      <c r="B113" s="45">
        <f t="shared" si="10"/>
        <v>12</v>
      </c>
      <c r="C113" s="46">
        <f>'Values Wx Adjusted'!AA115</f>
        <v>273842566.19303662</v>
      </c>
      <c r="D113" s="46">
        <f>'Values Wx Adjusted'!AB115</f>
        <v>45688</v>
      </c>
      <c r="E113" s="46">
        <f t="shared" si="7"/>
        <v>5993.7525431850072</v>
      </c>
      <c r="F113" s="49">
        <f t="shared" si="11"/>
        <v>6970.2973308908586</v>
      </c>
      <c r="G113" s="49">
        <f t="shared" si="17"/>
        <v>6978.3906996713731</v>
      </c>
      <c r="H113" s="69">
        <f t="shared" si="15"/>
        <v>-1.1597758177821493E-3</v>
      </c>
      <c r="R113" s="51" t="str">
        <f t="shared" si="8"/>
        <v>2008:12</v>
      </c>
    </row>
    <row r="114" spans="1:19" s="1" customFormat="1">
      <c r="A114" s="45">
        <f t="shared" si="16"/>
        <v>2009</v>
      </c>
      <c r="B114" s="45">
        <f t="shared" si="10"/>
        <v>1</v>
      </c>
      <c r="C114" s="46">
        <f>'Values Wx Adjusted'!AA116</f>
        <v>293184847.60034132</v>
      </c>
      <c r="D114" s="46">
        <f>'Values Wx Adjusted'!AB116</f>
        <v>45600</v>
      </c>
      <c r="E114" s="46">
        <f t="shared" si="7"/>
        <v>6429.4922719373099</v>
      </c>
      <c r="F114" s="49">
        <f t="shared" si="11"/>
        <v>6961.0486457511024</v>
      </c>
      <c r="G114" s="49">
        <f t="shared" si="17"/>
        <v>6979.414484753619</v>
      </c>
      <c r="H114" s="50">
        <f t="shared" si="15"/>
        <v>-2.6314297628600158E-3</v>
      </c>
      <c r="R114" s="51" t="str">
        <f t="shared" si="8"/>
        <v>2009:1</v>
      </c>
    </row>
    <row r="115" spans="1:19" s="1" customFormat="1">
      <c r="A115" s="45">
        <f t="shared" si="16"/>
        <v>2009</v>
      </c>
      <c r="B115" s="45">
        <f t="shared" si="10"/>
        <v>2</v>
      </c>
      <c r="C115" s="46">
        <f>'Values Wx Adjusted'!AA117</f>
        <v>270404559.20690918</v>
      </c>
      <c r="D115" s="46">
        <f>'Values Wx Adjusted'!AB117</f>
        <v>45492</v>
      </c>
      <c r="E115" s="46">
        <f t="shared" si="7"/>
        <v>5944.002444537703</v>
      </c>
      <c r="F115" s="49">
        <f t="shared" si="11"/>
        <v>6937.9966592288474</v>
      </c>
      <c r="G115" s="49">
        <f t="shared" si="17"/>
        <v>7007.9347779613354</v>
      </c>
      <c r="H115" s="50">
        <f t="shared" si="15"/>
        <v>-9.9798472657637305E-3</v>
      </c>
      <c r="R115" s="51" t="str">
        <f t="shared" si="8"/>
        <v>2009:2</v>
      </c>
    </row>
    <row r="116" spans="1:19" s="1" customFormat="1">
      <c r="A116" s="45">
        <f t="shared" si="16"/>
        <v>2009</v>
      </c>
      <c r="B116" s="45">
        <f t="shared" si="10"/>
        <v>3</v>
      </c>
      <c r="C116" s="46">
        <f>'Values Wx Adjusted'!AA118</f>
        <v>267967234.8295711</v>
      </c>
      <c r="D116" s="46">
        <f>'Values Wx Adjusted'!AB118</f>
        <v>45526</v>
      </c>
      <c r="E116" s="46">
        <f t="shared" si="7"/>
        <v>5886.0263328553156</v>
      </c>
      <c r="F116" s="49">
        <f t="shared" si="11"/>
        <v>6936.1392203550677</v>
      </c>
      <c r="G116" s="49">
        <f t="shared" si="17"/>
        <v>7009.5347551798759</v>
      </c>
      <c r="H116" s="50">
        <f t="shared" si="15"/>
        <v>-1.0470814025220543E-2</v>
      </c>
      <c r="R116" s="51" t="str">
        <f t="shared" si="8"/>
        <v>2009:3</v>
      </c>
    </row>
    <row r="117" spans="1:19" s="1" customFormat="1">
      <c r="A117" s="45">
        <f t="shared" si="16"/>
        <v>2009</v>
      </c>
      <c r="B117" s="45">
        <f t="shared" si="10"/>
        <v>4</v>
      </c>
      <c r="C117" s="46">
        <f>'Values Wx Adjusted'!AA119</f>
        <v>280846626.30752176</v>
      </c>
      <c r="D117" s="46">
        <f>'Values Wx Adjusted'!AB119</f>
        <v>45556</v>
      </c>
      <c r="E117" s="46">
        <f t="shared" si="7"/>
        <v>6164.8657983036646</v>
      </c>
      <c r="F117" s="49">
        <f t="shared" si="11"/>
        <v>6921.9496889242446</v>
      </c>
      <c r="G117" s="49">
        <f t="shared" si="17"/>
        <v>7025.123855496905</v>
      </c>
      <c r="H117" s="50">
        <f t="shared" si="15"/>
        <v>-1.4686455170741297E-2</v>
      </c>
      <c r="R117" s="51" t="str">
        <f t="shared" si="8"/>
        <v>2009:4</v>
      </c>
    </row>
    <row r="118" spans="1:19" s="1" customFormat="1">
      <c r="A118" s="45">
        <f t="shared" si="16"/>
        <v>2009</v>
      </c>
      <c r="B118" s="45">
        <f t="shared" si="10"/>
        <v>5</v>
      </c>
      <c r="C118" s="46">
        <f>'Values Wx Adjusted'!AA120</f>
        <v>303569031.23505831</v>
      </c>
      <c r="D118" s="46">
        <f>'Values Wx Adjusted'!AB120</f>
        <v>45554</v>
      </c>
      <c r="E118" s="46">
        <f t="shared" si="7"/>
        <v>6663.9379908473093</v>
      </c>
      <c r="F118" s="49">
        <f t="shared" si="11"/>
        <v>6926.9827168740158</v>
      </c>
      <c r="G118" s="49">
        <f t="shared" si="17"/>
        <v>7021.9789887148736</v>
      </c>
      <c r="H118" s="50">
        <f t="shared" si="15"/>
        <v>-1.3528418696998057E-2</v>
      </c>
      <c r="R118" s="51" t="str">
        <f t="shared" si="8"/>
        <v>2009:5</v>
      </c>
    </row>
    <row r="119" spans="1:19" s="1" customFormat="1">
      <c r="A119" s="45">
        <f t="shared" si="16"/>
        <v>2009</v>
      </c>
      <c r="B119" s="45">
        <f t="shared" si="10"/>
        <v>6</v>
      </c>
      <c r="C119" s="46">
        <f>'Values Wx Adjusted'!AA121</f>
        <v>357136880.95904291</v>
      </c>
      <c r="D119" s="46">
        <f>'Values Wx Adjusted'!AB121</f>
        <v>45595</v>
      </c>
      <c r="E119" s="46">
        <f t="shared" si="7"/>
        <v>7832.8080043654545</v>
      </c>
      <c r="F119" s="49">
        <f t="shared" si="11"/>
        <v>6938.0023234023611</v>
      </c>
      <c r="G119" s="49">
        <f t="shared" si="17"/>
        <v>7022.881345399067</v>
      </c>
      <c r="H119" s="50">
        <f t="shared" si="15"/>
        <v>-1.2086068071235911E-2</v>
      </c>
      <c r="R119" s="51" t="str">
        <f t="shared" si="8"/>
        <v>2009:6</v>
      </c>
    </row>
    <row r="120" spans="1:19" s="1" customFormat="1">
      <c r="A120" s="45">
        <f t="shared" si="16"/>
        <v>2009</v>
      </c>
      <c r="B120" s="45">
        <f t="shared" si="10"/>
        <v>7</v>
      </c>
      <c r="C120" s="46">
        <f>'Values Wx Adjusted'!AA122</f>
        <v>382186066.19744754</v>
      </c>
      <c r="D120" s="46">
        <f>'Values Wx Adjusted'!AB122</f>
        <v>45587</v>
      </c>
      <c r="E120" s="46">
        <f t="shared" si="7"/>
        <v>8383.6634610184374</v>
      </c>
      <c r="F120" s="49">
        <f t="shared" si="11"/>
        <v>6951.8275267661002</v>
      </c>
      <c r="G120" s="49">
        <f t="shared" si="17"/>
        <v>7005.631826654163</v>
      </c>
      <c r="H120" s="50">
        <f t="shared" si="15"/>
        <v>-7.6801495167581058E-3</v>
      </c>
      <c r="R120" s="51" t="str">
        <f t="shared" si="8"/>
        <v>2009:7</v>
      </c>
    </row>
    <row r="121" spans="1:19" s="1" customFormat="1">
      <c r="A121" s="45">
        <f t="shared" si="16"/>
        <v>2009</v>
      </c>
      <c r="B121" s="45">
        <f t="shared" si="10"/>
        <v>8</v>
      </c>
      <c r="C121" s="46">
        <f>'Values Wx Adjusted'!AA123</f>
        <v>381479580.74920309</v>
      </c>
      <c r="D121" s="46">
        <f>'Values Wx Adjusted'!AB123</f>
        <v>45584</v>
      </c>
      <c r="E121" s="46">
        <f t="shared" si="7"/>
        <v>8368.7166714023133</v>
      </c>
      <c r="F121" s="49">
        <f t="shared" si="11"/>
        <v>6967.1369184863506</v>
      </c>
      <c r="G121" s="49">
        <f t="shared" si="17"/>
        <v>6982.7143303515013</v>
      </c>
      <c r="H121" s="50">
        <f t="shared" si="15"/>
        <v>-2.2308533799586527E-3</v>
      </c>
      <c r="R121" s="51" t="str">
        <f t="shared" si="8"/>
        <v>2009:8</v>
      </c>
    </row>
    <row r="122" spans="1:19" s="1" customFormat="1">
      <c r="A122" s="45">
        <f t="shared" si="16"/>
        <v>2009</v>
      </c>
      <c r="B122" s="45">
        <f t="shared" si="10"/>
        <v>9</v>
      </c>
      <c r="C122" s="46">
        <f>'Values Wx Adjusted'!AA124</f>
        <v>372410692.54421639</v>
      </c>
      <c r="D122" s="46">
        <f>'Values Wx Adjusted'!AB124</f>
        <v>45583</v>
      </c>
      <c r="E122" s="46">
        <f t="shared" si="7"/>
        <v>8169.9469658472763</v>
      </c>
      <c r="F122" s="49">
        <f t="shared" si="11"/>
        <v>6956.6841362086152</v>
      </c>
      <c r="G122" s="49">
        <f t="shared" si="17"/>
        <v>6969.5913783257702</v>
      </c>
      <c r="H122" s="50">
        <f t="shared" si="15"/>
        <v>-1.8519367085557681E-3</v>
      </c>
      <c r="R122" s="51" t="str">
        <f t="shared" si="8"/>
        <v>2009:9</v>
      </c>
    </row>
    <row r="123" spans="1:19" s="1" customFormat="1">
      <c r="A123" s="45">
        <f t="shared" si="16"/>
        <v>2009</v>
      </c>
      <c r="B123" s="45">
        <f t="shared" si="10"/>
        <v>10</v>
      </c>
      <c r="C123" s="46">
        <f>'Values Wx Adjusted'!AA125</f>
        <v>330333848.53130966</v>
      </c>
      <c r="D123" s="46">
        <f>'Values Wx Adjusted'!AB125</f>
        <v>45585</v>
      </c>
      <c r="E123" s="46">
        <f t="shared" si="7"/>
        <v>7246.5470775761687</v>
      </c>
      <c r="F123" s="49">
        <f t="shared" si="11"/>
        <v>6939.7878433433261</v>
      </c>
      <c r="G123" s="49">
        <f t="shared" si="17"/>
        <v>6991.4546824299359</v>
      </c>
      <c r="H123" s="50">
        <f t="shared" si="15"/>
        <v>-7.3899984242838945E-3</v>
      </c>
      <c r="R123" s="51" t="str">
        <f t="shared" si="8"/>
        <v>2009:10</v>
      </c>
    </row>
    <row r="124" spans="1:19" s="1" customFormat="1">
      <c r="A124" s="45">
        <f t="shared" si="16"/>
        <v>2009</v>
      </c>
      <c r="B124" s="45">
        <f t="shared" si="10"/>
        <v>11</v>
      </c>
      <c r="C124" s="46">
        <f>'Values Wx Adjusted'!AA126</f>
        <v>269610390.1877237</v>
      </c>
      <c r="D124" s="46">
        <f>'Values Wx Adjusted'!AB126</f>
        <v>45526</v>
      </c>
      <c r="E124" s="46">
        <f t="shared" si="7"/>
        <v>5922.1190130414207</v>
      </c>
      <c r="F124" s="49">
        <f t="shared" si="11"/>
        <v>6917.1565479097808</v>
      </c>
      <c r="G124" s="49">
        <f t="shared" si="17"/>
        <v>6978.0545330711493</v>
      </c>
      <c r="H124" s="50">
        <f t="shared" si="15"/>
        <v>-8.7270721191349265E-3</v>
      </c>
      <c r="R124" s="51" t="str">
        <f t="shared" si="8"/>
        <v>2009:11</v>
      </c>
    </row>
    <row r="125" spans="1:19" s="1" customFormat="1">
      <c r="A125" s="45">
        <f t="shared" si="16"/>
        <v>2009</v>
      </c>
      <c r="B125" s="45">
        <f t="shared" si="10"/>
        <v>12</v>
      </c>
      <c r="C125" s="46">
        <f>'Values Wx Adjusted'!AA127</f>
        <v>268817480.29253846</v>
      </c>
      <c r="D125" s="46">
        <f>'Values Wx Adjusted'!AB127</f>
        <v>45492</v>
      </c>
      <c r="E125" s="46">
        <f t="shared" si="7"/>
        <v>5909.1154553006781</v>
      </c>
      <c r="F125" s="49">
        <f t="shared" si="11"/>
        <v>6910.1034572527533</v>
      </c>
      <c r="G125" s="49">
        <f t="shared" si="17"/>
        <v>6970.2973308908586</v>
      </c>
      <c r="H125" s="69">
        <f t="shared" si="15"/>
        <v>-8.6357684300408799E-3</v>
      </c>
      <c r="R125" s="51" t="str">
        <f t="shared" si="8"/>
        <v>2009:12</v>
      </c>
    </row>
    <row r="126" spans="1:19" s="45" customFormat="1">
      <c r="A126" s="63" t="s">
        <v>8</v>
      </c>
      <c r="B126" s="45">
        <f t="shared" si="10"/>
        <v>1</v>
      </c>
      <c r="C126" s="46">
        <f>'Values Wx Adjusted'!AA128</f>
        <v>288289715.00258029</v>
      </c>
      <c r="D126" s="46">
        <f>'Values Wx Adjusted'!AB128</f>
        <v>45536</v>
      </c>
      <c r="E126" s="46">
        <f>C126/D126</f>
        <v>6331.0285269364958</v>
      </c>
      <c r="F126" s="49">
        <f t="shared" si="11"/>
        <v>6901.8981451693535</v>
      </c>
      <c r="G126" s="49">
        <f t="shared" si="17"/>
        <v>6961.0486457511024</v>
      </c>
      <c r="H126" s="50">
        <f t="shared" si="15"/>
        <v>-8.4973548659013076E-3</v>
      </c>
      <c r="K126"/>
      <c r="L126"/>
      <c r="M126"/>
      <c r="N126"/>
      <c r="O126"/>
      <c r="P126"/>
      <c r="Q126"/>
      <c r="R126" s="51" t="str">
        <f t="shared" si="8"/>
        <v>2010:1</v>
      </c>
      <c r="S126"/>
    </row>
    <row r="127" spans="1:19" s="45" customFormat="1">
      <c r="A127" s="63" t="s">
        <v>8</v>
      </c>
      <c r="B127" s="45">
        <f t="shared" si="10"/>
        <v>2</v>
      </c>
      <c r="C127" s="46">
        <f>'Values Wx Adjusted'!AA129</f>
        <v>277991249.88107365</v>
      </c>
      <c r="D127" s="46">
        <f>'Values Wx Adjusted'!AB129</f>
        <v>45580</v>
      </c>
      <c r="E127" s="46">
        <f t="shared" ref="E127:E161" si="18">C127/D127</f>
        <v>6098.9743282376839</v>
      </c>
      <c r="F127" s="49">
        <f t="shared" si="11"/>
        <v>6914.8124688110183</v>
      </c>
      <c r="G127" s="49">
        <f t="shared" si="17"/>
        <v>6937.9966592288474</v>
      </c>
      <c r="H127" s="50">
        <f t="shared" si="15"/>
        <v>-3.341626056707514E-3</v>
      </c>
      <c r="K127"/>
      <c r="L127"/>
      <c r="M127"/>
      <c r="N127"/>
      <c r="O127"/>
      <c r="P127"/>
      <c r="Q127"/>
      <c r="R127" s="51" t="str">
        <f t="shared" si="8"/>
        <v>2010:2</v>
      </c>
      <c r="S127"/>
    </row>
    <row r="128" spans="1:19" s="45" customFormat="1">
      <c r="A128" s="63" t="s">
        <v>8</v>
      </c>
      <c r="B128" s="45">
        <f t="shared" si="10"/>
        <v>3</v>
      </c>
      <c r="C128" s="46">
        <f>'Values Wx Adjusted'!AA130</f>
        <v>267711874.7870225</v>
      </c>
      <c r="D128" s="46">
        <f>'Values Wx Adjusted'!AB130</f>
        <v>45653</v>
      </c>
      <c r="E128" s="46">
        <f t="shared" si="18"/>
        <v>5864.0587647476068</v>
      </c>
      <c r="F128" s="49">
        <f t="shared" si="11"/>
        <v>6912.9818381353762</v>
      </c>
      <c r="G128" s="49">
        <f t="shared" si="17"/>
        <v>6936.1392203550677</v>
      </c>
      <c r="H128" s="50">
        <f t="shared" si="15"/>
        <v>-3.3386559127493998E-3</v>
      </c>
      <c r="K128"/>
      <c r="L128"/>
      <c r="M128"/>
      <c r="N128"/>
      <c r="O128"/>
      <c r="P128"/>
      <c r="Q128"/>
      <c r="R128" s="51" t="str">
        <f t="shared" si="8"/>
        <v>2010:3</v>
      </c>
      <c r="S128"/>
    </row>
    <row r="129" spans="1:19" s="45" customFormat="1">
      <c r="A129" s="63" t="s">
        <v>8</v>
      </c>
      <c r="B129" s="45">
        <f t="shared" si="10"/>
        <v>4</v>
      </c>
      <c r="C129" s="46">
        <f>'Values Wx Adjusted'!AA131</f>
        <v>279864933.37573493</v>
      </c>
      <c r="D129" s="46">
        <f>'Values Wx Adjusted'!AB131</f>
        <v>45679</v>
      </c>
      <c r="E129" s="46">
        <f t="shared" si="18"/>
        <v>6126.7745216781213</v>
      </c>
      <c r="F129" s="49">
        <f t="shared" si="11"/>
        <v>6909.807565083247</v>
      </c>
      <c r="G129" s="49">
        <f t="shared" si="17"/>
        <v>6921.9496889242446</v>
      </c>
      <c r="H129" s="50">
        <f t="shared" si="15"/>
        <v>-1.7541479477127808E-3</v>
      </c>
      <c r="K129"/>
      <c r="L129"/>
      <c r="M129"/>
      <c r="N129"/>
      <c r="O129"/>
      <c r="P129"/>
      <c r="Q129"/>
      <c r="R129" s="51" t="str">
        <f t="shared" si="8"/>
        <v>2010:4</v>
      </c>
      <c r="S129"/>
    </row>
    <row r="130" spans="1:19" s="45" customFormat="1">
      <c r="A130" s="63" t="s">
        <v>8</v>
      </c>
      <c r="B130" s="45">
        <f t="shared" si="10"/>
        <v>5</v>
      </c>
      <c r="C130" s="46">
        <f>'Values Wx Adjusted'!AA132</f>
        <v>307489930.52729166</v>
      </c>
      <c r="D130" s="46">
        <f>'Values Wx Adjusted'!AB132</f>
        <v>45683</v>
      </c>
      <c r="E130" s="46">
        <f t="shared" si="18"/>
        <v>6730.9487233170248</v>
      </c>
      <c r="F130" s="49">
        <f t="shared" si="11"/>
        <v>6915.391792789057</v>
      </c>
      <c r="G130" s="49">
        <f t="shared" si="17"/>
        <v>6926.9827168740158</v>
      </c>
      <c r="H130" s="50">
        <f t="shared" si="15"/>
        <v>-1.6733005637106224E-3</v>
      </c>
      <c r="K130"/>
      <c r="L130"/>
      <c r="M130"/>
      <c r="N130"/>
      <c r="O130"/>
      <c r="P130"/>
      <c r="Q130"/>
      <c r="R130" s="51" t="str">
        <f t="shared" si="8"/>
        <v>2010:5</v>
      </c>
      <c r="S130"/>
    </row>
    <row r="131" spans="1:19" s="45" customFormat="1">
      <c r="A131" s="63" t="s">
        <v>8</v>
      </c>
      <c r="B131" s="45">
        <f t="shared" si="10"/>
        <v>6</v>
      </c>
      <c r="C131" s="46">
        <f>'Values Wx Adjusted'!AA133</f>
        <v>358485095.15275419</v>
      </c>
      <c r="D131" s="46">
        <f>'Values Wx Adjusted'!AB133</f>
        <v>45590</v>
      </c>
      <c r="E131" s="46">
        <f t="shared" si="18"/>
        <v>7863.2396392356695</v>
      </c>
      <c r="F131" s="49">
        <f t="shared" si="11"/>
        <v>6917.9277623615744</v>
      </c>
      <c r="G131" s="49">
        <f t="shared" si="17"/>
        <v>6938.0023234023611</v>
      </c>
      <c r="H131" s="50">
        <f t="shared" si="15"/>
        <v>-2.8934209164320768E-3</v>
      </c>
      <c r="K131"/>
      <c r="L131"/>
      <c r="M131"/>
      <c r="N131"/>
      <c r="O131"/>
      <c r="P131"/>
      <c r="Q131"/>
      <c r="R131" s="51" t="str">
        <f t="shared" si="8"/>
        <v>2010:6</v>
      </c>
      <c r="S131"/>
    </row>
    <row r="132" spans="1:19" s="45" customFormat="1">
      <c r="A132" s="63" t="s">
        <v>8</v>
      </c>
      <c r="B132" s="45">
        <f t="shared" si="10"/>
        <v>7</v>
      </c>
      <c r="C132" s="46">
        <f>'Values Wx Adjusted'!AA134</f>
        <v>378709467.58622313</v>
      </c>
      <c r="D132" s="46">
        <f>'Values Wx Adjusted'!AB134</f>
        <v>45497</v>
      </c>
      <c r="E132" s="46">
        <f t="shared" si="18"/>
        <v>8323.8338261033277</v>
      </c>
      <c r="F132" s="49">
        <f t="shared" si="11"/>
        <v>6912.9419594519832</v>
      </c>
      <c r="G132" s="49">
        <f t="shared" si="17"/>
        <v>6951.8275267661002</v>
      </c>
      <c r="H132" s="50">
        <f t="shared" si="15"/>
        <v>-5.593574806681989E-3</v>
      </c>
      <c r="K132"/>
      <c r="L132"/>
      <c r="M132"/>
      <c r="N132"/>
      <c r="O132"/>
      <c r="P132"/>
      <c r="Q132"/>
      <c r="R132" s="51" t="str">
        <f t="shared" si="8"/>
        <v>2010:7</v>
      </c>
      <c r="S132"/>
    </row>
    <row r="133" spans="1:19" s="45" customFormat="1">
      <c r="A133" s="63" t="s">
        <v>8</v>
      </c>
      <c r="B133" s="45">
        <f t="shared" si="10"/>
        <v>8</v>
      </c>
      <c r="C133" s="46">
        <f>'Values Wx Adjusted'!AA135</f>
        <v>384711407.10914856</v>
      </c>
      <c r="D133" s="46">
        <f>'Values Wx Adjusted'!AB135</f>
        <v>45474</v>
      </c>
      <c r="E133" s="46">
        <f t="shared" si="18"/>
        <v>8460.0300635340755</v>
      </c>
      <c r="F133" s="49">
        <f t="shared" si="11"/>
        <v>6920.5514087962947</v>
      </c>
      <c r="G133" s="49">
        <f t="shared" si="17"/>
        <v>6967.1369184863506</v>
      </c>
      <c r="H133" s="50">
        <f t="shared" si="15"/>
        <v>-6.6864639284535121E-3</v>
      </c>
      <c r="K133"/>
      <c r="L133"/>
      <c r="M133"/>
      <c r="N133"/>
      <c r="O133"/>
      <c r="P133"/>
      <c r="Q133"/>
      <c r="R133" s="51" t="str">
        <f t="shared" si="8"/>
        <v>2010:8</v>
      </c>
      <c r="S133"/>
    </row>
    <row r="134" spans="1:19" s="45" customFormat="1">
      <c r="A134" s="63" t="s">
        <v>8</v>
      </c>
      <c r="B134" s="45">
        <f t="shared" si="10"/>
        <v>9</v>
      </c>
      <c r="C134" s="46">
        <f>'Values Wx Adjusted'!AA136</f>
        <v>381651280.91178524</v>
      </c>
      <c r="D134" s="46">
        <f>'Values Wx Adjusted'!AB136</f>
        <v>45525</v>
      </c>
      <c r="E134" s="46">
        <f t="shared" si="18"/>
        <v>8383.3340123401485</v>
      </c>
      <c r="F134" s="49">
        <f t="shared" si="11"/>
        <v>6938.3336626706996</v>
      </c>
      <c r="G134" s="49">
        <f t="shared" si="17"/>
        <v>6956.6841362086152</v>
      </c>
      <c r="H134" s="50">
        <f t="shared" si="15"/>
        <v>-2.6378189922988682E-3</v>
      </c>
      <c r="K134"/>
      <c r="L134"/>
      <c r="M134"/>
      <c r="N134"/>
      <c r="O134"/>
      <c r="P134"/>
      <c r="Q134"/>
      <c r="R134" s="51" t="str">
        <f t="shared" si="8"/>
        <v>2010:9</v>
      </c>
      <c r="S134"/>
    </row>
    <row r="135" spans="1:19" s="45" customFormat="1">
      <c r="A135" s="63" t="s">
        <v>8</v>
      </c>
      <c r="B135" s="45">
        <f t="shared" si="10"/>
        <v>10</v>
      </c>
      <c r="C135" s="46">
        <f>'Values Wx Adjusted'!AA137</f>
        <v>323365523.48176581</v>
      </c>
      <c r="D135" s="46">
        <f>'Values Wx Adjusted'!AB137</f>
        <v>45530</v>
      </c>
      <c r="E135" s="46">
        <f t="shared" si="18"/>
        <v>7102.251778646295</v>
      </c>
      <c r="F135" s="49">
        <f t="shared" si="11"/>
        <v>6926.3090544265442</v>
      </c>
      <c r="G135" s="49">
        <f t="shared" si="17"/>
        <v>6939.7878433433261</v>
      </c>
      <c r="H135" s="50">
        <f t="shared" si="15"/>
        <v>-1.9422479794840575E-3</v>
      </c>
      <c r="K135"/>
      <c r="L135"/>
      <c r="M135"/>
      <c r="N135"/>
      <c r="O135"/>
      <c r="P135"/>
      <c r="Q135"/>
      <c r="R135" s="51" t="str">
        <f t="shared" si="8"/>
        <v>2010:10</v>
      </c>
      <c r="S135"/>
    </row>
    <row r="136" spans="1:19" s="45" customFormat="1">
      <c r="A136" s="63" t="s">
        <v>8</v>
      </c>
      <c r="B136" s="45">
        <f t="shared" si="10"/>
        <v>11</v>
      </c>
      <c r="C136" s="46">
        <f>'Values Wx Adjusted'!AA138</f>
        <v>279860070.43954653</v>
      </c>
      <c r="D136" s="46">
        <f>'Values Wx Adjusted'!AB138</f>
        <v>45440</v>
      </c>
      <c r="E136" s="46">
        <f t="shared" si="18"/>
        <v>6158.8923952364994</v>
      </c>
      <c r="F136" s="49">
        <f t="shared" si="11"/>
        <v>6946.0401696094696</v>
      </c>
      <c r="G136" s="49">
        <f t="shared" si="17"/>
        <v>6917.1565479097808</v>
      </c>
      <c r="H136" s="50">
        <f t="shared" si="15"/>
        <v>4.1756495605722588E-3</v>
      </c>
      <c r="K136"/>
      <c r="L136"/>
      <c r="M136"/>
      <c r="N136"/>
      <c r="O136"/>
      <c r="P136"/>
      <c r="Q136"/>
      <c r="R136" s="51" t="str">
        <f t="shared" si="8"/>
        <v>2010:11</v>
      </c>
      <c r="S136"/>
    </row>
    <row r="137" spans="1:19" s="45" customFormat="1">
      <c r="A137" s="63" t="s">
        <v>8</v>
      </c>
      <c r="B137" s="45">
        <f t="shared" si="10"/>
        <v>12</v>
      </c>
      <c r="C137" s="46">
        <f>'Values Wx Adjusted'!AA139</f>
        <v>273803454.18093085</v>
      </c>
      <c r="D137" s="46">
        <f>'Values Wx Adjusted'!AB139</f>
        <v>45446</v>
      </c>
      <c r="E137" s="46">
        <f t="shared" si="18"/>
        <v>6024.8086560078082</v>
      </c>
      <c r="F137" s="49">
        <f t="shared" si="11"/>
        <v>6955.6812696683965</v>
      </c>
      <c r="G137" s="49">
        <f t="shared" si="17"/>
        <v>6910.1034572527533</v>
      </c>
      <c r="H137" s="69">
        <f t="shared" si="15"/>
        <v>6.5958220014499247E-3</v>
      </c>
      <c r="I137"/>
      <c r="K137"/>
      <c r="L137"/>
      <c r="M137"/>
      <c r="N137"/>
      <c r="O137"/>
      <c r="P137"/>
      <c r="Q137"/>
      <c r="R137" s="51" t="str">
        <f t="shared" si="8"/>
        <v>2010:12</v>
      </c>
      <c r="S137"/>
    </row>
    <row r="138" spans="1:19" s="45" customFormat="1">
      <c r="A138" s="63" t="s">
        <v>9</v>
      </c>
      <c r="B138" s="45">
        <f t="shared" si="10"/>
        <v>1</v>
      </c>
      <c r="C138" s="46">
        <f>'Values Wx Adjusted'!AA140</f>
        <v>295941899.00885606</v>
      </c>
      <c r="D138" s="46">
        <f>'Values Wx Adjusted'!AB140</f>
        <v>45438</v>
      </c>
      <c r="E138" s="46">
        <f t="shared" si="18"/>
        <v>6513.0925438808063</v>
      </c>
      <c r="F138" s="49">
        <f t="shared" si="11"/>
        <v>6970.853271080422</v>
      </c>
      <c r="G138" s="49">
        <f t="shared" si="17"/>
        <v>6901.8981451693535</v>
      </c>
      <c r="H138" s="50">
        <f t="shared" si="15"/>
        <v>9.9907481189547287E-3</v>
      </c>
      <c r="K138"/>
      <c r="L138"/>
      <c r="M138"/>
      <c r="N138"/>
      <c r="O138"/>
      <c r="P138"/>
      <c r="Q138"/>
      <c r="R138" s="51" t="str">
        <f t="shared" si="8"/>
        <v>2011:1</v>
      </c>
      <c r="S138"/>
    </row>
    <row r="139" spans="1:19" s="45" customFormat="1">
      <c r="A139" s="63" t="s">
        <v>9</v>
      </c>
      <c r="B139" s="45">
        <f t="shared" si="10"/>
        <v>2</v>
      </c>
      <c r="C139" s="46">
        <f>'Values Wx Adjusted'!AA141</f>
        <v>286361236.31221199</v>
      </c>
      <c r="D139" s="46">
        <f>'Values Wx Adjusted'!AB141</f>
        <v>45435</v>
      </c>
      <c r="E139" s="46">
        <f t="shared" si="18"/>
        <v>6302.6573415255198</v>
      </c>
      <c r="F139" s="49">
        <f t="shared" si="11"/>
        <v>6987.8268555210752</v>
      </c>
      <c r="G139" s="49">
        <f t="shared" si="17"/>
        <v>6914.8124688110183</v>
      </c>
      <c r="H139" s="50">
        <f t="shared" si="15"/>
        <v>1.0559127530845647E-2</v>
      </c>
      <c r="K139"/>
      <c r="L139"/>
      <c r="M139"/>
      <c r="N139"/>
      <c r="O139"/>
      <c r="P139"/>
      <c r="Q139"/>
      <c r="R139" s="51" t="str">
        <f t="shared" si="8"/>
        <v>2011:2</v>
      </c>
      <c r="S139"/>
    </row>
    <row r="140" spans="1:19" s="45" customFormat="1">
      <c r="A140" s="63" t="s">
        <v>9</v>
      </c>
      <c r="B140" s="45">
        <f t="shared" si="10"/>
        <v>3</v>
      </c>
      <c r="C140" s="46">
        <f>'Values Wx Adjusted'!AA142</f>
        <v>260487377.62599224</v>
      </c>
      <c r="D140" s="46">
        <f>'Values Wx Adjusted'!AB142</f>
        <v>45508</v>
      </c>
      <c r="E140" s="46">
        <f t="shared" si="18"/>
        <v>5723.9908944799208</v>
      </c>
      <c r="F140" s="49">
        <f t="shared" si="11"/>
        <v>6976.1545329987684</v>
      </c>
      <c r="G140" s="49">
        <f t="shared" si="17"/>
        <v>6912.9818381353762</v>
      </c>
      <c r="H140" s="50">
        <f t="shared" si="15"/>
        <v>9.1382700464943678E-3</v>
      </c>
      <c r="K140"/>
      <c r="L140"/>
      <c r="M140"/>
      <c r="N140"/>
      <c r="O140"/>
      <c r="P140"/>
      <c r="Q140"/>
      <c r="R140" s="51" t="str">
        <f t="shared" si="8"/>
        <v>2011:3</v>
      </c>
      <c r="S140"/>
    </row>
    <row r="141" spans="1:19" s="45" customFormat="1">
      <c r="A141" s="63" t="s">
        <v>9</v>
      </c>
      <c r="B141" s="45">
        <f t="shared" si="10"/>
        <v>4</v>
      </c>
      <c r="C141" s="46">
        <f>'Values Wx Adjusted'!AA143</f>
        <v>274658954.57318407</v>
      </c>
      <c r="D141" s="46">
        <f>'Values Wx Adjusted'!AB143</f>
        <v>45547</v>
      </c>
      <c r="E141" s="46">
        <f t="shared" si="18"/>
        <v>6030.2315097192804</v>
      </c>
      <c r="F141" s="49">
        <f t="shared" si="11"/>
        <v>6968.1092820021986</v>
      </c>
      <c r="G141" s="49">
        <f t="shared" si="17"/>
        <v>6909.807565083247</v>
      </c>
      <c r="H141" s="50">
        <f t="shared" si="15"/>
        <v>8.4375312003712732E-3</v>
      </c>
      <c r="K141"/>
      <c r="L141"/>
      <c r="M141"/>
      <c r="N141"/>
      <c r="O141"/>
      <c r="P141"/>
      <c r="Q141"/>
      <c r="R141" s="51" t="str">
        <f t="shared" si="8"/>
        <v>2011:4</v>
      </c>
      <c r="S141"/>
    </row>
    <row r="142" spans="1:19" s="45" customFormat="1">
      <c r="A142" s="63" t="s">
        <v>9</v>
      </c>
      <c r="B142" s="45">
        <f t="shared" si="10"/>
        <v>5</v>
      </c>
      <c r="C142" s="46">
        <f>'Values Wx Adjusted'!AA144</f>
        <v>312928789.48938501</v>
      </c>
      <c r="D142" s="46">
        <f>'Values Wx Adjusted'!AB144</f>
        <v>45514</v>
      </c>
      <c r="E142" s="46">
        <f t="shared" si="18"/>
        <v>6875.4402928634045</v>
      </c>
      <c r="F142" s="49">
        <f t="shared" si="11"/>
        <v>6980.1502461310629</v>
      </c>
      <c r="G142" s="49">
        <f t="shared" si="17"/>
        <v>6915.391792789057</v>
      </c>
      <c r="H142" s="50">
        <f t="shared" si="15"/>
        <v>9.3643939898722106E-3</v>
      </c>
      <c r="K142"/>
      <c r="L142"/>
      <c r="M142"/>
      <c r="N142"/>
      <c r="O142"/>
      <c r="P142"/>
      <c r="Q142"/>
      <c r="R142" s="51" t="str">
        <f t="shared" si="8"/>
        <v>2011:5</v>
      </c>
      <c r="S142"/>
    </row>
    <row r="143" spans="1:19" s="45" customFormat="1">
      <c r="A143" s="63" t="s">
        <v>9</v>
      </c>
      <c r="B143" s="45">
        <f t="shared" si="10"/>
        <v>6</v>
      </c>
      <c r="C143" s="46">
        <f>'Values Wx Adjusted'!AA145</f>
        <v>361158087.320346</v>
      </c>
      <c r="D143" s="46">
        <f>'Values Wx Adjusted'!AB145</f>
        <v>45570</v>
      </c>
      <c r="E143" s="46">
        <f t="shared" si="18"/>
        <v>7925.3475383003288</v>
      </c>
      <c r="F143" s="49">
        <f t="shared" si="11"/>
        <v>6985.32590438645</v>
      </c>
      <c r="G143" s="49">
        <f t="shared" si="17"/>
        <v>6917.9277623615744</v>
      </c>
      <c r="H143" s="50">
        <f t="shared" si="15"/>
        <v>9.7425333626015576E-3</v>
      </c>
      <c r="K143"/>
      <c r="L143"/>
      <c r="M143"/>
      <c r="N143"/>
      <c r="O143"/>
      <c r="P143"/>
      <c r="Q143"/>
      <c r="R143" s="51" t="str">
        <f t="shared" ref="R143:R161" si="19">A143&amp;":"&amp;B143</f>
        <v>2011:6</v>
      </c>
      <c r="S143"/>
    </row>
    <row r="144" spans="1:19" s="45" customFormat="1">
      <c r="A144" s="63" t="s">
        <v>9</v>
      </c>
      <c r="B144" s="45">
        <f t="shared" si="10"/>
        <v>7</v>
      </c>
      <c r="C144" s="46">
        <f>'Values Wx Adjusted'!AA146</f>
        <v>372435528.38847113</v>
      </c>
      <c r="D144" s="46">
        <f>'Values Wx Adjusted'!AB146</f>
        <v>45586</v>
      </c>
      <c r="E144" s="46">
        <f t="shared" si="18"/>
        <v>8169.9541172393083</v>
      </c>
      <c r="F144" s="49">
        <f t="shared" si="11"/>
        <v>6972.5025953144495</v>
      </c>
      <c r="G144" s="49">
        <f t="shared" si="17"/>
        <v>6912.9419594519832</v>
      </c>
      <c r="H144" s="50">
        <f t="shared" si="15"/>
        <v>8.6158159885936225E-3</v>
      </c>
      <c r="K144"/>
      <c r="L144"/>
      <c r="M144"/>
      <c r="N144"/>
      <c r="O144"/>
      <c r="P144"/>
      <c r="Q144"/>
      <c r="R144" s="51" t="str">
        <f t="shared" si="19"/>
        <v>2011:7</v>
      </c>
      <c r="S144"/>
    </row>
    <row r="145" spans="1:19" s="45" customFormat="1">
      <c r="A145" s="63" t="s">
        <v>9</v>
      </c>
      <c r="B145" s="45">
        <f t="shared" si="10"/>
        <v>8</v>
      </c>
      <c r="C145" s="46">
        <f>'Values Wx Adjusted'!AA147</f>
        <v>382238404.9567039</v>
      </c>
      <c r="D145" s="46">
        <f>'Values Wx Adjusted'!AB147</f>
        <v>45638</v>
      </c>
      <c r="E145" s="46">
        <f t="shared" si="18"/>
        <v>8375.4416266423577</v>
      </c>
      <c r="F145" s="49">
        <f t="shared" si="11"/>
        <v>6965.4535589068064</v>
      </c>
      <c r="G145" s="49">
        <f t="shared" si="17"/>
        <v>6920.5514087962947</v>
      </c>
      <c r="H145" s="50">
        <f t="shared" si="15"/>
        <v>6.4882330118145592E-3</v>
      </c>
      <c r="K145"/>
      <c r="L145"/>
      <c r="M145"/>
      <c r="N145"/>
      <c r="O145"/>
      <c r="P145"/>
      <c r="Q145"/>
      <c r="R145" s="51" t="str">
        <f t="shared" si="19"/>
        <v>2011:8</v>
      </c>
      <c r="S145"/>
    </row>
    <row r="146" spans="1:19" s="45" customFormat="1">
      <c r="A146" s="63" t="s">
        <v>9</v>
      </c>
      <c r="B146" s="45">
        <f t="shared" ref="B146:B161" si="20">IF(B145=12,1,B145+1)</f>
        <v>9</v>
      </c>
      <c r="C146" s="46">
        <f>'Values Wx Adjusted'!AA148</f>
        <v>370725632.85800874</v>
      </c>
      <c r="D146" s="46">
        <f>'Values Wx Adjusted'!AB148</f>
        <v>45681</v>
      </c>
      <c r="E146" s="46">
        <f t="shared" si="18"/>
        <v>8115.5323407545529</v>
      </c>
      <c r="F146" s="49">
        <f t="shared" si="11"/>
        <v>6943.1367529413401</v>
      </c>
      <c r="G146" s="49">
        <f t="shared" si="17"/>
        <v>6938.3336626706996</v>
      </c>
      <c r="H146" s="50">
        <f t="shared" si="15"/>
        <v>6.9225414979423583E-4</v>
      </c>
      <c r="K146"/>
      <c r="L146"/>
      <c r="M146"/>
      <c r="N146"/>
      <c r="O146"/>
      <c r="P146"/>
      <c r="Q146"/>
      <c r="R146" s="51" t="str">
        <f t="shared" si="19"/>
        <v>2011:9</v>
      </c>
      <c r="S146"/>
    </row>
    <row r="147" spans="1:19" s="45" customFormat="1">
      <c r="A147" s="63" t="s">
        <v>9</v>
      </c>
      <c r="B147" s="45">
        <f t="shared" si="20"/>
        <v>10</v>
      </c>
      <c r="C147" s="46">
        <f>'Values Wx Adjusted'!AA149</f>
        <v>327931670.66465008</v>
      </c>
      <c r="D147" s="46">
        <f>'Values Wx Adjusted'!AB149</f>
        <v>45633</v>
      </c>
      <c r="E147" s="46">
        <f t="shared" si="18"/>
        <v>7186.2834059704619</v>
      </c>
      <c r="F147" s="49">
        <f t="shared" si="11"/>
        <v>6950.1393885516873</v>
      </c>
      <c r="G147" s="49">
        <f t="shared" si="17"/>
        <v>6926.3090544265442</v>
      </c>
      <c r="H147" s="50">
        <f t="shared" si="15"/>
        <v>3.4405531052521532E-3</v>
      </c>
      <c r="K147" s="2"/>
      <c r="L147"/>
      <c r="M147"/>
      <c r="N147"/>
      <c r="O147"/>
      <c r="P147"/>
      <c r="Q147"/>
      <c r="R147" s="51" t="str">
        <f t="shared" si="19"/>
        <v>2011:10</v>
      </c>
      <c r="S147"/>
    </row>
    <row r="148" spans="1:19" s="45" customFormat="1">
      <c r="A148" s="63" t="s">
        <v>9</v>
      </c>
      <c r="B148" s="45">
        <f t="shared" si="20"/>
        <v>11</v>
      </c>
      <c r="C148" s="46">
        <f>'Values Wx Adjusted'!AA150</f>
        <v>276846226.78046435</v>
      </c>
      <c r="D148" s="46">
        <f>'Values Wx Adjusted'!AB150</f>
        <v>45636</v>
      </c>
      <c r="E148" s="46">
        <f t="shared" si="18"/>
        <v>6066.3999206868339</v>
      </c>
      <c r="F148" s="49">
        <f t="shared" si="11"/>
        <v>6942.4316823392155</v>
      </c>
      <c r="G148" s="49">
        <f t="shared" si="17"/>
        <v>6946.0401696094696</v>
      </c>
      <c r="H148" s="50">
        <f t="shared" si="15"/>
        <v>-5.1950279326662407E-4</v>
      </c>
      <c r="K148"/>
      <c r="L148"/>
      <c r="M148"/>
      <c r="N148"/>
      <c r="O148"/>
      <c r="P148"/>
      <c r="Q148"/>
      <c r="R148" s="51" t="str">
        <f t="shared" si="19"/>
        <v>2011:11</v>
      </c>
      <c r="S148"/>
    </row>
    <row r="149" spans="1:19" s="45" customFormat="1">
      <c r="A149" s="63" t="s">
        <v>9</v>
      </c>
      <c r="B149" s="45">
        <f t="shared" si="20"/>
        <v>12</v>
      </c>
      <c r="C149" s="46">
        <f>'Values Wx Adjusted'!AA151</f>
        <v>277143132.51078105</v>
      </c>
      <c r="D149" s="46">
        <f>'Values Wx Adjusted'!AB151</f>
        <v>45603</v>
      </c>
      <c r="E149" s="46">
        <f t="shared" si="18"/>
        <v>6077.3004519610786</v>
      </c>
      <c r="F149" s="49">
        <f>AVERAGE(E138:E149)</f>
        <v>6946.8059986686558</v>
      </c>
      <c r="G149" s="49">
        <f>AVERAGE(E126:E137)</f>
        <v>6955.6812696683965</v>
      </c>
      <c r="H149" s="69">
        <f>F149/G149-1</f>
        <v>-1.2759743662268397E-3</v>
      </c>
      <c r="I149" s="54">
        <f>(F149/F89)^(1/5)-1</f>
        <v>3.9125620564339769E-3</v>
      </c>
      <c r="J149" s="45" t="s">
        <v>82</v>
      </c>
      <c r="K149"/>
      <c r="L149"/>
      <c r="M149"/>
      <c r="N149"/>
      <c r="O149"/>
      <c r="P149"/>
      <c r="Q149"/>
      <c r="R149" s="51" t="str">
        <f t="shared" si="19"/>
        <v>2011:12</v>
      </c>
      <c r="S149"/>
    </row>
    <row r="150" spans="1:19" s="45" customFormat="1">
      <c r="A150" s="63" t="s">
        <v>10</v>
      </c>
      <c r="B150" s="45">
        <f t="shared" si="20"/>
        <v>1</v>
      </c>
      <c r="C150" s="46">
        <f>'Values Wx Adjusted'!AA152</f>
        <v>293574003.90117425</v>
      </c>
      <c r="D150" s="46">
        <f>'Values Wx Adjusted'!AB152</f>
        <v>45621</v>
      </c>
      <c r="E150" s="46">
        <f t="shared" si="18"/>
        <v>6435.0628855389896</v>
      </c>
      <c r="F150" s="49">
        <f t="shared" ref="F150:F161" si="21">AVERAGE(E139:E150)</f>
        <v>6940.3035271401704</v>
      </c>
      <c r="G150" s="49">
        <f t="shared" ref="G150:G161" si="22">AVERAGE(E127:E138)</f>
        <v>6970.853271080422</v>
      </c>
      <c r="H150" s="50">
        <f t="shared" ref="H150:H161" si="23">F150/G150-1</f>
        <v>-4.3824970562773569E-3</v>
      </c>
      <c r="K150"/>
      <c r="L150"/>
      <c r="M150"/>
      <c r="N150"/>
      <c r="O150"/>
      <c r="P150"/>
      <c r="Q150"/>
      <c r="R150" s="51" t="str">
        <f t="shared" si="19"/>
        <v>2012:1</v>
      </c>
      <c r="S150"/>
    </row>
    <row r="151" spans="1:19" s="45" customFormat="1">
      <c r="A151" s="63" t="s">
        <v>10</v>
      </c>
      <c r="B151" s="45">
        <f t="shared" si="20"/>
        <v>2</v>
      </c>
      <c r="C151" s="46">
        <f>'Values Wx Adjusted'!AA153</f>
        <v>271636427.09296179</v>
      </c>
      <c r="D151" s="46">
        <f>'Values Wx Adjusted'!AB153</f>
        <v>45628</v>
      </c>
      <c r="E151" s="46">
        <f t="shared" si="18"/>
        <v>5953.2836655773162</v>
      </c>
      <c r="F151" s="49">
        <f t="shared" si="21"/>
        <v>6911.1890541444855</v>
      </c>
      <c r="G151" s="49">
        <f t="shared" si="22"/>
        <v>6987.8268555210752</v>
      </c>
      <c r="H151" s="50">
        <f t="shared" si="23"/>
        <v>-1.0967329752316068E-2</v>
      </c>
      <c r="K151"/>
      <c r="L151"/>
      <c r="M151"/>
      <c r="N151"/>
      <c r="O151"/>
      <c r="P151"/>
      <c r="Q151"/>
      <c r="R151" s="51" t="str">
        <f t="shared" si="19"/>
        <v>2012:2</v>
      </c>
      <c r="S151"/>
    </row>
    <row r="152" spans="1:19" s="45" customFormat="1">
      <c r="A152" s="63" t="s">
        <v>10</v>
      </c>
      <c r="B152" s="45">
        <f t="shared" si="20"/>
        <v>3</v>
      </c>
      <c r="C152" s="46">
        <f>'Values Wx Adjusted'!AA154</f>
        <v>267649017.63606057</v>
      </c>
      <c r="D152" s="46">
        <f>'Values Wx Adjusted'!AB154</f>
        <v>45769</v>
      </c>
      <c r="E152" s="46">
        <f t="shared" si="18"/>
        <v>5847.8231474592094</v>
      </c>
      <c r="F152" s="49">
        <f t="shared" si="21"/>
        <v>6921.5084085594253</v>
      </c>
      <c r="G152" s="49">
        <f t="shared" si="22"/>
        <v>6976.1545329987684</v>
      </c>
      <c r="H152" s="50">
        <f t="shared" si="23"/>
        <v>-7.8332732138967076E-3</v>
      </c>
      <c r="K152"/>
      <c r="L152"/>
      <c r="M152"/>
      <c r="N152"/>
      <c r="O152"/>
      <c r="P152"/>
      <c r="Q152"/>
      <c r="R152" s="51" t="str">
        <f t="shared" si="19"/>
        <v>2012:3</v>
      </c>
      <c r="S152"/>
    </row>
    <row r="153" spans="1:19" s="45" customFormat="1">
      <c r="A153" s="63" t="s">
        <v>10</v>
      </c>
      <c r="B153" s="45">
        <f t="shared" si="20"/>
        <v>4</v>
      </c>
      <c r="C153" s="46">
        <f>'Values Wx Adjusted'!AA155</f>
        <v>282418144.64981681</v>
      </c>
      <c r="D153" s="46">
        <f>'Values Wx Adjusted'!AB155</f>
        <v>45810</v>
      </c>
      <c r="E153" s="46">
        <f t="shared" si="18"/>
        <v>6164.9889685618164</v>
      </c>
      <c r="F153" s="49">
        <f t="shared" si="21"/>
        <v>6932.7381967963038</v>
      </c>
      <c r="G153" s="49">
        <f t="shared" si="22"/>
        <v>6968.1092820021986</v>
      </c>
      <c r="H153" s="50">
        <f t="shared" si="23"/>
        <v>-5.0761381279215145E-3</v>
      </c>
      <c r="K153"/>
      <c r="L153"/>
      <c r="M153"/>
      <c r="N153"/>
      <c r="O153" s="53"/>
      <c r="P153"/>
      <c r="Q153"/>
      <c r="R153" s="51" t="str">
        <f t="shared" si="19"/>
        <v>2012:4</v>
      </c>
      <c r="S153"/>
    </row>
    <row r="154" spans="1:19" s="45" customFormat="1">
      <c r="A154" s="63" t="s">
        <v>10</v>
      </c>
      <c r="B154" s="45">
        <f t="shared" si="20"/>
        <v>5</v>
      </c>
      <c r="C154" s="46">
        <f>'Values Wx Adjusted'!AA156</f>
        <v>297833735.66848701</v>
      </c>
      <c r="D154" s="46">
        <f>'Values Wx Adjusted'!AB156</f>
        <v>45792</v>
      </c>
      <c r="E154" s="46">
        <f t="shared" si="18"/>
        <v>6504.0560724250308</v>
      </c>
      <c r="F154" s="49">
        <f t="shared" si="21"/>
        <v>6901.7895117597718</v>
      </c>
      <c r="G154" s="49">
        <f t="shared" si="22"/>
        <v>6980.1502461310629</v>
      </c>
      <c r="H154" s="50">
        <f t="shared" si="23"/>
        <v>-1.122622459519762E-2</v>
      </c>
      <c r="K154"/>
      <c r="L154"/>
      <c r="M154"/>
      <c r="N154"/>
      <c r="O154" s="53"/>
      <c r="P154"/>
      <c r="Q154"/>
      <c r="R154" s="51" t="str">
        <f t="shared" si="19"/>
        <v>2012:5</v>
      </c>
      <c r="S154"/>
    </row>
    <row r="155" spans="1:19" s="45" customFormat="1">
      <c r="A155" s="63" t="s">
        <v>10</v>
      </c>
      <c r="B155" s="45">
        <f t="shared" si="20"/>
        <v>6</v>
      </c>
      <c r="C155" s="46">
        <f>'Values Wx Adjusted'!AA157</f>
        <v>356723225.45327681</v>
      </c>
      <c r="D155" s="46">
        <f>'Values Wx Adjusted'!AB157</f>
        <v>45873</v>
      </c>
      <c r="E155" s="46">
        <f t="shared" si="18"/>
        <v>7776.3221383662894</v>
      </c>
      <c r="F155" s="49">
        <f t="shared" si="21"/>
        <v>6889.3707284319353</v>
      </c>
      <c r="G155" s="49">
        <f t="shared" si="22"/>
        <v>6985.32590438645</v>
      </c>
      <c r="H155" s="50">
        <f t="shared" si="23"/>
        <v>-1.3736678469684516E-2</v>
      </c>
      <c r="K155"/>
      <c r="L155"/>
      <c r="M155"/>
      <c r="N155"/>
      <c r="O155" s="53"/>
      <c r="P155"/>
      <c r="Q155"/>
      <c r="R155" s="51" t="str">
        <f t="shared" si="19"/>
        <v>2012:6</v>
      </c>
      <c r="S155"/>
    </row>
    <row r="156" spans="1:19" s="45" customFormat="1">
      <c r="A156" s="63" t="s">
        <v>10</v>
      </c>
      <c r="B156" s="45">
        <f t="shared" si="20"/>
        <v>7</v>
      </c>
      <c r="C156" s="46">
        <f>'Values Wx Adjusted'!AA158</f>
        <v>378031483.52118814</v>
      </c>
      <c r="D156" s="46">
        <f>'Values Wx Adjusted'!AB158</f>
        <v>45881</v>
      </c>
      <c r="E156" s="46">
        <f t="shared" si="18"/>
        <v>8239.390674161159</v>
      </c>
      <c r="F156" s="49">
        <f t="shared" si="21"/>
        <v>6895.1571081754237</v>
      </c>
      <c r="G156" s="49">
        <f t="shared" si="22"/>
        <v>6972.5025953144495</v>
      </c>
      <c r="H156" s="50">
        <f t="shared" si="23"/>
        <v>-1.1092930562837222E-2</v>
      </c>
      <c r="K156"/>
      <c r="L156"/>
      <c r="M156"/>
      <c r="N156"/>
      <c r="O156" s="53"/>
      <c r="P156"/>
      <c r="Q156"/>
      <c r="R156" s="51" t="str">
        <f t="shared" si="19"/>
        <v>2012:7</v>
      </c>
      <c r="S156"/>
    </row>
    <row r="157" spans="1:19" s="45" customFormat="1">
      <c r="A157" s="63" t="s">
        <v>10</v>
      </c>
      <c r="B157" s="45">
        <f t="shared" si="20"/>
        <v>8</v>
      </c>
      <c r="C157" s="46">
        <f>'Values Wx Adjusted'!AA159</f>
        <v>372298707.10220057</v>
      </c>
      <c r="D157" s="46">
        <f>'Values Wx Adjusted'!AB159</f>
        <v>45957</v>
      </c>
      <c r="E157" s="46">
        <f t="shared" si="18"/>
        <v>8101.0228496681802</v>
      </c>
      <c r="F157" s="49">
        <f t="shared" si="21"/>
        <v>6872.2888767609102</v>
      </c>
      <c r="G157" s="49">
        <f t="shared" si="22"/>
        <v>6965.4535589068064</v>
      </c>
      <c r="H157" s="50">
        <f t="shared" si="23"/>
        <v>-1.3375249918473053E-2</v>
      </c>
      <c r="K157"/>
      <c r="L157"/>
      <c r="M157"/>
      <c r="N157"/>
      <c r="O157" s="53">
        <f>AVERAGE(E155:E157)/AVERAGE(E143:E145)-1</f>
        <v>-1.4466565886624871E-2</v>
      </c>
      <c r="P157" s="53">
        <f>AVERAGE(E152:E157)/AVERAGE(E140:E145)-1</f>
        <v>-1.0830573819367473E-2</v>
      </c>
      <c r="Q157"/>
      <c r="R157" s="51" t="str">
        <f t="shared" si="19"/>
        <v>2012:8</v>
      </c>
      <c r="S157"/>
    </row>
    <row r="158" spans="1:19">
      <c r="A158" s="63" t="s">
        <v>10</v>
      </c>
      <c r="B158" s="45">
        <f t="shared" si="20"/>
        <v>9</v>
      </c>
      <c r="C158" s="46">
        <f>'Values Wx Adjusted'!AA160</f>
        <v>364257665.35018861</v>
      </c>
      <c r="D158" s="46">
        <f>'Values Wx Adjusted'!AB160</f>
        <v>46049</v>
      </c>
      <c r="E158" s="46">
        <f t="shared" si="18"/>
        <v>7910.2187962863172</v>
      </c>
      <c r="F158" s="49">
        <f t="shared" si="21"/>
        <v>6855.1794147218898</v>
      </c>
      <c r="G158" s="49">
        <f t="shared" si="22"/>
        <v>6943.1367529413401</v>
      </c>
      <c r="H158" s="50">
        <f t="shared" si="23"/>
        <v>-1.2668242229592952E-2</v>
      </c>
      <c r="I158" s="45"/>
      <c r="J158" s="45"/>
      <c r="K158" s="47"/>
      <c r="M158" s="48"/>
      <c r="O158" s="53">
        <f>AVERAGE(E156:E158)/AVERAGE(E144:E146)-1</f>
        <v>-1.6637482705939788E-2</v>
      </c>
      <c r="P158" s="53">
        <f>AVERAGE(E153:E158)/AVERAGE(E141:E146)-1</f>
        <v>-1.7496457529183274E-2</v>
      </c>
      <c r="R158" s="51" t="str">
        <f t="shared" si="19"/>
        <v>2012:9</v>
      </c>
    </row>
    <row r="159" spans="1:19">
      <c r="A159" s="63" t="s">
        <v>10</v>
      </c>
      <c r="B159" s="45">
        <f t="shared" si="20"/>
        <v>10</v>
      </c>
      <c r="C159" s="46">
        <f>'Values Wx Adjusted'!AA161</f>
        <v>316998969.45852065</v>
      </c>
      <c r="D159" s="46">
        <f>'Values Wx Adjusted'!AB161</f>
        <v>45987</v>
      </c>
      <c r="E159" s="46">
        <f t="shared" si="18"/>
        <v>6893.2300314984814</v>
      </c>
      <c r="F159" s="49">
        <f t="shared" si="21"/>
        <v>6830.7583001825578</v>
      </c>
      <c r="G159" s="49">
        <f t="shared" si="22"/>
        <v>6950.1393885516873</v>
      </c>
      <c r="H159" s="50">
        <f t="shared" si="23"/>
        <v>-1.7176790521032492E-2</v>
      </c>
      <c r="I159" s="45"/>
      <c r="J159" s="45"/>
      <c r="K159" s="47"/>
      <c r="M159" s="48"/>
      <c r="O159" s="53">
        <f>AVERAGE(E157:E159)/AVERAGE(E145:E147)-1</f>
        <v>-3.263831125912553E-2</v>
      </c>
      <c r="P159" s="53">
        <f>AVERAGE(E154:E159)/AVERAGE(E142:E147)-1</f>
        <v>-2.6233895926032313E-2</v>
      </c>
      <c r="R159" s="51" t="str">
        <f t="shared" si="19"/>
        <v>2012:10</v>
      </c>
    </row>
    <row r="160" spans="1:19">
      <c r="A160" s="63" t="s">
        <v>10</v>
      </c>
      <c r="B160" s="45">
        <f t="shared" si="20"/>
        <v>11</v>
      </c>
      <c r="C160" s="46">
        <f>'Values Wx Adjusted'!AA162</f>
        <v>268419718.88672352</v>
      </c>
      <c r="D160" s="46">
        <f>'Values Wx Adjusted'!AB162</f>
        <v>46006</v>
      </c>
      <c r="E160" s="46">
        <f t="shared" si="18"/>
        <v>5834.4502648942207</v>
      </c>
      <c r="F160" s="49">
        <f t="shared" si="21"/>
        <v>6811.4291621998409</v>
      </c>
      <c r="G160" s="49">
        <f t="shared" si="22"/>
        <v>6942.4316823392155</v>
      </c>
      <c r="H160" s="50">
        <f t="shared" si="23"/>
        <v>-1.8869832089616456E-2</v>
      </c>
      <c r="I160" s="45"/>
      <c r="J160" s="45"/>
      <c r="K160" s="47"/>
      <c r="M160" s="48"/>
      <c r="O160" s="53">
        <f>AVERAGE(E158:E160)/AVERAGE(E146:E148)-1</f>
        <v>-3.4177705153295324E-2</v>
      </c>
      <c r="P160" s="53">
        <f>AVERAGE(E155:E160)/AVERAGE(E143:E148)-1</f>
        <v>-2.3655078988847777E-2</v>
      </c>
      <c r="R160" s="51" t="str">
        <f t="shared" si="19"/>
        <v>2012:11</v>
      </c>
    </row>
    <row r="161" spans="1:19">
      <c r="A161" s="63" t="s">
        <v>10</v>
      </c>
      <c r="B161" s="45">
        <f t="shared" si="20"/>
        <v>12</v>
      </c>
      <c r="C161" s="46">
        <f>'Values Wx Adjusted'!AA163</f>
        <v>269688099.39211005</v>
      </c>
      <c r="D161" s="46">
        <f>'Values Wx Adjusted'!AB163</f>
        <v>45960</v>
      </c>
      <c r="E161" s="46">
        <f t="shared" si="18"/>
        <v>5867.8872800720201</v>
      </c>
      <c r="F161" s="49">
        <f t="shared" si="21"/>
        <v>6793.978064542418</v>
      </c>
      <c r="G161" s="49">
        <f t="shared" si="22"/>
        <v>6946.8059986686558</v>
      </c>
      <c r="H161" s="69">
        <f t="shared" si="23"/>
        <v>-2.1999741198404976E-2</v>
      </c>
      <c r="I161" s="72">
        <f>(F161/F89)^(1/6)-1</f>
        <v>-4.5334801756491405E-4</v>
      </c>
      <c r="J161" s="45" t="s">
        <v>83</v>
      </c>
      <c r="K161" s="47"/>
      <c r="M161" s="48"/>
      <c r="N161" s="53"/>
      <c r="O161" s="53">
        <f>AVERAGE(E159:E161)/AVERAGE(E147:E149)-1</f>
        <v>-3.7993627442461486E-2</v>
      </c>
      <c r="P161" s="53">
        <f>AVERAGE(E156:E161)/AVERAGE(E144:E149)-1</f>
        <v>-2.6021555775714189E-2</v>
      </c>
      <c r="R161" s="51" t="str">
        <f t="shared" si="19"/>
        <v>2012:12</v>
      </c>
    </row>
    <row r="162" spans="1:19" ht="15.75" thickBot="1"/>
    <row r="163" spans="1:19">
      <c r="R163" s="77" t="s">
        <v>70</v>
      </c>
      <c r="S163" s="78"/>
    </row>
    <row r="164" spans="1:19">
      <c r="R164" s="79" t="s">
        <v>71</v>
      </c>
      <c r="S164" s="80"/>
    </row>
    <row r="165" spans="1:19">
      <c r="I165" t="s">
        <v>90</v>
      </c>
      <c r="L165" t="s">
        <v>91</v>
      </c>
      <c r="R165" s="79" t="s">
        <v>65</v>
      </c>
      <c r="S165" s="80"/>
    </row>
    <row r="166" spans="1:19">
      <c r="A166" s="4">
        <v>2000</v>
      </c>
      <c r="C166" s="70">
        <f>SUMIF($A$6:$A$161,$A166,C$6:C$161)</f>
        <v>3278131351.3835282</v>
      </c>
      <c r="D166" s="70">
        <f>SUMIF($A$6:$A$161,$A166,D$6:D$161)</f>
        <v>486534</v>
      </c>
      <c r="E166" s="70">
        <f>C166/D166</f>
        <v>6737.7230602250374</v>
      </c>
      <c r="K166" s="66"/>
      <c r="M166" s="67"/>
      <c r="R166" s="55"/>
      <c r="S166" s="56" t="str">
        <f>S1&amp;" "&amp;S3</f>
        <v>December 2012</v>
      </c>
    </row>
    <row r="167" spans="1:19">
      <c r="A167" s="4">
        <v>2001</v>
      </c>
      <c r="C167" s="70">
        <f t="shared" ref="C167:D178" si="24">SUMIF($A$6:$A$161,$A167,C$6:C$161)</f>
        <v>3353955577.623147</v>
      </c>
      <c r="D167" s="70">
        <f t="shared" si="24"/>
        <v>493398</v>
      </c>
      <c r="E167" s="70">
        <f t="shared" ref="E167:E178" si="25">C167/D167</f>
        <v>6797.6675576778725</v>
      </c>
      <c r="F167" s="71">
        <f>E167/E166-1</f>
        <v>8.8968479287472313E-3</v>
      </c>
      <c r="I167" s="53">
        <f>D167/D166-1</f>
        <v>1.4107955456350352E-2</v>
      </c>
      <c r="L167" s="53">
        <f>C167/C166-1</f>
        <v>2.31303197193784E-2</v>
      </c>
      <c r="R167" s="55" t="s">
        <v>66</v>
      </c>
      <c r="S167" s="57">
        <f>SUMIF($R$78:$R$161,$S$4,$O$78:$O$161)</f>
        <v>-3.7993627442461486E-2</v>
      </c>
    </row>
    <row r="168" spans="1:19">
      <c r="A168" s="4">
        <v>2002</v>
      </c>
      <c r="C168" s="70">
        <f t="shared" si="24"/>
        <v>3473520945.0090957</v>
      </c>
      <c r="D168" s="70">
        <f t="shared" si="24"/>
        <v>505995</v>
      </c>
      <c r="E168" s="70">
        <f t="shared" si="25"/>
        <v>6864.7337325647404</v>
      </c>
      <c r="F168" s="71">
        <f t="shared" ref="F168:F178" si="26">E168/E167-1</f>
        <v>9.8660568964008544E-3</v>
      </c>
      <c r="I168" s="53">
        <f t="shared" ref="I168:I178" si="27">D168/D167-1</f>
        <v>2.5531112813590662E-2</v>
      </c>
      <c r="L168" s="53">
        <f t="shared" ref="L168:L178" si="28">C168/C167-1</f>
        <v>3.5649061121638681E-2</v>
      </c>
      <c r="R168" s="55" t="s">
        <v>67</v>
      </c>
      <c r="S168" s="57">
        <f>SUMIF($R$78:$R$161,$S$4,$P$78:$P$161)</f>
        <v>-2.6021555775714189E-2</v>
      </c>
    </row>
    <row r="169" spans="1:19" ht="15.75" thickBot="1">
      <c r="A169" s="4">
        <v>2003</v>
      </c>
      <c r="C169" s="70">
        <f t="shared" si="24"/>
        <v>3539289278.4294186</v>
      </c>
      <c r="D169" s="70">
        <f t="shared" si="24"/>
        <v>520139</v>
      </c>
      <c r="E169" s="70">
        <f t="shared" si="25"/>
        <v>6804.5066384743668</v>
      </c>
      <c r="F169" s="71">
        <f t="shared" si="26"/>
        <v>-8.7734057046772174E-3</v>
      </c>
      <c r="I169" s="53">
        <f t="shared" si="27"/>
        <v>2.7952845383847569E-2</v>
      </c>
      <c r="L169" s="53">
        <f t="shared" si="28"/>
        <v>1.8934198026017812E-2</v>
      </c>
      <c r="R169" s="58" t="s">
        <v>68</v>
      </c>
      <c r="S169" s="59">
        <f>SUMIF($R$78:$R$161,$S$4,$H$78:$H$161)</f>
        <v>-2.1999741198404976E-2</v>
      </c>
    </row>
    <row r="170" spans="1:19">
      <c r="A170" s="4">
        <v>2004</v>
      </c>
      <c r="C170" s="70">
        <f t="shared" si="24"/>
        <v>3596345553.1148109</v>
      </c>
      <c r="D170" s="70">
        <f t="shared" si="24"/>
        <v>538597</v>
      </c>
      <c r="E170" s="70">
        <f t="shared" si="25"/>
        <v>6677.2476510541483</v>
      </c>
      <c r="F170" s="71">
        <f t="shared" si="26"/>
        <v>-1.8702162284722434E-2</v>
      </c>
      <c r="I170" s="53">
        <f t="shared" si="27"/>
        <v>3.5486667986826648E-2</v>
      </c>
      <c r="L170" s="53">
        <f t="shared" si="28"/>
        <v>1.6120828278470389E-2</v>
      </c>
    </row>
    <row r="171" spans="1:19">
      <c r="A171" s="4">
        <v>2005</v>
      </c>
      <c r="C171" s="70">
        <f t="shared" si="24"/>
        <v>3668281646.0737514</v>
      </c>
      <c r="D171" s="70">
        <f t="shared" si="24"/>
        <v>546676</v>
      </c>
      <c r="E171" s="70">
        <f t="shared" si="25"/>
        <v>6710.1567401417869</v>
      </c>
      <c r="F171" s="71">
        <f t="shared" si="26"/>
        <v>4.928541040774892E-3</v>
      </c>
      <c r="I171" s="53">
        <f t="shared" si="27"/>
        <v>1.5000083550409604E-2</v>
      </c>
      <c r="L171" s="53">
        <f t="shared" si="28"/>
        <v>2.0002553118577904E-2</v>
      </c>
    </row>
    <row r="172" spans="1:19">
      <c r="A172" s="4">
        <v>2006</v>
      </c>
      <c r="C172" s="70">
        <f t="shared" si="24"/>
        <v>3760837701.309751</v>
      </c>
      <c r="D172" s="70">
        <f t="shared" si="24"/>
        <v>552078</v>
      </c>
      <c r="E172" s="70">
        <f t="shared" si="25"/>
        <v>6812.1491914362659</v>
      </c>
      <c r="F172" s="71">
        <f t="shared" si="26"/>
        <v>1.5199712204088334E-2</v>
      </c>
      <c r="G172" s="72">
        <f>(E172/E166)^(1/6)-1</f>
        <v>1.8326140003088742E-3</v>
      </c>
      <c r="H172" s="45" t="s">
        <v>88</v>
      </c>
      <c r="I172" s="53">
        <f t="shared" si="27"/>
        <v>9.8815386078774381E-3</v>
      </c>
      <c r="J172" s="54">
        <f>(D172/D166)^(1/6)-1</f>
        <v>2.1287165897039051E-2</v>
      </c>
      <c r="K172" s="45" t="s">
        <v>88</v>
      </c>
      <c r="L172" s="53">
        <f t="shared" si="28"/>
        <v>2.5231447354939096E-2</v>
      </c>
      <c r="M172" s="54">
        <f>(C172/C166)^(1/6)-1</f>
        <v>2.3158791055597705E-2</v>
      </c>
      <c r="N172" s="45" t="s">
        <v>88</v>
      </c>
    </row>
    <row r="173" spans="1:19">
      <c r="A173" s="4">
        <v>2007</v>
      </c>
      <c r="C173" s="70">
        <f t="shared" si="24"/>
        <v>3862505566.9343786</v>
      </c>
      <c r="D173" s="70">
        <f t="shared" si="24"/>
        <v>553280</v>
      </c>
      <c r="E173" s="70">
        <f t="shared" si="25"/>
        <v>6981.1046250259878</v>
      </c>
      <c r="F173" s="71">
        <f t="shared" si="26"/>
        <v>2.4802074769900928E-2</v>
      </c>
      <c r="I173" s="53">
        <f t="shared" si="27"/>
        <v>2.1772285800194524E-3</v>
      </c>
      <c r="J173" s="4"/>
      <c r="K173" s="4"/>
      <c r="L173" s="53">
        <f t="shared" si="28"/>
        <v>2.7033303135953091E-2</v>
      </c>
      <c r="M173" s="4"/>
      <c r="N173" s="4"/>
    </row>
    <row r="174" spans="1:19">
      <c r="A174" s="4">
        <v>2008</v>
      </c>
      <c r="C174" s="70">
        <f t="shared" si="24"/>
        <v>3847078501.9524469</v>
      </c>
      <c r="D174" s="70">
        <f t="shared" si="24"/>
        <v>551831</v>
      </c>
      <c r="E174" s="70">
        <f t="shared" si="25"/>
        <v>6971.4794963538598</v>
      </c>
      <c r="F174" s="71">
        <f t="shared" si="26"/>
        <v>-1.3787400689604379E-3</v>
      </c>
      <c r="I174" s="53">
        <f t="shared" si="27"/>
        <v>-2.6189271255060431E-3</v>
      </c>
      <c r="J174" s="4"/>
      <c r="K174" s="4"/>
      <c r="L174" s="53">
        <f t="shared" si="28"/>
        <v>-3.9940563747008495E-3</v>
      </c>
      <c r="M174" s="4"/>
      <c r="N174" s="4"/>
    </row>
    <row r="175" spans="1:19">
      <c r="A175" s="4">
        <v>2009</v>
      </c>
      <c r="C175" s="70">
        <f t="shared" si="24"/>
        <v>3777947238.6408834</v>
      </c>
      <c r="D175" s="70">
        <f t="shared" si="24"/>
        <v>546680</v>
      </c>
      <c r="E175" s="70">
        <f t="shared" si="25"/>
        <v>6910.7105411591492</v>
      </c>
      <c r="F175" s="71">
        <f t="shared" si="26"/>
        <v>-8.716794652626203E-3</v>
      </c>
      <c r="I175" s="53">
        <f t="shared" si="27"/>
        <v>-9.3343795473613822E-3</v>
      </c>
      <c r="J175" s="4"/>
      <c r="K175" s="4"/>
      <c r="L175" s="53">
        <f t="shared" si="28"/>
        <v>-1.7969808330263737E-2</v>
      </c>
      <c r="M175" s="4"/>
      <c r="N175" s="4"/>
    </row>
    <row r="176" spans="1:19">
      <c r="A176" s="4">
        <v>2010</v>
      </c>
      <c r="C176" s="70">
        <f t="shared" si="24"/>
        <v>3801934002.4358568</v>
      </c>
      <c r="D176" s="70">
        <f t="shared" si="24"/>
        <v>546633</v>
      </c>
      <c r="E176" s="70">
        <f t="shared" si="25"/>
        <v>6955.1856591824071</v>
      </c>
      <c r="F176" s="71">
        <f t="shared" si="26"/>
        <v>6.4356794801880834E-3</v>
      </c>
      <c r="I176" s="53">
        <f t="shared" si="27"/>
        <v>-8.597351284111987E-5</v>
      </c>
      <c r="J176" s="4"/>
      <c r="K176" s="4"/>
      <c r="L176" s="53">
        <f t="shared" si="28"/>
        <v>6.3491526693746358E-3</v>
      </c>
      <c r="M176" s="4"/>
      <c r="N176" s="4"/>
    </row>
    <row r="177" spans="1:14">
      <c r="A177" s="4">
        <v>2011</v>
      </c>
      <c r="C177" s="70">
        <f t="shared" si="24"/>
        <v>3798856940.4890537</v>
      </c>
      <c r="D177" s="70">
        <f t="shared" si="24"/>
        <v>546789</v>
      </c>
      <c r="E177" s="70">
        <f t="shared" si="25"/>
        <v>6947.5738182169971</v>
      </c>
      <c r="F177" s="71">
        <f t="shared" si="26"/>
        <v>-1.0944123332438105E-3</v>
      </c>
      <c r="I177" s="53">
        <f t="shared" si="27"/>
        <v>2.8538342910144898E-4</v>
      </c>
      <c r="J177" s="4"/>
      <c r="K177" s="4"/>
      <c r="L177" s="53">
        <f t="shared" si="28"/>
        <v>-8.0934123128695301E-4</v>
      </c>
      <c r="M177" s="4"/>
      <c r="N177" s="4"/>
    </row>
    <row r="178" spans="1:14">
      <c r="A178" s="4">
        <v>2012</v>
      </c>
      <c r="C178" s="70">
        <f t="shared" si="24"/>
        <v>3739529198.112709</v>
      </c>
      <c r="D178" s="70">
        <f t="shared" si="24"/>
        <v>550333</v>
      </c>
      <c r="E178" s="70">
        <f t="shared" si="25"/>
        <v>6795.0299148201348</v>
      </c>
      <c r="F178" s="71">
        <f t="shared" si="26"/>
        <v>-2.1956427867938944E-2</v>
      </c>
      <c r="G178" s="72">
        <f>(E178/E172)^(1/6)-1</f>
        <v>-4.192810370670097E-4</v>
      </c>
      <c r="H178" s="45" t="s">
        <v>83</v>
      </c>
      <c r="I178" s="53">
        <f t="shared" si="27"/>
        <v>6.4814764013174653E-3</v>
      </c>
      <c r="J178" s="54">
        <f>(D178/D172)^(1/6)-1</f>
        <v>-5.2749267414309298E-4</v>
      </c>
      <c r="K178" s="45" t="s">
        <v>83</v>
      </c>
      <c r="L178" s="53">
        <f t="shared" si="28"/>
        <v>-1.5617261535704752E-2</v>
      </c>
      <c r="M178" s="54">
        <f>(C178/C172)^(1/6)-1</f>
        <v>-9.4655254353459561E-4</v>
      </c>
      <c r="N178" s="45" t="s">
        <v>83</v>
      </c>
    </row>
    <row r="180" spans="1:14">
      <c r="D180" s="74" t="s">
        <v>95</v>
      </c>
      <c r="E180" s="71">
        <f>E172/E166-1</f>
        <v>1.1046184378011858E-2</v>
      </c>
    </row>
    <row r="181" spans="1:14">
      <c r="D181" s="74" t="s">
        <v>94</v>
      </c>
      <c r="E181" s="71">
        <f>E178/E172-1</f>
        <v>-2.5130507472813646E-3</v>
      </c>
      <c r="F181" s="54"/>
    </row>
  </sheetData>
  <mergeCells count="3">
    <mergeCell ref="R163:S163"/>
    <mergeCell ref="R164:S164"/>
    <mergeCell ref="R165:S16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B163"/>
  <sheetViews>
    <sheetView zoomScale="90" zoomScaleNormal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RowHeight="15"/>
  <cols>
    <col min="1" max="1" width="8.42578125" style="45" bestFit="1" customWidth="1"/>
    <col min="2" max="2" width="7" style="45" customWidth="1"/>
    <col min="3" max="3" width="6.140625" style="45" bestFit="1" customWidth="1"/>
    <col min="4" max="4" width="15.28515625" style="45" customWidth="1"/>
    <col min="5" max="5" width="11.7109375" style="45" customWidth="1"/>
    <col min="6" max="6" width="15.28515625" style="45" customWidth="1"/>
    <col min="7" max="7" width="11.7109375" style="45" customWidth="1"/>
    <col min="8" max="8" width="15.28515625" style="45" customWidth="1"/>
    <col min="9" max="9" width="11.7109375" style="45" customWidth="1"/>
    <col min="10" max="10" width="14.85546875" style="45" customWidth="1"/>
    <col min="11" max="13" width="9.140625" style="45"/>
    <col min="14" max="14" width="15.5703125" style="45" bestFit="1" customWidth="1"/>
    <col min="15" max="15" width="11.5703125" style="45" bestFit="1" customWidth="1"/>
    <col min="16" max="16" width="12.140625" style="45" bestFit="1" customWidth="1"/>
    <col min="17" max="17" width="15.42578125" style="45" customWidth="1"/>
    <col min="18" max="20" width="9.140625" style="45"/>
    <col min="21" max="21" width="15.42578125" style="45" customWidth="1"/>
    <col min="22" max="22" width="11.42578125" style="45" customWidth="1"/>
    <col min="23" max="23" width="15.42578125" style="45" customWidth="1"/>
    <col min="24" max="24" width="11.42578125" style="45" customWidth="1"/>
    <col min="25" max="25" width="15.42578125" style="45" customWidth="1"/>
    <col min="26" max="26" width="11.42578125" style="45" customWidth="1"/>
    <col min="27" max="27" width="15.42578125" style="45" customWidth="1"/>
    <col min="28" max="28" width="11.42578125" style="45" customWidth="1"/>
    <col min="29" max="16384" width="9.140625" style="45"/>
  </cols>
  <sheetData>
    <row r="1" spans="1:28">
      <c r="A1" s="61" t="s">
        <v>0</v>
      </c>
      <c r="B1" s="45" t="s">
        <v>92</v>
      </c>
    </row>
    <row r="2" spans="1:28">
      <c r="A2" s="61" t="s">
        <v>1</v>
      </c>
      <c r="B2" s="45" t="s">
        <v>93</v>
      </c>
    </row>
    <row r="4" spans="1:28">
      <c r="K4" s="61" t="s">
        <v>28</v>
      </c>
      <c r="T4" s="61" t="s">
        <v>86</v>
      </c>
    </row>
    <row r="5" spans="1:28">
      <c r="A5" s="60"/>
      <c r="B5" s="60"/>
      <c r="C5" s="60"/>
      <c r="D5" s="60" t="s">
        <v>85</v>
      </c>
      <c r="E5" s="60" t="s">
        <v>2</v>
      </c>
      <c r="F5" s="60" t="s">
        <v>85</v>
      </c>
      <c r="G5" s="60" t="s">
        <v>2</v>
      </c>
      <c r="H5" s="60" t="s">
        <v>85</v>
      </c>
      <c r="I5" s="60" t="s">
        <v>2</v>
      </c>
      <c r="J5" s="60"/>
      <c r="K5" s="60"/>
      <c r="L5" s="60"/>
      <c r="M5" s="60"/>
      <c r="N5" s="60" t="s">
        <v>85</v>
      </c>
      <c r="O5" s="60" t="s">
        <v>85</v>
      </c>
      <c r="P5" s="60" t="s">
        <v>85</v>
      </c>
      <c r="Q5" s="60"/>
      <c r="R5" s="60"/>
      <c r="S5" s="60"/>
      <c r="T5" s="60"/>
      <c r="U5" s="60" t="s">
        <v>85</v>
      </c>
      <c r="V5" s="60" t="s">
        <v>2</v>
      </c>
      <c r="W5" s="60" t="s">
        <v>85</v>
      </c>
      <c r="X5" s="60" t="s">
        <v>2</v>
      </c>
      <c r="Y5" s="60" t="s">
        <v>85</v>
      </c>
      <c r="Z5" s="60" t="s">
        <v>2</v>
      </c>
      <c r="AA5" s="60" t="s">
        <v>85</v>
      </c>
      <c r="AB5" s="60" t="s">
        <v>2</v>
      </c>
    </row>
    <row r="6" spans="1:28">
      <c r="A6" s="60"/>
      <c r="B6" s="60"/>
      <c r="C6" s="60"/>
      <c r="D6" s="60" t="s">
        <v>3</v>
      </c>
      <c r="E6" s="60" t="s">
        <v>3</v>
      </c>
      <c r="F6" s="60" t="s">
        <v>4</v>
      </c>
      <c r="G6" s="60" t="s">
        <v>4</v>
      </c>
      <c r="H6" s="60" t="s">
        <v>4</v>
      </c>
      <c r="I6" s="60" t="s">
        <v>4</v>
      </c>
      <c r="J6" s="60"/>
      <c r="K6" s="60"/>
      <c r="L6" s="60"/>
      <c r="M6" s="60"/>
      <c r="N6" s="60" t="s">
        <v>3</v>
      </c>
      <c r="O6" s="60" t="s">
        <v>4</v>
      </c>
      <c r="P6" s="60" t="s">
        <v>4</v>
      </c>
      <c r="Q6" s="60"/>
      <c r="R6" s="60"/>
      <c r="S6" s="60"/>
      <c r="T6" s="60"/>
      <c r="U6" s="60" t="s">
        <v>3</v>
      </c>
      <c r="V6" s="60" t="s">
        <v>3</v>
      </c>
      <c r="W6" s="60" t="s">
        <v>4</v>
      </c>
      <c r="X6" s="60" t="s">
        <v>4</v>
      </c>
      <c r="Y6" s="60" t="s">
        <v>4</v>
      </c>
      <c r="Z6" s="60" t="s">
        <v>4</v>
      </c>
      <c r="AA6" s="60" t="s">
        <v>4</v>
      </c>
      <c r="AB6" s="60" t="s">
        <v>4</v>
      </c>
    </row>
    <row r="7" spans="1:28">
      <c r="A7" s="60"/>
      <c r="B7" s="60"/>
      <c r="C7" s="60"/>
      <c r="D7" s="60" t="s">
        <v>5</v>
      </c>
      <c r="E7" s="60" t="s">
        <v>5</v>
      </c>
      <c r="F7" s="60" t="s">
        <v>6</v>
      </c>
      <c r="G7" s="60" t="s">
        <v>6</v>
      </c>
      <c r="H7" s="60" t="s">
        <v>7</v>
      </c>
      <c r="I7" s="60" t="s">
        <v>7</v>
      </c>
      <c r="J7" s="60"/>
      <c r="K7" s="60"/>
      <c r="L7" s="60"/>
      <c r="M7" s="60"/>
      <c r="N7" s="60" t="s">
        <v>5</v>
      </c>
      <c r="O7" s="60" t="s">
        <v>6</v>
      </c>
      <c r="P7" s="60" t="s">
        <v>7</v>
      </c>
      <c r="Q7" s="60"/>
      <c r="R7" s="60"/>
      <c r="S7" s="60"/>
      <c r="T7" s="60"/>
      <c r="U7" s="60" t="s">
        <v>5</v>
      </c>
      <c r="V7" s="60" t="s">
        <v>5</v>
      </c>
      <c r="W7" s="60" t="s">
        <v>6</v>
      </c>
      <c r="X7" s="60" t="s">
        <v>6</v>
      </c>
      <c r="Y7" s="60" t="s">
        <v>7</v>
      </c>
      <c r="Z7" s="60" t="s">
        <v>7</v>
      </c>
      <c r="AA7" s="60" t="s">
        <v>80</v>
      </c>
      <c r="AB7" s="60" t="s">
        <v>80</v>
      </c>
    </row>
    <row r="8" spans="1:28">
      <c r="A8" s="45">
        <v>2000</v>
      </c>
      <c r="B8" s="63" t="s">
        <v>11</v>
      </c>
      <c r="C8" s="63" t="s">
        <v>23</v>
      </c>
      <c r="D8" s="62">
        <v>376208411</v>
      </c>
      <c r="E8" s="62">
        <v>313908</v>
      </c>
      <c r="F8" s="62">
        <v>22911793</v>
      </c>
      <c r="G8" s="62">
        <v>27222</v>
      </c>
      <c r="H8" s="62">
        <v>212922604</v>
      </c>
      <c r="I8" s="62">
        <v>13577</v>
      </c>
      <c r="K8" s="45">
        <v>2000</v>
      </c>
      <c r="L8" s="60" t="s">
        <v>11</v>
      </c>
      <c r="M8" s="60" t="s">
        <v>23</v>
      </c>
      <c r="N8" s="62">
        <f>'Wx Adj Known'!C6</f>
        <v>28511691.474356614</v>
      </c>
      <c r="O8" s="62">
        <f>'Wx Adj Known'!E6</f>
        <v>827119.8583957816</v>
      </c>
      <c r="P8" s="62">
        <f>'Wx Adj Known'!F6</f>
        <v>4578600.7699970482</v>
      </c>
      <c r="R8" s="45">
        <v>2000</v>
      </c>
      <c r="S8" s="60" t="s">
        <v>11</v>
      </c>
      <c r="T8" s="60" t="s">
        <v>23</v>
      </c>
      <c r="U8" s="62">
        <f t="shared" ref="U8" si="0">D8+N8</f>
        <v>404720102.47435659</v>
      </c>
      <c r="V8" s="62">
        <f t="shared" ref="V8" si="1">E8</f>
        <v>313908</v>
      </c>
      <c r="W8" s="62">
        <f t="shared" ref="W8" si="2">F8+O8</f>
        <v>23738912.858395781</v>
      </c>
      <c r="X8" s="62">
        <f t="shared" ref="X8" si="3">G8</f>
        <v>27222</v>
      </c>
      <c r="Y8" s="62">
        <f t="shared" ref="Y8" si="4">H8+P8</f>
        <v>217501204.76999706</v>
      </c>
      <c r="Z8" s="62">
        <f t="shared" ref="Z8" si="5">I8</f>
        <v>13577</v>
      </c>
      <c r="AA8" s="62">
        <f>W8+Y8</f>
        <v>241240117.62839285</v>
      </c>
      <c r="AB8" s="62">
        <f>X8+Z8</f>
        <v>40799</v>
      </c>
    </row>
    <row r="9" spans="1:28">
      <c r="A9" s="45">
        <v>2000</v>
      </c>
      <c r="B9" s="63" t="s">
        <v>12</v>
      </c>
      <c r="C9" s="63" t="s">
        <v>23</v>
      </c>
      <c r="D9" s="62">
        <v>380510084</v>
      </c>
      <c r="E9" s="62">
        <v>314592</v>
      </c>
      <c r="F9" s="62">
        <v>23654738</v>
      </c>
      <c r="G9" s="62">
        <v>27258</v>
      </c>
      <c r="H9" s="62">
        <v>213314770</v>
      </c>
      <c r="I9" s="62">
        <v>13682</v>
      </c>
      <c r="K9" s="45">
        <v>2000</v>
      </c>
      <c r="L9" s="60" t="s">
        <v>12</v>
      </c>
      <c r="M9" s="60" t="s">
        <v>23</v>
      </c>
      <c r="N9" s="62">
        <f>'Wx Adj Known'!C7</f>
        <v>-13647021.260109998</v>
      </c>
      <c r="O9" s="62">
        <f>'Wx Adj Known'!E7</f>
        <v>-427734.34224783722</v>
      </c>
      <c r="P9" s="62">
        <f>'Wx Adj Known'!F7</f>
        <v>-1930235.5336751977</v>
      </c>
      <c r="R9" s="45">
        <v>2000</v>
      </c>
      <c r="S9" s="60" t="s">
        <v>12</v>
      </c>
      <c r="T9" s="60" t="s">
        <v>23</v>
      </c>
      <c r="U9" s="62">
        <f t="shared" ref="U9:U72" si="6">D9+N9</f>
        <v>366863062.73988998</v>
      </c>
      <c r="V9" s="62">
        <f t="shared" ref="V9:V72" si="7">E9</f>
        <v>314592</v>
      </c>
      <c r="W9" s="62">
        <f t="shared" ref="W9:W72" si="8">F9+O9</f>
        <v>23227003.657752164</v>
      </c>
      <c r="X9" s="62">
        <f t="shared" ref="X9:X72" si="9">G9</f>
        <v>27258</v>
      </c>
      <c r="Y9" s="62">
        <f t="shared" ref="Y9:Y72" si="10">H9+P9</f>
        <v>211384534.46632481</v>
      </c>
      <c r="Z9" s="62">
        <f t="shared" ref="Z9:Z72" si="11">I9</f>
        <v>13682</v>
      </c>
      <c r="AA9" s="62">
        <f t="shared" ref="AA9:AA72" si="12">W9+Y9</f>
        <v>234611538.12407696</v>
      </c>
      <c r="AB9" s="62">
        <f t="shared" ref="AB9:AB72" si="13">X9+Z9</f>
        <v>40940</v>
      </c>
    </row>
    <row r="10" spans="1:28">
      <c r="A10" s="45">
        <v>2000</v>
      </c>
      <c r="B10" s="63" t="s">
        <v>13</v>
      </c>
      <c r="C10" s="63" t="s">
        <v>23</v>
      </c>
      <c r="D10" s="62">
        <v>263226936</v>
      </c>
      <c r="E10" s="62">
        <v>315170</v>
      </c>
      <c r="F10" s="62">
        <v>18900448</v>
      </c>
      <c r="G10" s="62">
        <v>27157</v>
      </c>
      <c r="H10" s="62">
        <v>203419297</v>
      </c>
      <c r="I10" s="62">
        <v>13829</v>
      </c>
      <c r="K10" s="45">
        <v>2000</v>
      </c>
      <c r="L10" s="60" t="s">
        <v>13</v>
      </c>
      <c r="M10" s="60" t="s">
        <v>23</v>
      </c>
      <c r="N10" s="62">
        <f>'Wx Adj Known'!C8</f>
        <v>29318776.91619058</v>
      </c>
      <c r="O10" s="62">
        <f>'Wx Adj Known'!E8</f>
        <v>853956.97158570145</v>
      </c>
      <c r="P10" s="62">
        <f>'Wx Adj Known'!F8</f>
        <v>1376527.789439765</v>
      </c>
      <c r="R10" s="45">
        <v>2000</v>
      </c>
      <c r="S10" s="60" t="s">
        <v>13</v>
      </c>
      <c r="T10" s="60" t="s">
        <v>23</v>
      </c>
      <c r="U10" s="62">
        <f t="shared" si="6"/>
        <v>292545712.91619056</v>
      </c>
      <c r="V10" s="62">
        <f t="shared" si="7"/>
        <v>315170</v>
      </c>
      <c r="W10" s="62">
        <f t="shared" si="8"/>
        <v>19754404.971585702</v>
      </c>
      <c r="X10" s="62">
        <f t="shared" si="9"/>
        <v>27157</v>
      </c>
      <c r="Y10" s="62">
        <f t="shared" si="10"/>
        <v>204795824.78943977</v>
      </c>
      <c r="Z10" s="62">
        <f t="shared" si="11"/>
        <v>13829</v>
      </c>
      <c r="AA10" s="62">
        <f t="shared" si="12"/>
        <v>224550229.76102546</v>
      </c>
      <c r="AB10" s="62">
        <f t="shared" si="13"/>
        <v>40986</v>
      </c>
    </row>
    <row r="11" spans="1:28">
      <c r="A11" s="45">
        <v>2000</v>
      </c>
      <c r="B11" s="63" t="s">
        <v>14</v>
      </c>
      <c r="C11" s="63" t="s">
        <v>23</v>
      </c>
      <c r="D11" s="62">
        <v>270267118</v>
      </c>
      <c r="E11" s="62">
        <v>316283</v>
      </c>
      <c r="F11" s="62">
        <v>16187909</v>
      </c>
      <c r="G11" s="62">
        <v>26661</v>
      </c>
      <c r="H11" s="62">
        <v>218552838</v>
      </c>
      <c r="I11" s="62">
        <v>13934</v>
      </c>
      <c r="K11" s="45">
        <v>2000</v>
      </c>
      <c r="L11" s="60" t="s">
        <v>14</v>
      </c>
      <c r="M11" s="60" t="s">
        <v>23</v>
      </c>
      <c r="N11" s="62">
        <f>'Wx Adj Known'!C9</f>
        <v>6298233.6649524011</v>
      </c>
      <c r="O11" s="62">
        <f>'Wx Adj Known'!E9</f>
        <v>47699.99215956845</v>
      </c>
      <c r="P11" s="62">
        <f>'Wx Adj Known'!F9</f>
        <v>353242.49735077168</v>
      </c>
      <c r="R11" s="45">
        <v>2000</v>
      </c>
      <c r="S11" s="60" t="s">
        <v>14</v>
      </c>
      <c r="T11" s="60" t="s">
        <v>23</v>
      </c>
      <c r="U11" s="62">
        <f t="shared" si="6"/>
        <v>276565351.6649524</v>
      </c>
      <c r="V11" s="62">
        <f t="shared" si="7"/>
        <v>316283</v>
      </c>
      <c r="W11" s="62">
        <f t="shared" si="8"/>
        <v>16235608.992159568</v>
      </c>
      <c r="X11" s="62">
        <f t="shared" si="9"/>
        <v>26661</v>
      </c>
      <c r="Y11" s="62">
        <f t="shared" si="10"/>
        <v>218906080.49735078</v>
      </c>
      <c r="Z11" s="62">
        <f t="shared" si="11"/>
        <v>13934</v>
      </c>
      <c r="AA11" s="62">
        <f t="shared" si="12"/>
        <v>235141689.48951036</v>
      </c>
      <c r="AB11" s="62">
        <f t="shared" si="13"/>
        <v>40595</v>
      </c>
    </row>
    <row r="12" spans="1:28">
      <c r="A12" s="45">
        <v>2000</v>
      </c>
      <c r="B12" s="63" t="s">
        <v>15</v>
      </c>
      <c r="C12" s="63" t="s">
        <v>23</v>
      </c>
      <c r="D12" s="62">
        <v>322415278</v>
      </c>
      <c r="E12" s="62">
        <v>317211</v>
      </c>
      <c r="F12" s="62">
        <v>21117145</v>
      </c>
      <c r="G12" s="62">
        <v>26090</v>
      </c>
      <c r="H12" s="62">
        <v>240094024</v>
      </c>
      <c r="I12" s="62">
        <v>14083</v>
      </c>
      <c r="K12" s="45">
        <v>2000</v>
      </c>
      <c r="L12" s="60" t="s">
        <v>15</v>
      </c>
      <c r="M12" s="60" t="s">
        <v>23</v>
      </c>
      <c r="N12" s="62">
        <f>'Wx Adj Known'!C10</f>
        <v>5076499.1596585698</v>
      </c>
      <c r="O12" s="62">
        <f>'Wx Adj Known'!E10</f>
        <v>191625.08346697793</v>
      </c>
      <c r="P12" s="62">
        <f>'Wx Adj Known'!F10</f>
        <v>2050383.2311540509</v>
      </c>
      <c r="R12" s="45">
        <v>2000</v>
      </c>
      <c r="S12" s="60" t="s">
        <v>15</v>
      </c>
      <c r="T12" s="60" t="s">
        <v>23</v>
      </c>
      <c r="U12" s="62">
        <f t="shared" si="6"/>
        <v>327491777.15965855</v>
      </c>
      <c r="V12" s="62">
        <f t="shared" si="7"/>
        <v>317211</v>
      </c>
      <c r="W12" s="62">
        <f t="shared" si="8"/>
        <v>21308770.083466977</v>
      </c>
      <c r="X12" s="62">
        <f t="shared" si="9"/>
        <v>26090</v>
      </c>
      <c r="Y12" s="62">
        <f t="shared" si="10"/>
        <v>242144407.23115405</v>
      </c>
      <c r="Z12" s="62">
        <f t="shared" si="11"/>
        <v>14083</v>
      </c>
      <c r="AA12" s="62">
        <f t="shared" si="12"/>
        <v>263453177.31462103</v>
      </c>
      <c r="AB12" s="62">
        <f t="shared" si="13"/>
        <v>40173</v>
      </c>
    </row>
    <row r="13" spans="1:28">
      <c r="A13" s="45">
        <v>2000</v>
      </c>
      <c r="B13" s="63" t="s">
        <v>16</v>
      </c>
      <c r="C13" s="63" t="s">
        <v>23</v>
      </c>
      <c r="D13" s="62">
        <v>475722968</v>
      </c>
      <c r="E13" s="62">
        <v>318042</v>
      </c>
      <c r="F13" s="62">
        <v>26750835</v>
      </c>
      <c r="G13" s="62">
        <v>26138</v>
      </c>
      <c r="H13" s="62">
        <v>293544890</v>
      </c>
      <c r="I13" s="62">
        <v>14122</v>
      </c>
      <c r="K13" s="45">
        <v>2000</v>
      </c>
      <c r="L13" s="60" t="s">
        <v>16</v>
      </c>
      <c r="M13" s="60" t="s">
        <v>23</v>
      </c>
      <c r="N13" s="62">
        <f>'Wx Adj Known'!C11</f>
        <v>-17108696.375079852</v>
      </c>
      <c r="O13" s="62">
        <f>'Wx Adj Known'!E11</f>
        <v>-664015.19950678607</v>
      </c>
      <c r="P13" s="62">
        <f>'Wx Adj Known'!F11</f>
        <v>-5006694.281327866</v>
      </c>
      <c r="R13" s="45">
        <v>2000</v>
      </c>
      <c r="S13" s="60" t="s">
        <v>16</v>
      </c>
      <c r="T13" s="60" t="s">
        <v>23</v>
      </c>
      <c r="U13" s="62">
        <f t="shared" si="6"/>
        <v>458614271.62492013</v>
      </c>
      <c r="V13" s="62">
        <f t="shared" si="7"/>
        <v>318042</v>
      </c>
      <c r="W13" s="62">
        <f t="shared" si="8"/>
        <v>26086819.800493214</v>
      </c>
      <c r="X13" s="62">
        <f t="shared" si="9"/>
        <v>26138</v>
      </c>
      <c r="Y13" s="62">
        <f t="shared" si="10"/>
        <v>288538195.71867216</v>
      </c>
      <c r="Z13" s="62">
        <f t="shared" si="11"/>
        <v>14122</v>
      </c>
      <c r="AA13" s="62">
        <f t="shared" si="12"/>
        <v>314625015.5191654</v>
      </c>
      <c r="AB13" s="62">
        <f t="shared" si="13"/>
        <v>40260</v>
      </c>
    </row>
    <row r="14" spans="1:28">
      <c r="A14" s="45">
        <v>2000</v>
      </c>
      <c r="B14" s="63" t="s">
        <v>17</v>
      </c>
      <c r="C14" s="63" t="s">
        <v>23</v>
      </c>
      <c r="D14" s="62">
        <v>550958208</v>
      </c>
      <c r="E14" s="62">
        <v>318641</v>
      </c>
      <c r="F14" s="62">
        <v>26988640</v>
      </c>
      <c r="G14" s="62">
        <v>26181</v>
      </c>
      <c r="H14" s="62">
        <v>310207221</v>
      </c>
      <c r="I14" s="62">
        <v>14182</v>
      </c>
      <c r="K14" s="45">
        <v>2000</v>
      </c>
      <c r="L14" s="60" t="s">
        <v>17</v>
      </c>
      <c r="M14" s="60" t="s">
        <v>23</v>
      </c>
      <c r="N14" s="62">
        <f>'Wx Adj Known'!C12</f>
        <v>-27572082.778173774</v>
      </c>
      <c r="O14" s="62">
        <f>'Wx Adj Known'!E12</f>
        <v>-1056721.5067809138</v>
      </c>
      <c r="P14" s="62">
        <f>'Wx Adj Known'!F12</f>
        <v>-7278973.7168550612</v>
      </c>
      <c r="R14" s="45">
        <v>2000</v>
      </c>
      <c r="S14" s="60" t="s">
        <v>17</v>
      </c>
      <c r="T14" s="60" t="s">
        <v>23</v>
      </c>
      <c r="U14" s="62">
        <f t="shared" si="6"/>
        <v>523386125.2218262</v>
      </c>
      <c r="V14" s="62">
        <f t="shared" si="7"/>
        <v>318641</v>
      </c>
      <c r="W14" s="62">
        <f t="shared" si="8"/>
        <v>25931918.493219085</v>
      </c>
      <c r="X14" s="62">
        <f t="shared" si="9"/>
        <v>26181</v>
      </c>
      <c r="Y14" s="62">
        <f t="shared" si="10"/>
        <v>302928247.28314495</v>
      </c>
      <c r="Z14" s="62">
        <f t="shared" si="11"/>
        <v>14182</v>
      </c>
      <c r="AA14" s="62">
        <f t="shared" si="12"/>
        <v>328860165.77636403</v>
      </c>
      <c r="AB14" s="62">
        <f t="shared" si="13"/>
        <v>40363</v>
      </c>
    </row>
    <row r="15" spans="1:28">
      <c r="A15" s="45">
        <v>2000</v>
      </c>
      <c r="B15" s="63" t="s">
        <v>18</v>
      </c>
      <c r="C15" s="63" t="s">
        <v>23</v>
      </c>
      <c r="D15" s="62">
        <v>535278232</v>
      </c>
      <c r="E15" s="62">
        <v>319297</v>
      </c>
      <c r="F15" s="62">
        <v>28129506</v>
      </c>
      <c r="G15" s="62">
        <v>26194</v>
      </c>
      <c r="H15" s="62">
        <v>312746409</v>
      </c>
      <c r="I15" s="62">
        <v>14251</v>
      </c>
      <c r="K15" s="45">
        <v>2000</v>
      </c>
      <c r="L15" s="60" t="s">
        <v>18</v>
      </c>
      <c r="M15" s="60" t="s">
        <v>23</v>
      </c>
      <c r="N15" s="62">
        <f>'Wx Adj Known'!C13</f>
        <v>-23464597.030211374</v>
      </c>
      <c r="O15" s="62">
        <f>'Wx Adj Known'!E13</f>
        <v>-910901.36178343731</v>
      </c>
      <c r="P15" s="62">
        <f>'Wx Adj Known'!F13</f>
        <v>-6204981.0070326766</v>
      </c>
      <c r="R15" s="45">
        <v>2000</v>
      </c>
      <c r="S15" s="60" t="s">
        <v>18</v>
      </c>
      <c r="T15" s="60" t="s">
        <v>23</v>
      </c>
      <c r="U15" s="62">
        <f t="shared" si="6"/>
        <v>511813634.96978861</v>
      </c>
      <c r="V15" s="62">
        <f t="shared" si="7"/>
        <v>319297</v>
      </c>
      <c r="W15" s="62">
        <f t="shared" si="8"/>
        <v>27218604.638216563</v>
      </c>
      <c r="X15" s="62">
        <f t="shared" si="9"/>
        <v>26194</v>
      </c>
      <c r="Y15" s="62">
        <f t="shared" si="10"/>
        <v>306541427.99296731</v>
      </c>
      <c r="Z15" s="62">
        <f t="shared" si="11"/>
        <v>14251</v>
      </c>
      <c r="AA15" s="62">
        <f t="shared" si="12"/>
        <v>333760032.63118386</v>
      </c>
      <c r="AB15" s="62">
        <f t="shared" si="13"/>
        <v>40445</v>
      </c>
    </row>
    <row r="16" spans="1:28">
      <c r="A16" s="45">
        <v>2000</v>
      </c>
      <c r="B16" s="63" t="s">
        <v>19</v>
      </c>
      <c r="C16" s="63" t="s">
        <v>23</v>
      </c>
      <c r="D16" s="62">
        <v>511658481</v>
      </c>
      <c r="E16" s="62">
        <v>319315</v>
      </c>
      <c r="F16" s="62">
        <v>28610477</v>
      </c>
      <c r="G16" s="62">
        <v>26409</v>
      </c>
      <c r="H16" s="62">
        <v>310598821</v>
      </c>
      <c r="I16" s="62">
        <v>14086</v>
      </c>
      <c r="K16" s="45">
        <v>2000</v>
      </c>
      <c r="L16" s="60" t="s">
        <v>19</v>
      </c>
      <c r="M16" s="60" t="s">
        <v>23</v>
      </c>
      <c r="N16" s="62">
        <f>'Wx Adj Known'!C14</f>
        <v>-6497393.8716097465</v>
      </c>
      <c r="O16" s="62">
        <f>'Wx Adj Known'!E14</f>
        <v>-260807.44889571494</v>
      </c>
      <c r="P16" s="62">
        <f>'Wx Adj Known'!F14</f>
        <v>-1777165.1671516194</v>
      </c>
      <c r="R16" s="45">
        <v>2000</v>
      </c>
      <c r="S16" s="60" t="s">
        <v>19</v>
      </c>
      <c r="T16" s="60" t="s">
        <v>23</v>
      </c>
      <c r="U16" s="62">
        <f t="shared" si="6"/>
        <v>505161087.12839025</v>
      </c>
      <c r="V16" s="62">
        <f t="shared" si="7"/>
        <v>319315</v>
      </c>
      <c r="W16" s="62">
        <f t="shared" si="8"/>
        <v>28349669.551104285</v>
      </c>
      <c r="X16" s="62">
        <f t="shared" si="9"/>
        <v>26409</v>
      </c>
      <c r="Y16" s="62">
        <f t="shared" si="10"/>
        <v>308821655.83284837</v>
      </c>
      <c r="Z16" s="62">
        <f t="shared" si="11"/>
        <v>14086</v>
      </c>
      <c r="AA16" s="62">
        <f t="shared" si="12"/>
        <v>337171325.38395268</v>
      </c>
      <c r="AB16" s="62">
        <f t="shared" si="13"/>
        <v>40495</v>
      </c>
    </row>
    <row r="17" spans="1:28">
      <c r="A17" s="45">
        <v>2000</v>
      </c>
      <c r="B17" s="63" t="s">
        <v>20</v>
      </c>
      <c r="C17" s="63" t="s">
        <v>23</v>
      </c>
      <c r="D17" s="62">
        <v>353239279</v>
      </c>
      <c r="E17" s="62">
        <v>319090</v>
      </c>
      <c r="F17" s="62">
        <v>20627976</v>
      </c>
      <c r="G17" s="62">
        <v>26291</v>
      </c>
      <c r="H17" s="62">
        <v>250382949</v>
      </c>
      <c r="I17" s="62">
        <v>14213</v>
      </c>
      <c r="K17" s="45">
        <v>2000</v>
      </c>
      <c r="L17" s="60" t="s">
        <v>20</v>
      </c>
      <c r="M17" s="60" t="s">
        <v>23</v>
      </c>
      <c r="N17" s="62">
        <f>'Wx Adj Known'!C15</f>
        <v>29107396.69267283</v>
      </c>
      <c r="O17" s="62">
        <f>'Wx Adj Known'!E15</f>
        <v>1192578.6182728163</v>
      </c>
      <c r="P17" s="62">
        <f>'Wx Adj Known'!F15</f>
        <v>10431559.673319791</v>
      </c>
      <c r="R17" s="45">
        <v>2000</v>
      </c>
      <c r="S17" s="60" t="s">
        <v>20</v>
      </c>
      <c r="T17" s="60" t="s">
        <v>23</v>
      </c>
      <c r="U17" s="62">
        <f t="shared" si="6"/>
        <v>382346675.69267285</v>
      </c>
      <c r="V17" s="62">
        <f t="shared" si="7"/>
        <v>319090</v>
      </c>
      <c r="W17" s="62">
        <f t="shared" si="8"/>
        <v>21820554.618272815</v>
      </c>
      <c r="X17" s="62">
        <f t="shared" si="9"/>
        <v>26291</v>
      </c>
      <c r="Y17" s="62">
        <f t="shared" si="10"/>
        <v>260814508.67331979</v>
      </c>
      <c r="Z17" s="62">
        <f t="shared" si="11"/>
        <v>14213</v>
      </c>
      <c r="AA17" s="62">
        <f t="shared" si="12"/>
        <v>282635063.2915926</v>
      </c>
      <c r="AB17" s="62">
        <f t="shared" si="13"/>
        <v>40504</v>
      </c>
    </row>
    <row r="18" spans="1:28">
      <c r="A18" s="45">
        <v>2000</v>
      </c>
      <c r="B18" s="63" t="s">
        <v>21</v>
      </c>
      <c r="C18" s="63" t="s">
        <v>23</v>
      </c>
      <c r="D18" s="62">
        <v>306006527</v>
      </c>
      <c r="E18" s="62">
        <v>319440</v>
      </c>
      <c r="F18" s="62">
        <v>18474519</v>
      </c>
      <c r="G18" s="62">
        <v>26308</v>
      </c>
      <c r="H18" s="62">
        <v>230754523</v>
      </c>
      <c r="I18" s="62">
        <v>14181</v>
      </c>
      <c r="K18" s="45">
        <v>2000</v>
      </c>
      <c r="L18" s="60" t="s">
        <v>21</v>
      </c>
      <c r="M18" s="60" t="s">
        <v>23</v>
      </c>
      <c r="N18" s="62">
        <f>'Wx Adj Known'!C16</f>
        <v>-12486358.932354223</v>
      </c>
      <c r="O18" s="62">
        <f>'Wx Adj Known'!E16</f>
        <v>-440581.80567873351</v>
      </c>
      <c r="P18" s="62">
        <f>'Wx Adj Known'!F16</f>
        <v>-3910373.1871112259</v>
      </c>
      <c r="R18" s="45">
        <v>2000</v>
      </c>
      <c r="S18" s="60" t="s">
        <v>21</v>
      </c>
      <c r="T18" s="60" t="s">
        <v>23</v>
      </c>
      <c r="U18" s="62">
        <f t="shared" si="6"/>
        <v>293520168.06764579</v>
      </c>
      <c r="V18" s="62">
        <f t="shared" si="7"/>
        <v>319440</v>
      </c>
      <c r="W18" s="62">
        <f t="shared" si="8"/>
        <v>18033937.194321267</v>
      </c>
      <c r="X18" s="62">
        <f t="shared" si="9"/>
        <v>26308</v>
      </c>
      <c r="Y18" s="62">
        <f t="shared" si="10"/>
        <v>226844149.81288877</v>
      </c>
      <c r="Z18" s="62">
        <f t="shared" si="11"/>
        <v>14181</v>
      </c>
      <c r="AA18" s="62">
        <f t="shared" si="12"/>
        <v>244878087.00721005</v>
      </c>
      <c r="AB18" s="62">
        <f t="shared" si="13"/>
        <v>40489</v>
      </c>
    </row>
    <row r="19" spans="1:28">
      <c r="A19" s="45">
        <v>2000</v>
      </c>
      <c r="B19" s="63" t="s">
        <v>22</v>
      </c>
      <c r="C19" s="63" t="s">
        <v>23</v>
      </c>
      <c r="D19" s="62">
        <v>382985583</v>
      </c>
      <c r="E19" s="62">
        <v>319812</v>
      </c>
      <c r="F19" s="62">
        <v>20434581</v>
      </c>
      <c r="G19" s="62">
        <v>26280</v>
      </c>
      <c r="H19" s="62">
        <v>223070992</v>
      </c>
      <c r="I19" s="62">
        <v>14205</v>
      </c>
      <c r="K19" s="45">
        <v>2000</v>
      </c>
      <c r="L19" s="60" t="s">
        <v>22</v>
      </c>
      <c r="M19" s="60" t="s">
        <v>23</v>
      </c>
      <c r="N19" s="62">
        <f>'Wx Adj Known'!C17</f>
        <v>-42597698.856917068</v>
      </c>
      <c r="O19" s="62">
        <f>'Wx Adj Known'!E17</f>
        <v>-1168274.1468012598</v>
      </c>
      <c r="P19" s="62">
        <f>'Wx Adj Known'!F17</f>
        <v>-5132389.3967660293</v>
      </c>
      <c r="R19" s="45">
        <v>2000</v>
      </c>
      <c r="S19" s="60" t="s">
        <v>22</v>
      </c>
      <c r="T19" s="60" t="s">
        <v>23</v>
      </c>
      <c r="U19" s="62">
        <f t="shared" si="6"/>
        <v>340387884.14308292</v>
      </c>
      <c r="V19" s="62">
        <f t="shared" si="7"/>
        <v>319812</v>
      </c>
      <c r="W19" s="62">
        <f t="shared" si="8"/>
        <v>19266306.853198741</v>
      </c>
      <c r="X19" s="62">
        <f t="shared" si="9"/>
        <v>26280</v>
      </c>
      <c r="Y19" s="62">
        <f t="shared" si="10"/>
        <v>217938602.60323396</v>
      </c>
      <c r="Z19" s="62">
        <f t="shared" si="11"/>
        <v>14205</v>
      </c>
      <c r="AA19" s="62">
        <f t="shared" si="12"/>
        <v>237204909.4564327</v>
      </c>
      <c r="AB19" s="62">
        <f t="shared" si="13"/>
        <v>40485</v>
      </c>
    </row>
    <row r="20" spans="1:28">
      <c r="A20" s="45">
        <v>2001</v>
      </c>
      <c r="B20" s="63" t="s">
        <v>11</v>
      </c>
      <c r="C20" s="63" t="s">
        <v>23</v>
      </c>
      <c r="D20" s="62">
        <v>534267764</v>
      </c>
      <c r="E20" s="62">
        <v>320546</v>
      </c>
      <c r="F20" s="62">
        <v>26847501</v>
      </c>
      <c r="G20" s="62">
        <v>26330</v>
      </c>
      <c r="H20" s="62">
        <v>246872016</v>
      </c>
      <c r="I20" s="62">
        <v>14245</v>
      </c>
      <c r="K20" s="45">
        <f t="shared" ref="K20:K79" si="14">K8+1</f>
        <v>2001</v>
      </c>
      <c r="L20" s="60" t="s">
        <v>11</v>
      </c>
      <c r="M20" s="60" t="s">
        <v>23</v>
      </c>
      <c r="N20" s="62">
        <f>'Wx Adj Known'!C18</f>
        <v>-115841796.27571444</v>
      </c>
      <c r="O20" s="62">
        <f>'Wx Adj Known'!E18</f>
        <v>-3183124.3133879062</v>
      </c>
      <c r="P20" s="62">
        <f>'Wx Adj Known'!F18</f>
        <v>-18069401.308895014</v>
      </c>
      <c r="R20" s="45">
        <f t="shared" ref="R20:R79" si="15">R8+1</f>
        <v>2001</v>
      </c>
      <c r="S20" s="60" t="s">
        <v>11</v>
      </c>
      <c r="T20" s="60" t="s">
        <v>23</v>
      </c>
      <c r="U20" s="62">
        <f t="shared" si="6"/>
        <v>418425967.72428554</v>
      </c>
      <c r="V20" s="62">
        <f t="shared" si="7"/>
        <v>320546</v>
      </c>
      <c r="W20" s="62">
        <f t="shared" si="8"/>
        <v>23664376.686612092</v>
      </c>
      <c r="X20" s="62">
        <f t="shared" si="9"/>
        <v>26330</v>
      </c>
      <c r="Y20" s="62">
        <f t="shared" si="10"/>
        <v>228802614.69110498</v>
      </c>
      <c r="Z20" s="62">
        <f t="shared" si="11"/>
        <v>14245</v>
      </c>
      <c r="AA20" s="62">
        <f t="shared" si="12"/>
        <v>252466991.37771708</v>
      </c>
      <c r="AB20" s="62">
        <f t="shared" si="13"/>
        <v>40575</v>
      </c>
    </row>
    <row r="21" spans="1:28">
      <c r="A21" s="45">
        <v>2001</v>
      </c>
      <c r="B21" s="63" t="s">
        <v>12</v>
      </c>
      <c r="C21" s="63" t="s">
        <v>23</v>
      </c>
      <c r="D21" s="62">
        <v>359154485</v>
      </c>
      <c r="E21" s="62">
        <v>321137</v>
      </c>
      <c r="F21" s="62">
        <v>19187180</v>
      </c>
      <c r="G21" s="62">
        <v>26358</v>
      </c>
      <c r="H21" s="62">
        <v>211241219</v>
      </c>
      <c r="I21" s="62">
        <v>14281</v>
      </c>
      <c r="K21" s="45">
        <f t="shared" si="14"/>
        <v>2001</v>
      </c>
      <c r="L21" s="60" t="s">
        <v>12</v>
      </c>
      <c r="M21" s="60" t="s">
        <v>23</v>
      </c>
      <c r="N21" s="62">
        <f>'Wx Adj Known'!C19</f>
        <v>3729882.0079209064</v>
      </c>
      <c r="O21" s="62">
        <f>'Wx Adj Known'!E19</f>
        <v>110740.66849642957</v>
      </c>
      <c r="P21" s="62">
        <f>'Wx Adj Known'!F19</f>
        <v>174322.0961159486</v>
      </c>
      <c r="R21" s="45">
        <f t="shared" si="15"/>
        <v>2001</v>
      </c>
      <c r="S21" s="60" t="s">
        <v>12</v>
      </c>
      <c r="T21" s="60" t="s">
        <v>23</v>
      </c>
      <c r="U21" s="62">
        <f t="shared" si="6"/>
        <v>362884367.00792092</v>
      </c>
      <c r="V21" s="62">
        <f t="shared" si="7"/>
        <v>321137</v>
      </c>
      <c r="W21" s="62">
        <f t="shared" si="8"/>
        <v>19297920.66849643</v>
      </c>
      <c r="X21" s="62">
        <f t="shared" si="9"/>
        <v>26358</v>
      </c>
      <c r="Y21" s="62">
        <f t="shared" si="10"/>
        <v>211415541.09611595</v>
      </c>
      <c r="Z21" s="62">
        <f t="shared" si="11"/>
        <v>14281</v>
      </c>
      <c r="AA21" s="62">
        <f t="shared" si="12"/>
        <v>230713461.76461238</v>
      </c>
      <c r="AB21" s="62">
        <f t="shared" si="13"/>
        <v>40639</v>
      </c>
    </row>
    <row r="22" spans="1:28">
      <c r="A22" s="45">
        <v>2001</v>
      </c>
      <c r="B22" s="63" t="s">
        <v>13</v>
      </c>
      <c r="C22" s="63" t="s">
        <v>23</v>
      </c>
      <c r="D22" s="62">
        <v>284774348</v>
      </c>
      <c r="E22" s="62">
        <v>321962</v>
      </c>
      <c r="F22" s="62">
        <v>17044749</v>
      </c>
      <c r="G22" s="62">
        <v>26469</v>
      </c>
      <c r="H22" s="62">
        <v>210506192</v>
      </c>
      <c r="I22" s="62">
        <v>14310</v>
      </c>
      <c r="K22" s="45">
        <f t="shared" si="14"/>
        <v>2001</v>
      </c>
      <c r="L22" s="60" t="s">
        <v>13</v>
      </c>
      <c r="M22" s="60" t="s">
        <v>23</v>
      </c>
      <c r="N22" s="62">
        <f>'Wx Adj Known'!C20</f>
        <v>19806708.249347135</v>
      </c>
      <c r="O22" s="62">
        <f>'Wx Adj Known'!E20</f>
        <v>490803.96420406143</v>
      </c>
      <c r="P22" s="62">
        <f>'Wx Adj Known'!F20</f>
        <v>1827054.0207557038</v>
      </c>
      <c r="R22" s="45">
        <f t="shared" si="15"/>
        <v>2001</v>
      </c>
      <c r="S22" s="60" t="s">
        <v>13</v>
      </c>
      <c r="T22" s="60" t="s">
        <v>23</v>
      </c>
      <c r="U22" s="62">
        <f t="shared" si="6"/>
        <v>304581056.24934715</v>
      </c>
      <c r="V22" s="62">
        <f t="shared" si="7"/>
        <v>321962</v>
      </c>
      <c r="W22" s="62">
        <f t="shared" si="8"/>
        <v>17535552.964204062</v>
      </c>
      <c r="X22" s="62">
        <f t="shared" si="9"/>
        <v>26469</v>
      </c>
      <c r="Y22" s="62">
        <f t="shared" si="10"/>
        <v>212333246.02075571</v>
      </c>
      <c r="Z22" s="62">
        <f t="shared" si="11"/>
        <v>14310</v>
      </c>
      <c r="AA22" s="62">
        <f t="shared" si="12"/>
        <v>229868798.98495978</v>
      </c>
      <c r="AB22" s="62">
        <f t="shared" si="13"/>
        <v>40779</v>
      </c>
    </row>
    <row r="23" spans="1:28">
      <c r="A23" s="45">
        <v>2001</v>
      </c>
      <c r="B23" s="63" t="s">
        <v>14</v>
      </c>
      <c r="C23" s="63" t="s">
        <v>23</v>
      </c>
      <c r="D23" s="62">
        <v>311640493</v>
      </c>
      <c r="E23" s="62">
        <v>322283</v>
      </c>
      <c r="F23" s="62">
        <v>18480582</v>
      </c>
      <c r="G23" s="62">
        <v>26516</v>
      </c>
      <c r="H23" s="62">
        <v>226476969</v>
      </c>
      <c r="I23" s="62">
        <v>14379</v>
      </c>
      <c r="K23" s="45">
        <f t="shared" si="14"/>
        <v>2001</v>
      </c>
      <c r="L23" s="60" t="s">
        <v>14</v>
      </c>
      <c r="M23" s="60" t="s">
        <v>23</v>
      </c>
      <c r="N23" s="62">
        <f>'Wx Adj Known'!C21</f>
        <v>-7414516.4688749416</v>
      </c>
      <c r="O23" s="62">
        <f>'Wx Adj Known'!E21</f>
        <v>33829.037514880089</v>
      </c>
      <c r="P23" s="62">
        <f>'Wx Adj Known'!F21</f>
        <v>856210.07667803438</v>
      </c>
      <c r="R23" s="45">
        <f t="shared" si="15"/>
        <v>2001</v>
      </c>
      <c r="S23" s="60" t="s">
        <v>14</v>
      </c>
      <c r="T23" s="60" t="s">
        <v>23</v>
      </c>
      <c r="U23" s="62">
        <f t="shared" si="6"/>
        <v>304225976.53112507</v>
      </c>
      <c r="V23" s="62">
        <f t="shared" si="7"/>
        <v>322283</v>
      </c>
      <c r="W23" s="62">
        <f t="shared" si="8"/>
        <v>18514411.03751488</v>
      </c>
      <c r="X23" s="62">
        <f t="shared" si="9"/>
        <v>26516</v>
      </c>
      <c r="Y23" s="62">
        <f t="shared" si="10"/>
        <v>227333179.07667804</v>
      </c>
      <c r="Z23" s="62">
        <f t="shared" si="11"/>
        <v>14379</v>
      </c>
      <c r="AA23" s="62">
        <f t="shared" si="12"/>
        <v>245847590.1141929</v>
      </c>
      <c r="AB23" s="62">
        <f t="shared" si="13"/>
        <v>40895</v>
      </c>
    </row>
    <row r="24" spans="1:28">
      <c r="A24" s="45">
        <v>2001</v>
      </c>
      <c r="B24" s="63" t="s">
        <v>15</v>
      </c>
      <c r="C24" s="63" t="s">
        <v>23</v>
      </c>
      <c r="D24" s="62">
        <v>326302835</v>
      </c>
      <c r="E24" s="62">
        <v>322789</v>
      </c>
      <c r="F24" s="62">
        <v>19863692</v>
      </c>
      <c r="G24" s="62">
        <v>26586</v>
      </c>
      <c r="H24" s="62">
        <v>245028048</v>
      </c>
      <c r="I24" s="62">
        <v>14435</v>
      </c>
      <c r="K24" s="45">
        <f t="shared" si="14"/>
        <v>2001</v>
      </c>
      <c r="L24" s="60" t="s">
        <v>15</v>
      </c>
      <c r="M24" s="60" t="s">
        <v>23</v>
      </c>
      <c r="N24" s="62">
        <f>'Wx Adj Known'!C22</f>
        <v>9910994.1735906228</v>
      </c>
      <c r="O24" s="62">
        <f>'Wx Adj Known'!E22</f>
        <v>374639.61042110203</v>
      </c>
      <c r="P24" s="62">
        <f>'Wx Adj Known'!F22</f>
        <v>3742009.803801721</v>
      </c>
      <c r="R24" s="45">
        <f t="shared" si="15"/>
        <v>2001</v>
      </c>
      <c r="S24" s="60" t="s">
        <v>15</v>
      </c>
      <c r="T24" s="60" t="s">
        <v>23</v>
      </c>
      <c r="U24" s="62">
        <f t="shared" si="6"/>
        <v>336213829.1735906</v>
      </c>
      <c r="V24" s="62">
        <f t="shared" si="7"/>
        <v>322789</v>
      </c>
      <c r="W24" s="62">
        <f t="shared" si="8"/>
        <v>20238331.610421102</v>
      </c>
      <c r="X24" s="62">
        <f t="shared" si="9"/>
        <v>26586</v>
      </c>
      <c r="Y24" s="62">
        <f t="shared" si="10"/>
        <v>248770057.80380172</v>
      </c>
      <c r="Z24" s="62">
        <f t="shared" si="11"/>
        <v>14435</v>
      </c>
      <c r="AA24" s="62">
        <f t="shared" si="12"/>
        <v>269008389.41422284</v>
      </c>
      <c r="AB24" s="62">
        <f t="shared" si="13"/>
        <v>41021</v>
      </c>
    </row>
    <row r="25" spans="1:28">
      <c r="A25" s="45">
        <v>2001</v>
      </c>
      <c r="B25" s="63" t="s">
        <v>16</v>
      </c>
      <c r="C25" s="63" t="s">
        <v>23</v>
      </c>
      <c r="D25" s="62">
        <v>444757369</v>
      </c>
      <c r="E25" s="62">
        <v>323588</v>
      </c>
      <c r="F25" s="62">
        <v>24564822</v>
      </c>
      <c r="G25" s="62">
        <v>26693</v>
      </c>
      <c r="H25" s="62">
        <v>288005338</v>
      </c>
      <c r="I25" s="62">
        <v>14466</v>
      </c>
      <c r="K25" s="45">
        <f t="shared" si="14"/>
        <v>2001</v>
      </c>
      <c r="L25" s="60" t="s">
        <v>16</v>
      </c>
      <c r="M25" s="60" t="s">
        <v>23</v>
      </c>
      <c r="N25" s="62">
        <f>'Wx Adj Known'!C23</f>
        <v>7005819.7613336844</v>
      </c>
      <c r="O25" s="62">
        <f>'Wx Adj Known'!E23</f>
        <v>272921.13110537874</v>
      </c>
      <c r="P25" s="62">
        <f>'Wx Adj Known'!F23</f>
        <v>2043226.0602090678</v>
      </c>
      <c r="R25" s="45">
        <f t="shared" si="15"/>
        <v>2001</v>
      </c>
      <c r="S25" s="60" t="s">
        <v>16</v>
      </c>
      <c r="T25" s="60" t="s">
        <v>23</v>
      </c>
      <c r="U25" s="62">
        <f t="shared" si="6"/>
        <v>451763188.7613337</v>
      </c>
      <c r="V25" s="62">
        <f t="shared" si="7"/>
        <v>323588</v>
      </c>
      <c r="W25" s="62">
        <f t="shared" si="8"/>
        <v>24837743.131105378</v>
      </c>
      <c r="X25" s="62">
        <f t="shared" si="9"/>
        <v>26693</v>
      </c>
      <c r="Y25" s="62">
        <f t="shared" si="10"/>
        <v>290048564.0602091</v>
      </c>
      <c r="Z25" s="62">
        <f t="shared" si="11"/>
        <v>14466</v>
      </c>
      <c r="AA25" s="62">
        <f t="shared" si="12"/>
        <v>314886307.19131446</v>
      </c>
      <c r="AB25" s="62">
        <f t="shared" si="13"/>
        <v>41159</v>
      </c>
    </row>
    <row r="26" spans="1:28">
      <c r="A26" s="45">
        <v>2001</v>
      </c>
      <c r="B26" s="63" t="s">
        <v>17</v>
      </c>
      <c r="C26" s="63" t="s">
        <v>23</v>
      </c>
      <c r="D26" s="62">
        <v>509156343</v>
      </c>
      <c r="E26" s="62">
        <v>324127</v>
      </c>
      <c r="F26" s="62">
        <v>24344805</v>
      </c>
      <c r="G26" s="62">
        <v>26646</v>
      </c>
      <c r="H26" s="62">
        <v>306164991</v>
      </c>
      <c r="I26" s="62">
        <v>14563</v>
      </c>
      <c r="K26" s="45">
        <f t="shared" si="14"/>
        <v>2001</v>
      </c>
      <c r="L26" s="60" t="s">
        <v>17</v>
      </c>
      <c r="M26" s="60" t="s">
        <v>23</v>
      </c>
      <c r="N26" s="62">
        <f>'Wx Adj Known'!C24</f>
        <v>32235497.834351588</v>
      </c>
      <c r="O26" s="62">
        <f>'Wx Adj Known'!E24</f>
        <v>1236111.3499194041</v>
      </c>
      <c r="P26" s="62">
        <f>'Wx Adj Known'!F24</f>
        <v>8624098.0569388103</v>
      </c>
      <c r="R26" s="45">
        <f t="shared" si="15"/>
        <v>2001</v>
      </c>
      <c r="S26" s="60" t="s">
        <v>17</v>
      </c>
      <c r="T26" s="60" t="s">
        <v>23</v>
      </c>
      <c r="U26" s="62">
        <f t="shared" si="6"/>
        <v>541391840.83435154</v>
      </c>
      <c r="V26" s="62">
        <f t="shared" si="7"/>
        <v>324127</v>
      </c>
      <c r="W26" s="62">
        <f t="shared" si="8"/>
        <v>25580916.349919405</v>
      </c>
      <c r="X26" s="62">
        <f t="shared" si="9"/>
        <v>26646</v>
      </c>
      <c r="Y26" s="62">
        <f t="shared" si="10"/>
        <v>314789089.05693883</v>
      </c>
      <c r="Z26" s="62">
        <f t="shared" si="11"/>
        <v>14563</v>
      </c>
      <c r="AA26" s="62">
        <f t="shared" si="12"/>
        <v>340370005.40685821</v>
      </c>
      <c r="AB26" s="62">
        <f t="shared" si="13"/>
        <v>41209</v>
      </c>
    </row>
    <row r="27" spans="1:28">
      <c r="A27" s="45">
        <v>2001</v>
      </c>
      <c r="B27" s="63" t="s">
        <v>18</v>
      </c>
      <c r="C27" s="63" t="s">
        <v>23</v>
      </c>
      <c r="D27" s="62">
        <v>526929476</v>
      </c>
      <c r="E27" s="62">
        <v>324737</v>
      </c>
      <c r="F27" s="62">
        <v>26916370</v>
      </c>
      <c r="G27" s="62">
        <v>26693</v>
      </c>
      <c r="H27" s="62">
        <v>311804569</v>
      </c>
      <c r="I27" s="62">
        <v>14641</v>
      </c>
      <c r="K27" s="45">
        <f t="shared" si="14"/>
        <v>2001</v>
      </c>
      <c r="L27" s="60" t="s">
        <v>18</v>
      </c>
      <c r="M27" s="60" t="s">
        <v>23</v>
      </c>
      <c r="N27" s="62">
        <f>'Wx Adj Known'!C25</f>
        <v>22301184.485080585</v>
      </c>
      <c r="O27" s="62">
        <f>'Wx Adj Known'!E25</f>
        <v>867450.71354707098</v>
      </c>
      <c r="P27" s="62">
        <f>'Wx Adj Known'!F25</f>
        <v>5963804.7403847044</v>
      </c>
      <c r="R27" s="45">
        <f t="shared" si="15"/>
        <v>2001</v>
      </c>
      <c r="S27" s="60" t="s">
        <v>18</v>
      </c>
      <c r="T27" s="60" t="s">
        <v>23</v>
      </c>
      <c r="U27" s="62">
        <f t="shared" si="6"/>
        <v>549230660.4850806</v>
      </c>
      <c r="V27" s="62">
        <f t="shared" si="7"/>
        <v>324737</v>
      </c>
      <c r="W27" s="62">
        <f t="shared" si="8"/>
        <v>27783820.71354707</v>
      </c>
      <c r="X27" s="62">
        <f t="shared" si="9"/>
        <v>26693</v>
      </c>
      <c r="Y27" s="62">
        <f t="shared" si="10"/>
        <v>317768373.7403847</v>
      </c>
      <c r="Z27" s="62">
        <f t="shared" si="11"/>
        <v>14641</v>
      </c>
      <c r="AA27" s="62">
        <f t="shared" si="12"/>
        <v>345552194.45393175</v>
      </c>
      <c r="AB27" s="62">
        <f t="shared" si="13"/>
        <v>41334</v>
      </c>
    </row>
    <row r="28" spans="1:28">
      <c r="A28" s="45">
        <v>2001</v>
      </c>
      <c r="B28" s="63" t="s">
        <v>19</v>
      </c>
      <c r="C28" s="63" t="s">
        <v>23</v>
      </c>
      <c r="D28" s="62">
        <v>483828943</v>
      </c>
      <c r="E28" s="62">
        <v>324673</v>
      </c>
      <c r="F28" s="62">
        <v>25441434</v>
      </c>
      <c r="G28" s="62">
        <v>26652</v>
      </c>
      <c r="H28" s="62">
        <v>304806781</v>
      </c>
      <c r="I28" s="62">
        <v>14745</v>
      </c>
      <c r="K28" s="45">
        <f t="shared" si="14"/>
        <v>2001</v>
      </c>
      <c r="L28" s="60" t="s">
        <v>19</v>
      </c>
      <c r="M28" s="60" t="s">
        <v>23</v>
      </c>
      <c r="N28" s="62">
        <f>'Wx Adj Known'!C26</f>
        <v>25987428.562771294</v>
      </c>
      <c r="O28" s="62">
        <f>'Wx Adj Known'!E26</f>
        <v>1035368.861286288</v>
      </c>
      <c r="P28" s="62">
        <f>'Wx Adj Known'!F26</f>
        <v>7462775.374834734</v>
      </c>
      <c r="R28" s="45">
        <f t="shared" si="15"/>
        <v>2001</v>
      </c>
      <c r="S28" s="60" t="s">
        <v>19</v>
      </c>
      <c r="T28" s="60" t="s">
        <v>23</v>
      </c>
      <c r="U28" s="62">
        <f t="shared" si="6"/>
        <v>509816371.56277132</v>
      </c>
      <c r="V28" s="62">
        <f t="shared" si="7"/>
        <v>324673</v>
      </c>
      <c r="W28" s="62">
        <f t="shared" si="8"/>
        <v>26476802.861286286</v>
      </c>
      <c r="X28" s="62">
        <f t="shared" si="9"/>
        <v>26652</v>
      </c>
      <c r="Y28" s="62">
        <f t="shared" si="10"/>
        <v>312269556.37483472</v>
      </c>
      <c r="Z28" s="62">
        <f t="shared" si="11"/>
        <v>14745</v>
      </c>
      <c r="AA28" s="62">
        <f t="shared" si="12"/>
        <v>338746359.236121</v>
      </c>
      <c r="AB28" s="62">
        <f t="shared" si="13"/>
        <v>41397</v>
      </c>
    </row>
    <row r="29" spans="1:28">
      <c r="A29" s="45">
        <v>2001</v>
      </c>
      <c r="B29" s="63" t="s">
        <v>20</v>
      </c>
      <c r="C29" s="63" t="s">
        <v>23</v>
      </c>
      <c r="D29" s="62">
        <v>337700032</v>
      </c>
      <c r="E29" s="62">
        <v>324853</v>
      </c>
      <c r="F29" s="62">
        <v>19349345</v>
      </c>
      <c r="G29" s="62">
        <v>26646</v>
      </c>
      <c r="H29" s="62">
        <v>253029568</v>
      </c>
      <c r="I29" s="62">
        <v>14764</v>
      </c>
      <c r="K29" s="45">
        <f t="shared" si="14"/>
        <v>2001</v>
      </c>
      <c r="L29" s="60" t="s">
        <v>20</v>
      </c>
      <c r="M29" s="60" t="s">
        <v>23</v>
      </c>
      <c r="N29" s="62">
        <f>'Wx Adj Known'!C27</f>
        <v>42631148.258356206</v>
      </c>
      <c r="O29" s="62">
        <f>'Wx Adj Known'!E27</f>
        <v>1738849.1799402318</v>
      </c>
      <c r="P29" s="62">
        <f>'Wx Adj Known'!F27</f>
        <v>14962181.891946692</v>
      </c>
      <c r="R29" s="45">
        <f t="shared" si="15"/>
        <v>2001</v>
      </c>
      <c r="S29" s="60" t="s">
        <v>20</v>
      </c>
      <c r="T29" s="60" t="s">
        <v>23</v>
      </c>
      <c r="U29" s="62">
        <f t="shared" si="6"/>
        <v>380331180.25835621</v>
      </c>
      <c r="V29" s="62">
        <f t="shared" si="7"/>
        <v>324853</v>
      </c>
      <c r="W29" s="62">
        <f t="shared" si="8"/>
        <v>21088194.179940231</v>
      </c>
      <c r="X29" s="62">
        <f t="shared" si="9"/>
        <v>26646</v>
      </c>
      <c r="Y29" s="62">
        <f t="shared" si="10"/>
        <v>267991749.8919467</v>
      </c>
      <c r="Z29" s="62">
        <f t="shared" si="11"/>
        <v>14764</v>
      </c>
      <c r="AA29" s="62">
        <f t="shared" si="12"/>
        <v>289079944.07188696</v>
      </c>
      <c r="AB29" s="62">
        <f t="shared" si="13"/>
        <v>41410</v>
      </c>
    </row>
    <row r="30" spans="1:28">
      <c r="A30" s="45">
        <v>2001</v>
      </c>
      <c r="B30" s="63" t="s">
        <v>21</v>
      </c>
      <c r="C30" s="63" t="s">
        <v>23</v>
      </c>
      <c r="D30" s="62">
        <v>290209584</v>
      </c>
      <c r="E30" s="62">
        <v>325190</v>
      </c>
      <c r="F30" s="62">
        <v>17001854</v>
      </c>
      <c r="G30" s="62">
        <v>26739</v>
      </c>
      <c r="H30" s="62">
        <v>228967765</v>
      </c>
      <c r="I30" s="62">
        <v>14756</v>
      </c>
      <c r="K30" s="45">
        <f t="shared" si="14"/>
        <v>2001</v>
      </c>
      <c r="L30" s="60" t="s">
        <v>21</v>
      </c>
      <c r="M30" s="60" t="s">
        <v>23</v>
      </c>
      <c r="N30" s="62">
        <f>'Wx Adj Known'!C28</f>
        <v>6026597.4087441387</v>
      </c>
      <c r="O30" s="62">
        <f>'Wx Adj Known'!E28</f>
        <v>128861.82804010515</v>
      </c>
      <c r="P30" s="62">
        <f>'Wx Adj Known'!F28</f>
        <v>1541382.8894522395</v>
      </c>
      <c r="R30" s="45">
        <f t="shared" si="15"/>
        <v>2001</v>
      </c>
      <c r="S30" s="60" t="s">
        <v>21</v>
      </c>
      <c r="T30" s="60" t="s">
        <v>23</v>
      </c>
      <c r="U30" s="62">
        <f t="shared" si="6"/>
        <v>296236181.40874416</v>
      </c>
      <c r="V30" s="62">
        <f t="shared" si="7"/>
        <v>325190</v>
      </c>
      <c r="W30" s="62">
        <f t="shared" si="8"/>
        <v>17130715.828040104</v>
      </c>
      <c r="X30" s="62">
        <f t="shared" si="9"/>
        <v>26739</v>
      </c>
      <c r="Y30" s="62">
        <f t="shared" si="10"/>
        <v>230509147.88945225</v>
      </c>
      <c r="Z30" s="62">
        <f t="shared" si="11"/>
        <v>14756</v>
      </c>
      <c r="AA30" s="62">
        <f t="shared" si="12"/>
        <v>247639863.71749234</v>
      </c>
      <c r="AB30" s="62">
        <f t="shared" si="13"/>
        <v>41495</v>
      </c>
    </row>
    <row r="31" spans="1:28">
      <c r="A31" s="45">
        <v>2001</v>
      </c>
      <c r="B31" s="63" t="s">
        <v>22</v>
      </c>
      <c r="C31" s="63" t="s">
        <v>23</v>
      </c>
      <c r="D31" s="62">
        <v>304498837</v>
      </c>
      <c r="E31" s="62">
        <v>325212</v>
      </c>
      <c r="F31" s="62">
        <v>17294739</v>
      </c>
      <c r="G31" s="62">
        <v>26716</v>
      </c>
      <c r="H31" s="62">
        <v>226462171</v>
      </c>
      <c r="I31" s="62">
        <v>14769</v>
      </c>
      <c r="K31" s="45">
        <f t="shared" si="14"/>
        <v>2001</v>
      </c>
      <c r="L31" s="60" t="s">
        <v>22</v>
      </c>
      <c r="M31" s="60" t="s">
        <v>23</v>
      </c>
      <c r="N31" s="62">
        <f>'Wx Adj Known'!C29</f>
        <v>32667654.053369429</v>
      </c>
      <c r="O31" s="62">
        <f>'Wx Adj Known'!E29</f>
        <v>1108573.7574445102</v>
      </c>
      <c r="P31" s="62">
        <f>'Wx Adj Known'!F29</f>
        <v>4910188.1323928563</v>
      </c>
      <c r="R31" s="45">
        <f t="shared" si="15"/>
        <v>2001</v>
      </c>
      <c r="S31" s="60" t="s">
        <v>22</v>
      </c>
      <c r="T31" s="60" t="s">
        <v>23</v>
      </c>
      <c r="U31" s="62">
        <f t="shared" si="6"/>
        <v>337166491.0533694</v>
      </c>
      <c r="V31" s="62">
        <f t="shared" si="7"/>
        <v>325212</v>
      </c>
      <c r="W31" s="62">
        <f t="shared" si="8"/>
        <v>18403312.757444508</v>
      </c>
      <c r="X31" s="62">
        <f t="shared" si="9"/>
        <v>26716</v>
      </c>
      <c r="Y31" s="62">
        <f t="shared" si="10"/>
        <v>231372359.13239285</v>
      </c>
      <c r="Z31" s="62">
        <f t="shared" si="11"/>
        <v>14769</v>
      </c>
      <c r="AA31" s="62">
        <f t="shared" si="12"/>
        <v>249775671.88983735</v>
      </c>
      <c r="AB31" s="62">
        <f t="shared" si="13"/>
        <v>41485</v>
      </c>
    </row>
    <row r="32" spans="1:28">
      <c r="A32" s="45">
        <v>2002</v>
      </c>
      <c r="B32" s="63" t="s">
        <v>11</v>
      </c>
      <c r="C32" s="63" t="s">
        <v>23</v>
      </c>
      <c r="D32" s="62">
        <v>460311794</v>
      </c>
      <c r="E32" s="62">
        <v>326015</v>
      </c>
      <c r="F32" s="62">
        <v>21989422</v>
      </c>
      <c r="G32" s="62">
        <v>26755</v>
      </c>
      <c r="H32" s="62">
        <v>241630871</v>
      </c>
      <c r="I32" s="62">
        <v>14827</v>
      </c>
      <c r="K32" s="45">
        <f t="shared" si="14"/>
        <v>2002</v>
      </c>
      <c r="L32" s="60" t="s">
        <v>11</v>
      </c>
      <c r="M32" s="60" t="s">
        <v>23</v>
      </c>
      <c r="N32" s="62">
        <f>'Wx Adj Known'!C30</f>
        <v>-33578124.593880296</v>
      </c>
      <c r="O32" s="62">
        <f>'Wx Adj Known'!E30</f>
        <v>-921831.67845538631</v>
      </c>
      <c r="P32" s="62">
        <f>'Wx Adj Known'!F30</f>
        <v>-5155958.582830946</v>
      </c>
      <c r="R32" s="45">
        <f t="shared" si="15"/>
        <v>2002</v>
      </c>
      <c r="S32" s="60" t="s">
        <v>11</v>
      </c>
      <c r="T32" s="60" t="s">
        <v>23</v>
      </c>
      <c r="U32" s="62">
        <f t="shared" si="6"/>
        <v>426733669.4061197</v>
      </c>
      <c r="V32" s="62">
        <f t="shared" si="7"/>
        <v>326015</v>
      </c>
      <c r="W32" s="62">
        <f t="shared" si="8"/>
        <v>21067590.321544614</v>
      </c>
      <c r="X32" s="62">
        <f t="shared" si="9"/>
        <v>26755</v>
      </c>
      <c r="Y32" s="62">
        <f t="shared" si="10"/>
        <v>236474912.41716906</v>
      </c>
      <c r="Z32" s="62">
        <f t="shared" si="11"/>
        <v>14827</v>
      </c>
      <c r="AA32" s="62">
        <f t="shared" si="12"/>
        <v>257542502.73871368</v>
      </c>
      <c r="AB32" s="62">
        <f t="shared" si="13"/>
        <v>41582</v>
      </c>
    </row>
    <row r="33" spans="1:28">
      <c r="A33" s="45">
        <v>2002</v>
      </c>
      <c r="B33" s="63" t="s">
        <v>12</v>
      </c>
      <c r="C33" s="63" t="s">
        <v>23</v>
      </c>
      <c r="D33" s="62">
        <v>355236152</v>
      </c>
      <c r="E33" s="62">
        <v>326928</v>
      </c>
      <c r="F33" s="62">
        <v>18877060</v>
      </c>
      <c r="G33" s="62">
        <v>26888</v>
      </c>
      <c r="H33" s="62">
        <v>223298229</v>
      </c>
      <c r="I33" s="62">
        <v>14854</v>
      </c>
      <c r="K33" s="45">
        <f t="shared" si="14"/>
        <v>2002</v>
      </c>
      <c r="L33" s="60" t="s">
        <v>12</v>
      </c>
      <c r="M33" s="60" t="s">
        <v>23</v>
      </c>
      <c r="N33" s="62">
        <f>'Wx Adj Known'!C31</f>
        <v>25907288.144829515</v>
      </c>
      <c r="O33" s="62">
        <f>'Wx Adj Known'!E31</f>
        <v>770758.41849857871</v>
      </c>
      <c r="P33" s="62">
        <f>'Wx Adj Known'!F31</f>
        <v>3101860.1612568684</v>
      </c>
      <c r="R33" s="45">
        <f t="shared" si="15"/>
        <v>2002</v>
      </c>
      <c r="S33" s="60" t="s">
        <v>12</v>
      </c>
      <c r="T33" s="60" t="s">
        <v>23</v>
      </c>
      <c r="U33" s="62">
        <f t="shared" si="6"/>
        <v>381143440.14482951</v>
      </c>
      <c r="V33" s="62">
        <f t="shared" si="7"/>
        <v>326928</v>
      </c>
      <c r="W33" s="62">
        <f t="shared" si="8"/>
        <v>19647818.418498579</v>
      </c>
      <c r="X33" s="62">
        <f t="shared" si="9"/>
        <v>26888</v>
      </c>
      <c r="Y33" s="62">
        <f t="shared" si="10"/>
        <v>226400089.16125688</v>
      </c>
      <c r="Z33" s="62">
        <f t="shared" si="11"/>
        <v>14854</v>
      </c>
      <c r="AA33" s="62">
        <f t="shared" si="12"/>
        <v>246047907.57975546</v>
      </c>
      <c r="AB33" s="62">
        <f t="shared" si="13"/>
        <v>41742</v>
      </c>
    </row>
    <row r="34" spans="1:28">
      <c r="A34" s="45">
        <v>2002</v>
      </c>
      <c r="B34" s="63" t="s">
        <v>13</v>
      </c>
      <c r="C34" s="63" t="s">
        <v>23</v>
      </c>
      <c r="D34" s="62">
        <v>358463709</v>
      </c>
      <c r="E34" s="62">
        <v>327495</v>
      </c>
      <c r="F34" s="62">
        <v>18429286</v>
      </c>
      <c r="G34" s="62">
        <v>27012</v>
      </c>
      <c r="H34" s="62">
        <v>221088667</v>
      </c>
      <c r="I34" s="62">
        <v>14862</v>
      </c>
      <c r="K34" s="45">
        <f t="shared" si="14"/>
        <v>2002</v>
      </c>
      <c r="L34" s="60" t="s">
        <v>13</v>
      </c>
      <c r="M34" s="60" t="s">
        <v>23</v>
      </c>
      <c r="N34" s="62">
        <f>'Wx Adj Known'!C32</f>
        <v>-43099445.848072879</v>
      </c>
      <c r="O34" s="62">
        <f>'Wx Adj Known'!E32</f>
        <v>-1134462.6328156444</v>
      </c>
      <c r="P34" s="62">
        <f>'Wx Adj Known'!F32</f>
        <v>-4112325.3041729312</v>
      </c>
      <c r="R34" s="45">
        <f t="shared" si="15"/>
        <v>2002</v>
      </c>
      <c r="S34" s="60" t="s">
        <v>13</v>
      </c>
      <c r="T34" s="60" t="s">
        <v>23</v>
      </c>
      <c r="U34" s="62">
        <f t="shared" si="6"/>
        <v>315364263.15192711</v>
      </c>
      <c r="V34" s="62">
        <f t="shared" si="7"/>
        <v>327495</v>
      </c>
      <c r="W34" s="62">
        <f t="shared" si="8"/>
        <v>17294823.367184356</v>
      </c>
      <c r="X34" s="62">
        <f t="shared" si="9"/>
        <v>27012</v>
      </c>
      <c r="Y34" s="62">
        <f t="shared" si="10"/>
        <v>216976341.69582707</v>
      </c>
      <c r="Z34" s="62">
        <f t="shared" si="11"/>
        <v>14862</v>
      </c>
      <c r="AA34" s="62">
        <f t="shared" si="12"/>
        <v>234271165.06301141</v>
      </c>
      <c r="AB34" s="62">
        <f t="shared" si="13"/>
        <v>41874</v>
      </c>
    </row>
    <row r="35" spans="1:28">
      <c r="A35" s="45">
        <v>2002</v>
      </c>
      <c r="B35" s="63" t="s">
        <v>14</v>
      </c>
      <c r="C35" s="63" t="s">
        <v>23</v>
      </c>
      <c r="D35" s="62">
        <v>304395624</v>
      </c>
      <c r="E35" s="62">
        <v>328265</v>
      </c>
      <c r="F35" s="62">
        <v>17875898</v>
      </c>
      <c r="G35" s="62">
        <v>27129</v>
      </c>
      <c r="H35" s="62">
        <v>231272518</v>
      </c>
      <c r="I35" s="62">
        <v>14902</v>
      </c>
      <c r="K35" s="45">
        <f t="shared" si="14"/>
        <v>2002</v>
      </c>
      <c r="L35" s="60" t="s">
        <v>14</v>
      </c>
      <c r="M35" s="60" t="s">
        <v>23</v>
      </c>
      <c r="N35" s="62">
        <f>'Wx Adj Known'!C33</f>
        <v>1465838.7342429601</v>
      </c>
      <c r="O35" s="62">
        <f>'Wx Adj Known'!E33</f>
        <v>-48650.220002624243</v>
      </c>
      <c r="P35" s="62">
        <f>'Wx Adj Known'!F33</f>
        <v>-1769404.6741154895</v>
      </c>
      <c r="R35" s="45">
        <f t="shared" si="15"/>
        <v>2002</v>
      </c>
      <c r="S35" s="60" t="s">
        <v>14</v>
      </c>
      <c r="T35" s="60" t="s">
        <v>23</v>
      </c>
      <c r="U35" s="62">
        <f t="shared" si="6"/>
        <v>305861462.73424298</v>
      </c>
      <c r="V35" s="62">
        <f t="shared" si="7"/>
        <v>328265</v>
      </c>
      <c r="W35" s="62">
        <f t="shared" si="8"/>
        <v>17827247.779997375</v>
      </c>
      <c r="X35" s="62">
        <f t="shared" si="9"/>
        <v>27129</v>
      </c>
      <c r="Y35" s="62">
        <f t="shared" si="10"/>
        <v>229503113.32588452</v>
      </c>
      <c r="Z35" s="62">
        <f t="shared" si="11"/>
        <v>14902</v>
      </c>
      <c r="AA35" s="62">
        <f t="shared" si="12"/>
        <v>247330361.1058819</v>
      </c>
      <c r="AB35" s="62">
        <f t="shared" si="13"/>
        <v>42031</v>
      </c>
    </row>
    <row r="36" spans="1:28">
      <c r="A36" s="45">
        <v>2002</v>
      </c>
      <c r="B36" s="63" t="s">
        <v>15</v>
      </c>
      <c r="C36" s="63" t="s">
        <v>23</v>
      </c>
      <c r="D36" s="62">
        <v>413172829</v>
      </c>
      <c r="E36" s="62">
        <v>329354</v>
      </c>
      <c r="F36" s="62">
        <v>22601282</v>
      </c>
      <c r="G36" s="62">
        <v>27194</v>
      </c>
      <c r="H36" s="62">
        <v>290757202</v>
      </c>
      <c r="I36" s="62">
        <v>14934</v>
      </c>
      <c r="K36" s="45">
        <f t="shared" si="14"/>
        <v>2002</v>
      </c>
      <c r="L36" s="60" t="s">
        <v>15</v>
      </c>
      <c r="M36" s="60" t="s">
        <v>23</v>
      </c>
      <c r="N36" s="62">
        <f>'Wx Adj Known'!C34</f>
        <v>-40530219.183119372</v>
      </c>
      <c r="O36" s="62">
        <f>'Wx Adj Known'!E34</f>
        <v>-1535858.839511612</v>
      </c>
      <c r="P36" s="62">
        <f>'Wx Adj Known'!F34</f>
        <v>-13188470.254681364</v>
      </c>
      <c r="R36" s="45">
        <f t="shared" si="15"/>
        <v>2002</v>
      </c>
      <c r="S36" s="60" t="s">
        <v>15</v>
      </c>
      <c r="T36" s="60" t="s">
        <v>23</v>
      </c>
      <c r="U36" s="62">
        <f t="shared" si="6"/>
        <v>372642609.81688064</v>
      </c>
      <c r="V36" s="62">
        <f t="shared" si="7"/>
        <v>329354</v>
      </c>
      <c r="W36" s="62">
        <f t="shared" si="8"/>
        <v>21065423.160488389</v>
      </c>
      <c r="X36" s="62">
        <f t="shared" si="9"/>
        <v>27194</v>
      </c>
      <c r="Y36" s="62">
        <f t="shared" si="10"/>
        <v>277568731.74531865</v>
      </c>
      <c r="Z36" s="62">
        <f t="shared" si="11"/>
        <v>14934</v>
      </c>
      <c r="AA36" s="62">
        <f t="shared" si="12"/>
        <v>298634154.90580702</v>
      </c>
      <c r="AB36" s="62">
        <f t="shared" si="13"/>
        <v>42128</v>
      </c>
    </row>
    <row r="37" spans="1:28">
      <c r="A37" s="45">
        <v>2002</v>
      </c>
      <c r="B37" s="63" t="s">
        <v>16</v>
      </c>
      <c r="C37" s="63" t="s">
        <v>23</v>
      </c>
      <c r="D37" s="62">
        <v>457668152</v>
      </c>
      <c r="E37" s="62">
        <v>329822</v>
      </c>
      <c r="F37" s="62">
        <v>24178532</v>
      </c>
      <c r="G37" s="62">
        <v>27212</v>
      </c>
      <c r="H37" s="62">
        <v>290847778</v>
      </c>
      <c r="I37" s="62">
        <v>14967</v>
      </c>
      <c r="K37" s="45">
        <f t="shared" si="14"/>
        <v>2002</v>
      </c>
      <c r="L37" s="60" t="s">
        <v>16</v>
      </c>
      <c r="M37" s="60" t="s">
        <v>23</v>
      </c>
      <c r="N37" s="62">
        <f>'Wx Adj Known'!C35</f>
        <v>19264717.634745046</v>
      </c>
      <c r="O37" s="62">
        <f>'Wx Adj Known'!E35</f>
        <v>750614.09119445982</v>
      </c>
      <c r="P37" s="62">
        <f>'Wx Adj Known'!F35</f>
        <v>6295409.1527402475</v>
      </c>
      <c r="R37" s="45">
        <f t="shared" si="15"/>
        <v>2002</v>
      </c>
      <c r="S37" s="60" t="s">
        <v>16</v>
      </c>
      <c r="T37" s="60" t="s">
        <v>23</v>
      </c>
      <c r="U37" s="62">
        <f t="shared" si="6"/>
        <v>476932869.63474506</v>
      </c>
      <c r="V37" s="62">
        <f t="shared" si="7"/>
        <v>329822</v>
      </c>
      <c r="W37" s="62">
        <f t="shared" si="8"/>
        <v>24929146.091194458</v>
      </c>
      <c r="X37" s="62">
        <f t="shared" si="9"/>
        <v>27212</v>
      </c>
      <c r="Y37" s="62">
        <f t="shared" si="10"/>
        <v>297143187.15274024</v>
      </c>
      <c r="Z37" s="62">
        <f t="shared" si="11"/>
        <v>14967</v>
      </c>
      <c r="AA37" s="62">
        <f t="shared" si="12"/>
        <v>322072333.24393469</v>
      </c>
      <c r="AB37" s="62">
        <f t="shared" si="13"/>
        <v>42179</v>
      </c>
    </row>
    <row r="38" spans="1:28">
      <c r="A38" s="45">
        <v>2002</v>
      </c>
      <c r="B38" s="63" t="s">
        <v>17</v>
      </c>
      <c r="C38" s="63" t="s">
        <v>23</v>
      </c>
      <c r="D38" s="62">
        <v>541135131</v>
      </c>
      <c r="E38" s="62">
        <v>330611</v>
      </c>
      <c r="F38" s="62">
        <v>27111341</v>
      </c>
      <c r="G38" s="62">
        <v>27192</v>
      </c>
      <c r="H38" s="62">
        <v>316285405</v>
      </c>
      <c r="I38" s="62">
        <v>14999</v>
      </c>
      <c r="K38" s="45">
        <f t="shared" si="14"/>
        <v>2002</v>
      </c>
      <c r="L38" s="60" t="s">
        <v>17</v>
      </c>
      <c r="M38" s="60" t="s">
        <v>23</v>
      </c>
      <c r="N38" s="62">
        <f>'Wx Adj Known'!C36</f>
        <v>31067651.498484768</v>
      </c>
      <c r="O38" s="62">
        <f>'Wx Adj Known'!E36</f>
        <v>1191896.8598863559</v>
      </c>
      <c r="P38" s="62">
        <f>'Wx Adj Known'!F36</f>
        <v>8384810.2880402626</v>
      </c>
      <c r="R38" s="45">
        <f t="shared" si="15"/>
        <v>2002</v>
      </c>
      <c r="S38" s="60" t="s">
        <v>17</v>
      </c>
      <c r="T38" s="60" t="s">
        <v>23</v>
      </c>
      <c r="U38" s="62">
        <f t="shared" si="6"/>
        <v>572202782.49848473</v>
      </c>
      <c r="V38" s="62">
        <f t="shared" si="7"/>
        <v>330611</v>
      </c>
      <c r="W38" s="62">
        <f t="shared" si="8"/>
        <v>28303237.859886356</v>
      </c>
      <c r="X38" s="62">
        <f t="shared" si="9"/>
        <v>27192</v>
      </c>
      <c r="Y38" s="62">
        <f t="shared" si="10"/>
        <v>324670215.28804028</v>
      </c>
      <c r="Z38" s="62">
        <f t="shared" si="11"/>
        <v>14999</v>
      </c>
      <c r="AA38" s="62">
        <f t="shared" si="12"/>
        <v>352973453.14792663</v>
      </c>
      <c r="AB38" s="62">
        <f t="shared" si="13"/>
        <v>42191</v>
      </c>
    </row>
    <row r="39" spans="1:28">
      <c r="A39" s="45">
        <v>2002</v>
      </c>
      <c r="B39" s="63" t="s">
        <v>18</v>
      </c>
      <c r="C39" s="63" t="s">
        <v>23</v>
      </c>
      <c r="D39" s="62">
        <v>541341963</v>
      </c>
      <c r="E39" s="62">
        <v>331458</v>
      </c>
      <c r="F39" s="62">
        <v>27489546</v>
      </c>
      <c r="G39" s="62">
        <v>27363</v>
      </c>
      <c r="H39" s="62">
        <v>319574581</v>
      </c>
      <c r="I39" s="62">
        <v>15042</v>
      </c>
      <c r="K39" s="45">
        <f t="shared" si="14"/>
        <v>2002</v>
      </c>
      <c r="L39" s="60" t="s">
        <v>18</v>
      </c>
      <c r="M39" s="60" t="s">
        <v>23</v>
      </c>
      <c r="N39" s="62">
        <f>'Wx Adj Known'!C37</f>
        <v>16789545.371958103</v>
      </c>
      <c r="O39" s="62">
        <f>'Wx Adj Known'!E37</f>
        <v>655881.53949128534</v>
      </c>
      <c r="P39" s="62">
        <f>'Wx Adj Known'!F37</f>
        <v>4516611.4541698489</v>
      </c>
      <c r="R39" s="45">
        <f t="shared" si="15"/>
        <v>2002</v>
      </c>
      <c r="S39" s="60" t="s">
        <v>18</v>
      </c>
      <c r="T39" s="60" t="s">
        <v>23</v>
      </c>
      <c r="U39" s="62">
        <f t="shared" si="6"/>
        <v>558131508.37195814</v>
      </c>
      <c r="V39" s="62">
        <f t="shared" si="7"/>
        <v>331458</v>
      </c>
      <c r="W39" s="62">
        <f t="shared" si="8"/>
        <v>28145427.539491285</v>
      </c>
      <c r="X39" s="62">
        <f t="shared" si="9"/>
        <v>27363</v>
      </c>
      <c r="Y39" s="62">
        <f t="shared" si="10"/>
        <v>324091192.45416987</v>
      </c>
      <c r="Z39" s="62">
        <f t="shared" si="11"/>
        <v>15042</v>
      </c>
      <c r="AA39" s="62">
        <f t="shared" si="12"/>
        <v>352236619.99366117</v>
      </c>
      <c r="AB39" s="62">
        <f t="shared" si="13"/>
        <v>42405</v>
      </c>
    </row>
    <row r="40" spans="1:28">
      <c r="A40" s="45">
        <v>2002</v>
      </c>
      <c r="B40" s="63" t="s">
        <v>19</v>
      </c>
      <c r="C40" s="63" t="s">
        <v>23</v>
      </c>
      <c r="D40" s="62">
        <v>529097388</v>
      </c>
      <c r="E40" s="62">
        <v>331361</v>
      </c>
      <c r="F40" s="62">
        <v>27247773</v>
      </c>
      <c r="G40" s="62">
        <v>27541</v>
      </c>
      <c r="H40" s="62">
        <v>324336359</v>
      </c>
      <c r="I40" s="62">
        <v>14919</v>
      </c>
      <c r="K40" s="45">
        <f t="shared" si="14"/>
        <v>2002</v>
      </c>
      <c r="L40" s="60" t="s">
        <v>19</v>
      </c>
      <c r="M40" s="60" t="s">
        <v>23</v>
      </c>
      <c r="N40" s="62">
        <f>'Wx Adj Known'!C38</f>
        <v>1876131.9636446058</v>
      </c>
      <c r="O40" s="62">
        <f>'Wx Adj Known'!E38</f>
        <v>75681.521738515861</v>
      </c>
      <c r="P40" s="62">
        <f>'Wx Adj Known'!F38</f>
        <v>294128.12386951922</v>
      </c>
      <c r="R40" s="45">
        <f t="shared" si="15"/>
        <v>2002</v>
      </c>
      <c r="S40" s="60" t="s">
        <v>19</v>
      </c>
      <c r="T40" s="60" t="s">
        <v>23</v>
      </c>
      <c r="U40" s="62">
        <f t="shared" si="6"/>
        <v>530973519.96364462</v>
      </c>
      <c r="V40" s="62">
        <f t="shared" si="7"/>
        <v>331361</v>
      </c>
      <c r="W40" s="62">
        <f t="shared" si="8"/>
        <v>27323454.521738514</v>
      </c>
      <c r="X40" s="62">
        <f t="shared" si="9"/>
        <v>27541</v>
      </c>
      <c r="Y40" s="62">
        <f t="shared" si="10"/>
        <v>324630487.12386954</v>
      </c>
      <c r="Z40" s="62">
        <f t="shared" si="11"/>
        <v>14919</v>
      </c>
      <c r="AA40" s="62">
        <f t="shared" si="12"/>
        <v>351953941.64560807</v>
      </c>
      <c r="AB40" s="62">
        <f t="shared" si="13"/>
        <v>42460</v>
      </c>
    </row>
    <row r="41" spans="1:28">
      <c r="A41" s="45">
        <v>2002</v>
      </c>
      <c r="B41" s="63" t="s">
        <v>20</v>
      </c>
      <c r="C41" s="63" t="s">
        <v>23</v>
      </c>
      <c r="D41" s="62">
        <v>446060543</v>
      </c>
      <c r="E41" s="62">
        <v>331812</v>
      </c>
      <c r="F41" s="62">
        <v>24579262</v>
      </c>
      <c r="G41" s="62">
        <v>27592</v>
      </c>
      <c r="H41" s="62">
        <v>293430110</v>
      </c>
      <c r="I41" s="62">
        <v>14840</v>
      </c>
      <c r="K41" s="45">
        <f t="shared" si="14"/>
        <v>2002</v>
      </c>
      <c r="L41" s="60" t="s">
        <v>20</v>
      </c>
      <c r="M41" s="60" t="s">
        <v>23</v>
      </c>
      <c r="N41" s="62">
        <f>'Wx Adj Known'!C39</f>
        <v>-27709247.84476582</v>
      </c>
      <c r="O41" s="62">
        <f>'Wx Adj Known'!E39</f>
        <v>-1145791.4390085002</v>
      </c>
      <c r="P41" s="62">
        <f>'Wx Adj Known'!F39</f>
        <v>-9688522.0914837271</v>
      </c>
      <c r="R41" s="45">
        <f t="shared" si="15"/>
        <v>2002</v>
      </c>
      <c r="S41" s="60" t="s">
        <v>20</v>
      </c>
      <c r="T41" s="60" t="s">
        <v>23</v>
      </c>
      <c r="U41" s="62">
        <f t="shared" si="6"/>
        <v>418351295.15523416</v>
      </c>
      <c r="V41" s="62">
        <f t="shared" si="7"/>
        <v>331812</v>
      </c>
      <c r="W41" s="62">
        <f t="shared" si="8"/>
        <v>23433470.5609915</v>
      </c>
      <c r="X41" s="62">
        <f t="shared" si="9"/>
        <v>27592</v>
      </c>
      <c r="Y41" s="62">
        <f t="shared" si="10"/>
        <v>283741587.90851629</v>
      </c>
      <c r="Z41" s="62">
        <f t="shared" si="11"/>
        <v>14840</v>
      </c>
      <c r="AA41" s="62">
        <f t="shared" si="12"/>
        <v>307175058.46950781</v>
      </c>
      <c r="AB41" s="62">
        <f t="shared" si="13"/>
        <v>42432</v>
      </c>
    </row>
    <row r="42" spans="1:28">
      <c r="A42" s="45">
        <v>2002</v>
      </c>
      <c r="B42" s="63" t="s">
        <v>21</v>
      </c>
      <c r="C42" s="63" t="s">
        <v>23</v>
      </c>
      <c r="D42" s="62">
        <v>318145619</v>
      </c>
      <c r="E42" s="62">
        <v>331954</v>
      </c>
      <c r="F42" s="62">
        <v>18235422</v>
      </c>
      <c r="G42" s="62">
        <v>27837</v>
      </c>
      <c r="H42" s="62">
        <v>237870439</v>
      </c>
      <c r="I42" s="62">
        <v>14699</v>
      </c>
      <c r="K42" s="45">
        <f t="shared" si="14"/>
        <v>2002</v>
      </c>
      <c r="L42" s="60" t="s">
        <v>21</v>
      </c>
      <c r="M42" s="60" t="s">
        <v>23</v>
      </c>
      <c r="N42" s="62">
        <f>'Wx Adj Known'!C40</f>
        <v>2918142.1027560038</v>
      </c>
      <c r="O42" s="62">
        <f>'Wx Adj Known'!E40</f>
        <v>80126.965473685981</v>
      </c>
      <c r="P42" s="62">
        <f>'Wx Adj Known'!F40</f>
        <v>-24476.147258560843</v>
      </c>
      <c r="R42" s="45">
        <f t="shared" si="15"/>
        <v>2002</v>
      </c>
      <c r="S42" s="60" t="s">
        <v>21</v>
      </c>
      <c r="T42" s="60" t="s">
        <v>23</v>
      </c>
      <c r="U42" s="62">
        <f t="shared" si="6"/>
        <v>321063761.10275602</v>
      </c>
      <c r="V42" s="62">
        <f t="shared" si="7"/>
        <v>331954</v>
      </c>
      <c r="W42" s="62">
        <f t="shared" si="8"/>
        <v>18315548.965473685</v>
      </c>
      <c r="X42" s="62">
        <f t="shared" si="9"/>
        <v>27837</v>
      </c>
      <c r="Y42" s="62">
        <f t="shared" si="10"/>
        <v>237845962.85274145</v>
      </c>
      <c r="Z42" s="62">
        <f t="shared" si="11"/>
        <v>14699</v>
      </c>
      <c r="AA42" s="62">
        <f t="shared" si="12"/>
        <v>256161511.81821513</v>
      </c>
      <c r="AB42" s="62">
        <f t="shared" si="13"/>
        <v>42536</v>
      </c>
    </row>
    <row r="43" spans="1:28">
      <c r="A43" s="45">
        <v>2002</v>
      </c>
      <c r="B43" s="63" t="s">
        <v>22</v>
      </c>
      <c r="C43" s="63" t="s">
        <v>23</v>
      </c>
      <c r="D43" s="62">
        <v>386908347</v>
      </c>
      <c r="E43" s="62">
        <v>331901</v>
      </c>
      <c r="F43" s="62">
        <v>20266324</v>
      </c>
      <c r="G43" s="62">
        <v>27831</v>
      </c>
      <c r="H43" s="62">
        <v>230860631</v>
      </c>
      <c r="I43" s="62">
        <v>14604</v>
      </c>
      <c r="K43" s="45">
        <f t="shared" si="14"/>
        <v>2002</v>
      </c>
      <c r="L43" s="60" t="s">
        <v>22</v>
      </c>
      <c r="M43" s="60" t="s">
        <v>23</v>
      </c>
      <c r="N43" s="62">
        <f>'Wx Adj Known'!C41</f>
        <v>-26156551.629988611</v>
      </c>
      <c r="O43" s="62">
        <f>'Wx Adj Known'!E41</f>
        <v>-834402.84871197038</v>
      </c>
      <c r="P43" s="62">
        <f>'Wx Adj Known'!F41</f>
        <v>-3170616.8542151977</v>
      </c>
      <c r="R43" s="45">
        <f t="shared" si="15"/>
        <v>2002</v>
      </c>
      <c r="S43" s="60" t="s">
        <v>22</v>
      </c>
      <c r="T43" s="60" t="s">
        <v>23</v>
      </c>
      <c r="U43" s="62">
        <f t="shared" si="6"/>
        <v>360751795.37001139</v>
      </c>
      <c r="V43" s="62">
        <f t="shared" si="7"/>
        <v>331901</v>
      </c>
      <c r="W43" s="62">
        <f t="shared" si="8"/>
        <v>19431921.151288029</v>
      </c>
      <c r="X43" s="62">
        <f t="shared" si="9"/>
        <v>27831</v>
      </c>
      <c r="Y43" s="62">
        <f t="shared" si="10"/>
        <v>227690014.1457848</v>
      </c>
      <c r="Z43" s="62">
        <f t="shared" si="11"/>
        <v>14604</v>
      </c>
      <c r="AA43" s="62">
        <f t="shared" si="12"/>
        <v>247121935.29707283</v>
      </c>
      <c r="AB43" s="62">
        <f t="shared" si="13"/>
        <v>42435</v>
      </c>
    </row>
    <row r="44" spans="1:28">
      <c r="A44" s="45">
        <v>2003</v>
      </c>
      <c r="B44" s="63" t="s">
        <v>11</v>
      </c>
      <c r="C44" s="63" t="s">
        <v>23</v>
      </c>
      <c r="D44" s="62">
        <v>479240903</v>
      </c>
      <c r="E44" s="62">
        <v>332955</v>
      </c>
      <c r="F44" s="62">
        <v>23247405</v>
      </c>
      <c r="G44" s="62">
        <v>27920</v>
      </c>
      <c r="H44" s="62">
        <v>239015108</v>
      </c>
      <c r="I44" s="62">
        <v>14636</v>
      </c>
      <c r="K44" s="45">
        <f t="shared" si="14"/>
        <v>2003</v>
      </c>
      <c r="L44" s="63" t="s">
        <v>11</v>
      </c>
      <c r="M44" s="63" t="s">
        <v>23</v>
      </c>
      <c r="N44" s="62">
        <f>'Wx Adj Known'!C42</f>
        <v>-38650004.470842838</v>
      </c>
      <c r="O44" s="62">
        <f>'Wx Adj Known'!E42</f>
        <v>-1084194.6020543571</v>
      </c>
      <c r="P44" s="62">
        <f>'Wx Adj Known'!F42</f>
        <v>-5135949.9638927449</v>
      </c>
      <c r="R44" s="45">
        <f t="shared" si="15"/>
        <v>2003</v>
      </c>
      <c r="S44" s="63" t="s">
        <v>11</v>
      </c>
      <c r="T44" s="63" t="s">
        <v>23</v>
      </c>
      <c r="U44" s="62">
        <f t="shared" si="6"/>
        <v>440590898.52915716</v>
      </c>
      <c r="V44" s="62">
        <f t="shared" si="7"/>
        <v>332955</v>
      </c>
      <c r="W44" s="62">
        <f t="shared" si="8"/>
        <v>22163210.397945642</v>
      </c>
      <c r="X44" s="62">
        <f t="shared" si="9"/>
        <v>27920</v>
      </c>
      <c r="Y44" s="62">
        <f t="shared" si="10"/>
        <v>233879158.03610724</v>
      </c>
      <c r="Z44" s="62">
        <f t="shared" si="11"/>
        <v>14636</v>
      </c>
      <c r="AA44" s="62">
        <f t="shared" si="12"/>
        <v>256042368.43405288</v>
      </c>
      <c r="AB44" s="62">
        <f t="shared" si="13"/>
        <v>42556</v>
      </c>
    </row>
    <row r="45" spans="1:28">
      <c r="A45" s="45">
        <v>2003</v>
      </c>
      <c r="B45" s="63" t="s">
        <v>12</v>
      </c>
      <c r="C45" s="63" t="s">
        <v>23</v>
      </c>
      <c r="D45" s="62">
        <v>420254097</v>
      </c>
      <c r="E45" s="62">
        <v>333768</v>
      </c>
      <c r="F45" s="62">
        <v>22198801</v>
      </c>
      <c r="G45" s="62">
        <v>28074</v>
      </c>
      <c r="H45" s="62">
        <v>229383393</v>
      </c>
      <c r="I45" s="62">
        <v>14705</v>
      </c>
      <c r="K45" s="45">
        <f t="shared" si="14"/>
        <v>2003</v>
      </c>
      <c r="L45" s="63" t="s">
        <v>12</v>
      </c>
      <c r="M45" s="63" t="s">
        <v>23</v>
      </c>
      <c r="N45" s="62">
        <f>'Wx Adj Known'!C43</f>
        <v>-34350835.402782321</v>
      </c>
      <c r="O45" s="62">
        <f>'Wx Adj Known'!E43</f>
        <v>-1045169.775929201</v>
      </c>
      <c r="P45" s="62">
        <f>'Wx Adj Known'!F43</f>
        <v>-3523162.2467541676</v>
      </c>
      <c r="R45" s="45">
        <f t="shared" si="15"/>
        <v>2003</v>
      </c>
      <c r="S45" s="63" t="s">
        <v>12</v>
      </c>
      <c r="T45" s="63" t="s">
        <v>23</v>
      </c>
      <c r="U45" s="62">
        <f t="shared" si="6"/>
        <v>385903261.59721768</v>
      </c>
      <c r="V45" s="62">
        <f t="shared" si="7"/>
        <v>333768</v>
      </c>
      <c r="W45" s="62">
        <f t="shared" si="8"/>
        <v>21153631.224070799</v>
      </c>
      <c r="X45" s="62">
        <f t="shared" si="9"/>
        <v>28074</v>
      </c>
      <c r="Y45" s="62">
        <f t="shared" si="10"/>
        <v>225860230.75324583</v>
      </c>
      <c r="Z45" s="62">
        <f t="shared" si="11"/>
        <v>14705</v>
      </c>
      <c r="AA45" s="62">
        <f t="shared" si="12"/>
        <v>247013861.97731662</v>
      </c>
      <c r="AB45" s="62">
        <f t="shared" si="13"/>
        <v>42779</v>
      </c>
    </row>
    <row r="46" spans="1:28">
      <c r="A46" s="45">
        <v>2003</v>
      </c>
      <c r="B46" s="63" t="s">
        <v>13</v>
      </c>
      <c r="C46" s="63" t="s">
        <v>23</v>
      </c>
      <c r="D46" s="62">
        <v>308732410</v>
      </c>
      <c r="E46" s="62">
        <v>334426</v>
      </c>
      <c r="F46" s="62">
        <v>18141048</v>
      </c>
      <c r="G46" s="62">
        <v>28184</v>
      </c>
      <c r="H46" s="62">
        <v>221158114</v>
      </c>
      <c r="I46" s="62">
        <v>14745</v>
      </c>
      <c r="K46" s="45">
        <f t="shared" si="14"/>
        <v>2003</v>
      </c>
      <c r="L46" s="63" t="s">
        <v>13</v>
      </c>
      <c r="M46" s="63" t="s">
        <v>23</v>
      </c>
      <c r="N46" s="62">
        <f>'Wx Adj Known'!C44</f>
        <v>26110923.545441184</v>
      </c>
      <c r="O46" s="62">
        <f>'Wx Adj Known'!E44</f>
        <v>639234.61355694325</v>
      </c>
      <c r="P46" s="62">
        <f>'Wx Adj Known'!F44</f>
        <v>3137256.475481113</v>
      </c>
      <c r="R46" s="45">
        <f t="shared" si="15"/>
        <v>2003</v>
      </c>
      <c r="S46" s="63" t="s">
        <v>13</v>
      </c>
      <c r="T46" s="63" t="s">
        <v>23</v>
      </c>
      <c r="U46" s="62">
        <f t="shared" si="6"/>
        <v>334843333.54544121</v>
      </c>
      <c r="V46" s="62">
        <f t="shared" si="7"/>
        <v>334426</v>
      </c>
      <c r="W46" s="62">
        <f t="shared" si="8"/>
        <v>18780282.613556944</v>
      </c>
      <c r="X46" s="62">
        <f t="shared" si="9"/>
        <v>28184</v>
      </c>
      <c r="Y46" s="62">
        <f t="shared" si="10"/>
        <v>224295370.47548112</v>
      </c>
      <c r="Z46" s="62">
        <f t="shared" si="11"/>
        <v>14745</v>
      </c>
      <c r="AA46" s="62">
        <f t="shared" si="12"/>
        <v>243075653.08903807</v>
      </c>
      <c r="AB46" s="62">
        <f t="shared" si="13"/>
        <v>42929</v>
      </c>
    </row>
    <row r="47" spans="1:28">
      <c r="A47" s="45">
        <v>2003</v>
      </c>
      <c r="B47" s="63" t="s">
        <v>14</v>
      </c>
      <c r="C47" s="63" t="s">
        <v>23</v>
      </c>
      <c r="D47" s="62">
        <v>303056819</v>
      </c>
      <c r="E47" s="62">
        <v>335300</v>
      </c>
      <c r="F47" s="62">
        <v>18138229</v>
      </c>
      <c r="G47" s="62">
        <v>28257</v>
      </c>
      <c r="H47" s="62">
        <v>235279215</v>
      </c>
      <c r="I47" s="62">
        <v>14786</v>
      </c>
      <c r="K47" s="45">
        <f t="shared" si="14"/>
        <v>2003</v>
      </c>
      <c r="L47" s="63" t="s">
        <v>14</v>
      </c>
      <c r="M47" s="63" t="s">
        <v>23</v>
      </c>
      <c r="N47" s="62">
        <f>'Wx Adj Known'!C45</f>
        <v>1436277.9685275629</v>
      </c>
      <c r="O47" s="62">
        <f>'Wx Adj Known'!E45</f>
        <v>-74636.578790087369</v>
      </c>
      <c r="P47" s="62">
        <f>'Wx Adj Known'!F45</f>
        <v>-1081274.9692649979</v>
      </c>
      <c r="R47" s="45">
        <f t="shared" si="15"/>
        <v>2003</v>
      </c>
      <c r="S47" s="63" t="s">
        <v>14</v>
      </c>
      <c r="T47" s="63" t="s">
        <v>23</v>
      </c>
      <c r="U47" s="62">
        <f t="shared" si="6"/>
        <v>304493096.96852756</v>
      </c>
      <c r="V47" s="62">
        <f t="shared" si="7"/>
        <v>335300</v>
      </c>
      <c r="W47" s="62">
        <f t="shared" si="8"/>
        <v>18063592.421209913</v>
      </c>
      <c r="X47" s="62">
        <f t="shared" si="9"/>
        <v>28257</v>
      </c>
      <c r="Y47" s="62">
        <f t="shared" si="10"/>
        <v>234197940.03073502</v>
      </c>
      <c r="Z47" s="62">
        <f t="shared" si="11"/>
        <v>14786</v>
      </c>
      <c r="AA47" s="62">
        <f t="shared" si="12"/>
        <v>252261532.45194492</v>
      </c>
      <c r="AB47" s="62">
        <f t="shared" si="13"/>
        <v>43043</v>
      </c>
    </row>
    <row r="48" spans="1:28">
      <c r="A48" s="45">
        <v>2003</v>
      </c>
      <c r="B48" s="63" t="s">
        <v>15</v>
      </c>
      <c r="C48" s="63" t="s">
        <v>23</v>
      </c>
      <c r="D48" s="62">
        <v>396873141</v>
      </c>
      <c r="E48" s="62">
        <v>335988</v>
      </c>
      <c r="F48" s="62">
        <v>22359003</v>
      </c>
      <c r="G48" s="62">
        <v>28341</v>
      </c>
      <c r="H48" s="62">
        <v>278632742</v>
      </c>
      <c r="I48" s="62">
        <v>14845</v>
      </c>
      <c r="K48" s="45">
        <f t="shared" si="14"/>
        <v>2003</v>
      </c>
      <c r="L48" s="63" t="s">
        <v>15</v>
      </c>
      <c r="M48" s="63" t="s">
        <v>23</v>
      </c>
      <c r="N48" s="62">
        <f>'Wx Adj Known'!C46</f>
        <v>-24703254.837292347</v>
      </c>
      <c r="O48" s="62">
        <f>'Wx Adj Known'!E46</f>
        <v>-956330.00131477288</v>
      </c>
      <c r="P48" s="62">
        <f>'Wx Adj Known'!F46</f>
        <v>-8243356.5996379722</v>
      </c>
      <c r="R48" s="45">
        <f t="shared" si="15"/>
        <v>2003</v>
      </c>
      <c r="S48" s="63" t="s">
        <v>15</v>
      </c>
      <c r="T48" s="63" t="s">
        <v>23</v>
      </c>
      <c r="U48" s="62">
        <f t="shared" si="6"/>
        <v>372169886.16270763</v>
      </c>
      <c r="V48" s="62">
        <f t="shared" si="7"/>
        <v>335988</v>
      </c>
      <c r="W48" s="62">
        <f t="shared" si="8"/>
        <v>21402672.998685226</v>
      </c>
      <c r="X48" s="62">
        <f t="shared" si="9"/>
        <v>28341</v>
      </c>
      <c r="Y48" s="62">
        <f t="shared" si="10"/>
        <v>270389385.40036201</v>
      </c>
      <c r="Z48" s="62">
        <f t="shared" si="11"/>
        <v>14845</v>
      </c>
      <c r="AA48" s="62">
        <f t="shared" si="12"/>
        <v>291792058.39904726</v>
      </c>
      <c r="AB48" s="62">
        <f t="shared" si="13"/>
        <v>43186</v>
      </c>
    </row>
    <row r="49" spans="1:28">
      <c r="A49" s="45">
        <v>2003</v>
      </c>
      <c r="B49" s="63" t="s">
        <v>16</v>
      </c>
      <c r="C49" s="63" t="s">
        <v>23</v>
      </c>
      <c r="D49" s="62">
        <v>493675438</v>
      </c>
      <c r="E49" s="62">
        <v>336690</v>
      </c>
      <c r="F49" s="62">
        <v>26271409</v>
      </c>
      <c r="G49" s="62">
        <v>28413</v>
      </c>
      <c r="H49" s="62">
        <v>308408231</v>
      </c>
      <c r="I49" s="62">
        <v>14889</v>
      </c>
      <c r="K49" s="45">
        <f t="shared" si="14"/>
        <v>2003</v>
      </c>
      <c r="L49" s="63" t="s">
        <v>16</v>
      </c>
      <c r="M49" s="63" t="s">
        <v>23</v>
      </c>
      <c r="N49" s="62">
        <f>'Wx Adj Known'!C47</f>
        <v>8269199.3904213626</v>
      </c>
      <c r="O49" s="62">
        <f>'Wx Adj Known'!E47</f>
        <v>329551.70390348346</v>
      </c>
      <c r="P49" s="62">
        <f>'Wx Adj Known'!F47</f>
        <v>1837082.0503611106</v>
      </c>
      <c r="R49" s="45">
        <f t="shared" si="15"/>
        <v>2003</v>
      </c>
      <c r="S49" s="63" t="s">
        <v>16</v>
      </c>
      <c r="T49" s="63" t="s">
        <v>23</v>
      </c>
      <c r="U49" s="62">
        <f t="shared" si="6"/>
        <v>501944637.39042139</v>
      </c>
      <c r="V49" s="62">
        <f t="shared" si="7"/>
        <v>336690</v>
      </c>
      <c r="W49" s="62">
        <f t="shared" si="8"/>
        <v>26600960.703903485</v>
      </c>
      <c r="X49" s="62">
        <f t="shared" si="9"/>
        <v>28413</v>
      </c>
      <c r="Y49" s="62">
        <f t="shared" si="10"/>
        <v>310245313.0503611</v>
      </c>
      <c r="Z49" s="62">
        <f t="shared" si="11"/>
        <v>14889</v>
      </c>
      <c r="AA49" s="62">
        <f t="shared" si="12"/>
        <v>336846273.75426459</v>
      </c>
      <c r="AB49" s="62">
        <f t="shared" si="13"/>
        <v>43302</v>
      </c>
    </row>
    <row r="50" spans="1:28">
      <c r="A50" s="45">
        <v>2003</v>
      </c>
      <c r="B50" s="63" t="s">
        <v>17</v>
      </c>
      <c r="C50" s="63" t="s">
        <v>23</v>
      </c>
      <c r="D50" s="62">
        <v>519598453</v>
      </c>
      <c r="E50" s="62">
        <v>337355</v>
      </c>
      <c r="F50" s="62">
        <v>27315692</v>
      </c>
      <c r="G50" s="62">
        <v>28446</v>
      </c>
      <c r="H50" s="62">
        <v>315454653</v>
      </c>
      <c r="I50" s="62">
        <v>14929</v>
      </c>
      <c r="K50" s="45">
        <f t="shared" si="14"/>
        <v>2003</v>
      </c>
      <c r="L50" s="63" t="s">
        <v>17</v>
      </c>
      <c r="M50" s="63" t="s">
        <v>23</v>
      </c>
      <c r="N50" s="62">
        <f>'Wx Adj Known'!C48</f>
        <v>51077638.102650911</v>
      </c>
      <c r="O50" s="62">
        <f>'Wx Adj Known'!E48</f>
        <v>2008959.860547849</v>
      </c>
      <c r="P50" s="62">
        <f>'Wx Adj Known'!F48</f>
        <v>13446499.958581127</v>
      </c>
      <c r="R50" s="45">
        <f t="shared" si="15"/>
        <v>2003</v>
      </c>
      <c r="S50" s="63" t="s">
        <v>17</v>
      </c>
      <c r="T50" s="63" t="s">
        <v>23</v>
      </c>
      <c r="U50" s="62">
        <f t="shared" si="6"/>
        <v>570676091.10265088</v>
      </c>
      <c r="V50" s="62">
        <f t="shared" si="7"/>
        <v>337355</v>
      </c>
      <c r="W50" s="62">
        <f t="shared" si="8"/>
        <v>29324651.860547848</v>
      </c>
      <c r="X50" s="62">
        <f t="shared" si="9"/>
        <v>28446</v>
      </c>
      <c r="Y50" s="62">
        <f t="shared" si="10"/>
        <v>328901152.95858115</v>
      </c>
      <c r="Z50" s="62">
        <f t="shared" si="11"/>
        <v>14929</v>
      </c>
      <c r="AA50" s="62">
        <f t="shared" si="12"/>
        <v>358225804.81912899</v>
      </c>
      <c r="AB50" s="62">
        <f t="shared" si="13"/>
        <v>43375</v>
      </c>
    </row>
    <row r="51" spans="1:28">
      <c r="A51" s="45">
        <v>2003</v>
      </c>
      <c r="B51" s="63" t="s">
        <v>18</v>
      </c>
      <c r="C51" s="63" t="s">
        <v>23</v>
      </c>
      <c r="D51" s="62">
        <v>531694946</v>
      </c>
      <c r="E51" s="62">
        <v>337931</v>
      </c>
      <c r="F51" s="62">
        <v>27791650</v>
      </c>
      <c r="G51" s="62">
        <v>28485</v>
      </c>
      <c r="H51" s="62">
        <v>321881844</v>
      </c>
      <c r="I51" s="62">
        <v>14975</v>
      </c>
      <c r="K51" s="45">
        <f t="shared" si="14"/>
        <v>2003</v>
      </c>
      <c r="L51" s="63" t="s">
        <v>18</v>
      </c>
      <c r="M51" s="63" t="s">
        <v>23</v>
      </c>
      <c r="N51" s="62">
        <f>'Wx Adj Known'!C49</f>
        <v>44502444.224609949</v>
      </c>
      <c r="O51" s="62">
        <f>'Wx Adj Known'!E49</f>
        <v>1775102.0308781334</v>
      </c>
      <c r="P51" s="62">
        <f>'Wx Adj Known'!F49</f>
        <v>11695202.495743224</v>
      </c>
      <c r="R51" s="45">
        <f t="shared" si="15"/>
        <v>2003</v>
      </c>
      <c r="S51" s="63" t="s">
        <v>18</v>
      </c>
      <c r="T51" s="63" t="s">
        <v>23</v>
      </c>
      <c r="U51" s="62">
        <f t="shared" si="6"/>
        <v>576197390.22460997</v>
      </c>
      <c r="V51" s="62">
        <f t="shared" si="7"/>
        <v>337931</v>
      </c>
      <c r="W51" s="62">
        <f t="shared" si="8"/>
        <v>29566752.030878134</v>
      </c>
      <c r="X51" s="62">
        <f t="shared" si="9"/>
        <v>28485</v>
      </c>
      <c r="Y51" s="62">
        <f t="shared" si="10"/>
        <v>333577046.49574322</v>
      </c>
      <c r="Z51" s="62">
        <f t="shared" si="11"/>
        <v>14975</v>
      </c>
      <c r="AA51" s="62">
        <f t="shared" si="12"/>
        <v>363143798.52662134</v>
      </c>
      <c r="AB51" s="62">
        <f t="shared" si="13"/>
        <v>43460</v>
      </c>
    </row>
    <row r="52" spans="1:28">
      <c r="A52" s="45">
        <v>2003</v>
      </c>
      <c r="B52" s="63" t="s">
        <v>19</v>
      </c>
      <c r="C52" s="63" t="s">
        <v>23</v>
      </c>
      <c r="D52" s="62">
        <v>531054346</v>
      </c>
      <c r="E52" s="62">
        <v>338327</v>
      </c>
      <c r="F52" s="62">
        <v>28697171</v>
      </c>
      <c r="G52" s="62">
        <v>28625</v>
      </c>
      <c r="H52" s="62">
        <v>330703908</v>
      </c>
      <c r="I52" s="62">
        <v>15009</v>
      </c>
      <c r="K52" s="45">
        <f t="shared" si="14"/>
        <v>2003</v>
      </c>
      <c r="L52" s="63" t="s">
        <v>19</v>
      </c>
      <c r="M52" s="63" t="s">
        <v>23</v>
      </c>
      <c r="N52" s="62">
        <f>'Wx Adj Known'!C50</f>
        <v>21021063.103317156</v>
      </c>
      <c r="O52" s="62">
        <f>'Wx Adj Known'!E50</f>
        <v>863200.48114957206</v>
      </c>
      <c r="P52" s="62">
        <f>'Wx Adj Known'!F50</f>
        <v>5721500.756447386</v>
      </c>
      <c r="R52" s="45">
        <f t="shared" si="15"/>
        <v>2003</v>
      </c>
      <c r="S52" s="63" t="s">
        <v>19</v>
      </c>
      <c r="T52" s="63" t="s">
        <v>23</v>
      </c>
      <c r="U52" s="62">
        <f t="shared" si="6"/>
        <v>552075409.10331714</v>
      </c>
      <c r="V52" s="62">
        <f t="shared" si="7"/>
        <v>338327</v>
      </c>
      <c r="W52" s="62">
        <f t="shared" si="8"/>
        <v>29560371.481149573</v>
      </c>
      <c r="X52" s="62">
        <f t="shared" si="9"/>
        <v>28625</v>
      </c>
      <c r="Y52" s="62">
        <f t="shared" si="10"/>
        <v>336425408.75644737</v>
      </c>
      <c r="Z52" s="62">
        <f t="shared" si="11"/>
        <v>15009</v>
      </c>
      <c r="AA52" s="62">
        <f t="shared" si="12"/>
        <v>365985780.23759693</v>
      </c>
      <c r="AB52" s="62">
        <f t="shared" si="13"/>
        <v>43634</v>
      </c>
    </row>
    <row r="53" spans="1:28">
      <c r="A53" s="45">
        <v>2003</v>
      </c>
      <c r="B53" s="63" t="s">
        <v>20</v>
      </c>
      <c r="C53" s="63" t="s">
        <v>23</v>
      </c>
      <c r="D53" s="62">
        <v>372238688</v>
      </c>
      <c r="E53" s="62">
        <v>339070</v>
      </c>
      <c r="F53" s="62">
        <v>22663212</v>
      </c>
      <c r="G53" s="62">
        <v>28800</v>
      </c>
      <c r="H53" s="62">
        <v>271997395</v>
      </c>
      <c r="I53" s="62">
        <v>15016</v>
      </c>
      <c r="K53" s="45">
        <f t="shared" si="14"/>
        <v>2003</v>
      </c>
      <c r="L53" s="63" t="s">
        <v>20</v>
      </c>
      <c r="M53" s="63" t="s">
        <v>23</v>
      </c>
      <c r="N53" s="62">
        <f>'Wx Adj Known'!C51</f>
        <v>39414966.313415132</v>
      </c>
      <c r="O53" s="62">
        <f>'Wx Adj Known'!E51</f>
        <v>1664769.1675808562</v>
      </c>
      <c r="P53" s="62">
        <f>'Wx Adj Known'!F51</f>
        <v>11574771.889777044</v>
      </c>
      <c r="R53" s="45">
        <f t="shared" si="15"/>
        <v>2003</v>
      </c>
      <c r="S53" s="63" t="s">
        <v>20</v>
      </c>
      <c r="T53" s="63" t="s">
        <v>23</v>
      </c>
      <c r="U53" s="62">
        <f t="shared" si="6"/>
        <v>411653654.31341511</v>
      </c>
      <c r="V53" s="62">
        <f t="shared" si="7"/>
        <v>339070</v>
      </c>
      <c r="W53" s="62">
        <f t="shared" si="8"/>
        <v>24327981.167580858</v>
      </c>
      <c r="X53" s="62">
        <f t="shared" si="9"/>
        <v>28800</v>
      </c>
      <c r="Y53" s="62">
        <f t="shared" si="10"/>
        <v>283572166.88977706</v>
      </c>
      <c r="Z53" s="62">
        <f t="shared" si="11"/>
        <v>15016</v>
      </c>
      <c r="AA53" s="62">
        <f t="shared" si="12"/>
        <v>307900148.05735791</v>
      </c>
      <c r="AB53" s="62">
        <f t="shared" si="13"/>
        <v>43816</v>
      </c>
    </row>
    <row r="54" spans="1:28">
      <c r="A54" s="45">
        <v>2003</v>
      </c>
      <c r="B54" s="63" t="s">
        <v>21</v>
      </c>
      <c r="C54" s="63" t="s">
        <v>23</v>
      </c>
      <c r="D54" s="62">
        <v>307039054</v>
      </c>
      <c r="E54" s="62">
        <v>339497</v>
      </c>
      <c r="F54" s="62">
        <v>19197994</v>
      </c>
      <c r="G54" s="62">
        <v>28939</v>
      </c>
      <c r="H54" s="62">
        <v>240445790</v>
      </c>
      <c r="I54" s="62">
        <v>15098</v>
      </c>
      <c r="K54" s="45">
        <f t="shared" si="14"/>
        <v>2003</v>
      </c>
      <c r="L54" s="63" t="s">
        <v>21</v>
      </c>
      <c r="M54" s="63" t="s">
        <v>23</v>
      </c>
      <c r="N54" s="62">
        <f>'Wx Adj Known'!C52</f>
        <v>6265539.7208330408</v>
      </c>
      <c r="O54" s="62">
        <f>'Wx Adj Known'!E52</f>
        <v>-404913.57332546898</v>
      </c>
      <c r="P54" s="62">
        <f>'Wx Adj Known'!F52</f>
        <v>-4630445.4242869653</v>
      </c>
      <c r="R54" s="45">
        <f t="shared" si="15"/>
        <v>2003</v>
      </c>
      <c r="S54" s="63" t="s">
        <v>21</v>
      </c>
      <c r="T54" s="63" t="s">
        <v>23</v>
      </c>
      <c r="U54" s="62">
        <f t="shared" si="6"/>
        <v>313304593.72083306</v>
      </c>
      <c r="V54" s="62">
        <f t="shared" si="7"/>
        <v>339497</v>
      </c>
      <c r="W54" s="62">
        <f t="shared" si="8"/>
        <v>18793080.42667453</v>
      </c>
      <c r="X54" s="62">
        <f t="shared" si="9"/>
        <v>28939</v>
      </c>
      <c r="Y54" s="62">
        <f t="shared" si="10"/>
        <v>235815344.57571304</v>
      </c>
      <c r="Z54" s="62">
        <f t="shared" si="11"/>
        <v>15098</v>
      </c>
      <c r="AA54" s="62">
        <f t="shared" si="12"/>
        <v>254608425.00238758</v>
      </c>
      <c r="AB54" s="62">
        <f t="shared" si="13"/>
        <v>44037</v>
      </c>
    </row>
    <row r="55" spans="1:28">
      <c r="A55" s="45">
        <v>2003</v>
      </c>
      <c r="B55" s="63" t="s">
        <v>22</v>
      </c>
      <c r="C55" s="63" t="s">
        <v>23</v>
      </c>
      <c r="D55" s="62">
        <v>394832336</v>
      </c>
      <c r="E55" s="62">
        <v>340122</v>
      </c>
      <c r="F55" s="62">
        <v>21063237</v>
      </c>
      <c r="G55" s="62">
        <v>28876</v>
      </c>
      <c r="H55" s="62">
        <v>244435486</v>
      </c>
      <c r="I55" s="62">
        <v>15146</v>
      </c>
      <c r="K55" s="45">
        <f t="shared" si="14"/>
        <v>2003</v>
      </c>
      <c r="L55" s="63" t="s">
        <v>22</v>
      </c>
      <c r="M55" s="63" t="s">
        <v>23</v>
      </c>
      <c r="N55" s="62">
        <f>'Wx Adj Known'!C53</f>
        <v>-25048742.883959867</v>
      </c>
      <c r="O55" s="62">
        <f>'Wx Adj Known'!E53</f>
        <v>-573646.50023227138</v>
      </c>
      <c r="P55" s="62">
        <f>'Wx Adj Known'!F53</f>
        <v>-2531502.8191064494</v>
      </c>
      <c r="R55" s="45">
        <f t="shared" si="15"/>
        <v>2003</v>
      </c>
      <c r="S55" s="63" t="s">
        <v>22</v>
      </c>
      <c r="T55" s="63" t="s">
        <v>23</v>
      </c>
      <c r="U55" s="62">
        <f t="shared" si="6"/>
        <v>369783593.11604011</v>
      </c>
      <c r="V55" s="62">
        <f t="shared" si="7"/>
        <v>340122</v>
      </c>
      <c r="W55" s="62">
        <f t="shared" si="8"/>
        <v>20489590.499767728</v>
      </c>
      <c r="X55" s="62">
        <f t="shared" si="9"/>
        <v>28876</v>
      </c>
      <c r="Y55" s="62">
        <f t="shared" si="10"/>
        <v>241903983.18089354</v>
      </c>
      <c r="Z55" s="62">
        <f t="shared" si="11"/>
        <v>15146</v>
      </c>
      <c r="AA55" s="62">
        <f t="shared" si="12"/>
        <v>262393573.68066126</v>
      </c>
      <c r="AB55" s="62">
        <f t="shared" si="13"/>
        <v>44022</v>
      </c>
    </row>
    <row r="56" spans="1:28">
      <c r="A56" s="45">
        <v>2004</v>
      </c>
      <c r="B56" s="63" t="s">
        <v>11</v>
      </c>
      <c r="C56" s="63" t="s">
        <v>23</v>
      </c>
      <c r="D56" s="62">
        <v>472975433</v>
      </c>
      <c r="E56" s="62">
        <v>341467</v>
      </c>
      <c r="F56" s="62">
        <v>23934235</v>
      </c>
      <c r="G56" s="62">
        <v>29059</v>
      </c>
      <c r="H56" s="62">
        <v>244749094</v>
      </c>
      <c r="I56" s="62">
        <v>15205</v>
      </c>
      <c r="K56" s="45">
        <f t="shared" si="14"/>
        <v>2004</v>
      </c>
      <c r="L56" s="63" t="s">
        <v>11</v>
      </c>
      <c r="M56" s="63" t="s">
        <v>23</v>
      </c>
      <c r="N56" s="62">
        <f>'Wx Adj Known'!C54</f>
        <v>-23872060.430486105</v>
      </c>
      <c r="O56" s="62">
        <f>'Wx Adj Known'!E54</f>
        <v>-679594.17924882029</v>
      </c>
      <c r="P56" s="62">
        <f>'Wx Adj Known'!F54</f>
        <v>-2870678.8900132831</v>
      </c>
      <c r="R56" s="45">
        <f t="shared" si="15"/>
        <v>2004</v>
      </c>
      <c r="S56" s="63" t="s">
        <v>11</v>
      </c>
      <c r="T56" s="63" t="s">
        <v>23</v>
      </c>
      <c r="U56" s="62">
        <f t="shared" si="6"/>
        <v>449103372.56951392</v>
      </c>
      <c r="V56" s="62">
        <f t="shared" si="7"/>
        <v>341467</v>
      </c>
      <c r="W56" s="62">
        <f t="shared" si="8"/>
        <v>23254640.820751179</v>
      </c>
      <c r="X56" s="62">
        <f t="shared" si="9"/>
        <v>29059</v>
      </c>
      <c r="Y56" s="62">
        <f t="shared" si="10"/>
        <v>241878415.10998672</v>
      </c>
      <c r="Z56" s="62">
        <f t="shared" si="11"/>
        <v>15205</v>
      </c>
      <c r="AA56" s="62">
        <f t="shared" si="12"/>
        <v>265133055.93073791</v>
      </c>
      <c r="AB56" s="62">
        <f t="shared" si="13"/>
        <v>44264</v>
      </c>
    </row>
    <row r="57" spans="1:28">
      <c r="A57" s="45">
        <v>2004</v>
      </c>
      <c r="B57" s="63" t="s">
        <v>12</v>
      </c>
      <c r="C57" s="63" t="s">
        <v>23</v>
      </c>
      <c r="D57" s="62">
        <v>436914596</v>
      </c>
      <c r="E57" s="62">
        <v>342084</v>
      </c>
      <c r="F57" s="62">
        <v>22757452</v>
      </c>
      <c r="G57" s="62">
        <v>29077</v>
      </c>
      <c r="H57" s="62">
        <v>239656799</v>
      </c>
      <c r="I57" s="62">
        <v>15277</v>
      </c>
      <c r="K57" s="45">
        <f t="shared" si="14"/>
        <v>2004</v>
      </c>
      <c r="L57" s="63" t="s">
        <v>12</v>
      </c>
      <c r="M57" s="63" t="s">
        <v>23</v>
      </c>
      <c r="N57" s="62">
        <f>'Wx Adj Known'!C55</f>
        <v>-26129440.171503916</v>
      </c>
      <c r="O57" s="62">
        <f>'Wx Adj Known'!E55</f>
        <v>-803409.34569056425</v>
      </c>
      <c r="P57" s="62">
        <f>'Wx Adj Known'!F55</f>
        <v>-1669079.1675203897</v>
      </c>
      <c r="R57" s="45">
        <f t="shared" si="15"/>
        <v>2004</v>
      </c>
      <c r="S57" s="63" t="s">
        <v>12</v>
      </c>
      <c r="T57" s="63" t="s">
        <v>23</v>
      </c>
      <c r="U57" s="62">
        <f t="shared" si="6"/>
        <v>410785155.8284961</v>
      </c>
      <c r="V57" s="62">
        <f t="shared" si="7"/>
        <v>342084</v>
      </c>
      <c r="W57" s="62">
        <f t="shared" si="8"/>
        <v>21954042.654309437</v>
      </c>
      <c r="X57" s="62">
        <f t="shared" si="9"/>
        <v>29077</v>
      </c>
      <c r="Y57" s="62">
        <f t="shared" si="10"/>
        <v>237987719.8324796</v>
      </c>
      <c r="Z57" s="62">
        <f t="shared" si="11"/>
        <v>15277</v>
      </c>
      <c r="AA57" s="62">
        <f t="shared" si="12"/>
        <v>259941762.48678905</v>
      </c>
      <c r="AB57" s="62">
        <f t="shared" si="13"/>
        <v>44354</v>
      </c>
    </row>
    <row r="58" spans="1:28">
      <c r="A58" s="45">
        <v>2004</v>
      </c>
      <c r="B58" s="63" t="s">
        <v>13</v>
      </c>
      <c r="C58" s="63" t="s">
        <v>23</v>
      </c>
      <c r="D58" s="62">
        <v>347243196</v>
      </c>
      <c r="E58" s="62">
        <v>343067</v>
      </c>
      <c r="F58" s="62">
        <v>19778379</v>
      </c>
      <c r="G58" s="62">
        <v>29362</v>
      </c>
      <c r="H58" s="62">
        <v>230648494</v>
      </c>
      <c r="I58" s="62">
        <v>15361</v>
      </c>
      <c r="K58" s="45">
        <f t="shared" si="14"/>
        <v>2004</v>
      </c>
      <c r="L58" s="63" t="s">
        <v>13</v>
      </c>
      <c r="M58" s="63" t="s">
        <v>23</v>
      </c>
      <c r="N58" s="62">
        <f>'Wx Adj Known'!C56</f>
        <v>-3790042.1819090405</v>
      </c>
      <c r="O58" s="62">
        <f>'Wx Adj Known'!E56</f>
        <v>-118532.66273508355</v>
      </c>
      <c r="P58" s="62">
        <f>'Wx Adj Known'!F56</f>
        <v>492729.77252177399</v>
      </c>
      <c r="R58" s="45">
        <f t="shared" si="15"/>
        <v>2004</v>
      </c>
      <c r="S58" s="63" t="s">
        <v>13</v>
      </c>
      <c r="T58" s="63" t="s">
        <v>23</v>
      </c>
      <c r="U58" s="62">
        <f t="shared" si="6"/>
        <v>343453153.81809098</v>
      </c>
      <c r="V58" s="62">
        <f t="shared" si="7"/>
        <v>343067</v>
      </c>
      <c r="W58" s="62">
        <f t="shared" si="8"/>
        <v>19659846.337264918</v>
      </c>
      <c r="X58" s="62">
        <f t="shared" si="9"/>
        <v>29362</v>
      </c>
      <c r="Y58" s="62">
        <f t="shared" si="10"/>
        <v>231141223.77252176</v>
      </c>
      <c r="Z58" s="62">
        <f t="shared" si="11"/>
        <v>15361</v>
      </c>
      <c r="AA58" s="62">
        <f t="shared" si="12"/>
        <v>250801070.10978669</v>
      </c>
      <c r="AB58" s="62">
        <f t="shared" si="13"/>
        <v>44723</v>
      </c>
    </row>
    <row r="59" spans="1:28">
      <c r="A59" s="45">
        <v>2004</v>
      </c>
      <c r="B59" s="63" t="s">
        <v>14</v>
      </c>
      <c r="C59" s="63" t="s">
        <v>23</v>
      </c>
      <c r="D59" s="62">
        <v>309723230</v>
      </c>
      <c r="E59" s="62">
        <v>343938</v>
      </c>
      <c r="F59" s="62">
        <v>18835351</v>
      </c>
      <c r="G59" s="62">
        <v>29517</v>
      </c>
      <c r="H59" s="62">
        <v>244981909</v>
      </c>
      <c r="I59" s="62">
        <v>15454</v>
      </c>
      <c r="K59" s="45">
        <f t="shared" si="14"/>
        <v>2004</v>
      </c>
      <c r="L59" s="63" t="s">
        <v>14</v>
      </c>
      <c r="M59" s="63" t="s">
        <v>23</v>
      </c>
      <c r="N59" s="62">
        <f>'Wx Adj Known'!C57</f>
        <v>-925943.0425153859</v>
      </c>
      <c r="O59" s="62">
        <f>'Wx Adj Known'!E57</f>
        <v>233892.078441049</v>
      </c>
      <c r="P59" s="62">
        <f>'Wx Adj Known'!F57</f>
        <v>2948380.6116352351</v>
      </c>
      <c r="R59" s="45">
        <f t="shared" si="15"/>
        <v>2004</v>
      </c>
      <c r="S59" s="63" t="s">
        <v>14</v>
      </c>
      <c r="T59" s="63" t="s">
        <v>23</v>
      </c>
      <c r="U59" s="62">
        <f t="shared" si="6"/>
        <v>308797286.9574846</v>
      </c>
      <c r="V59" s="62">
        <f t="shared" si="7"/>
        <v>343938</v>
      </c>
      <c r="W59" s="62">
        <f t="shared" si="8"/>
        <v>19069243.07844105</v>
      </c>
      <c r="X59" s="62">
        <f t="shared" si="9"/>
        <v>29517</v>
      </c>
      <c r="Y59" s="62">
        <f t="shared" si="10"/>
        <v>247930289.61163524</v>
      </c>
      <c r="Z59" s="62">
        <f t="shared" si="11"/>
        <v>15454</v>
      </c>
      <c r="AA59" s="62">
        <f t="shared" si="12"/>
        <v>266999532.69007629</v>
      </c>
      <c r="AB59" s="62">
        <f t="shared" si="13"/>
        <v>44971</v>
      </c>
    </row>
    <row r="60" spans="1:28">
      <c r="A60" s="45">
        <v>2004</v>
      </c>
      <c r="B60" s="63" t="s">
        <v>15</v>
      </c>
      <c r="C60" s="63" t="s">
        <v>23</v>
      </c>
      <c r="D60" s="62">
        <v>348226146</v>
      </c>
      <c r="E60" s="62">
        <v>344884</v>
      </c>
      <c r="F60" s="62">
        <v>20999425</v>
      </c>
      <c r="G60" s="62">
        <v>29550</v>
      </c>
      <c r="H60" s="62">
        <v>263892542</v>
      </c>
      <c r="I60" s="62">
        <v>15512</v>
      </c>
      <c r="K60" s="45">
        <f t="shared" si="14"/>
        <v>2004</v>
      </c>
      <c r="L60" s="63" t="s">
        <v>15</v>
      </c>
      <c r="M60" s="63" t="s">
        <v>23</v>
      </c>
      <c r="N60" s="62">
        <f>'Wx Adj Known'!C58</f>
        <v>15669318.77599181</v>
      </c>
      <c r="O60" s="62">
        <f>'Wx Adj Known'!E58</f>
        <v>616164.61287192255</v>
      </c>
      <c r="P60" s="62">
        <f>'Wx Adj Known'!F58</f>
        <v>4816772.1558318269</v>
      </c>
      <c r="R60" s="45">
        <f t="shared" si="15"/>
        <v>2004</v>
      </c>
      <c r="S60" s="63" t="s">
        <v>15</v>
      </c>
      <c r="T60" s="63" t="s">
        <v>23</v>
      </c>
      <c r="U60" s="62">
        <f t="shared" si="6"/>
        <v>363895464.7759918</v>
      </c>
      <c r="V60" s="62">
        <f t="shared" si="7"/>
        <v>344884</v>
      </c>
      <c r="W60" s="62">
        <f t="shared" si="8"/>
        <v>21615589.612871923</v>
      </c>
      <c r="X60" s="62">
        <f t="shared" si="9"/>
        <v>29550</v>
      </c>
      <c r="Y60" s="62">
        <f t="shared" si="10"/>
        <v>268709314.15583181</v>
      </c>
      <c r="Z60" s="62">
        <f t="shared" si="11"/>
        <v>15512</v>
      </c>
      <c r="AA60" s="62">
        <f t="shared" si="12"/>
        <v>290324903.76870376</v>
      </c>
      <c r="AB60" s="62">
        <f t="shared" si="13"/>
        <v>45062</v>
      </c>
    </row>
    <row r="61" spans="1:28">
      <c r="A61" s="45">
        <v>2004</v>
      </c>
      <c r="B61" s="63" t="s">
        <v>16</v>
      </c>
      <c r="C61" s="63" t="s">
        <v>23</v>
      </c>
      <c r="D61" s="62">
        <v>514116032</v>
      </c>
      <c r="E61" s="62">
        <v>345799</v>
      </c>
      <c r="F61" s="62">
        <v>28045041</v>
      </c>
      <c r="G61" s="62">
        <v>29625</v>
      </c>
      <c r="H61" s="62">
        <v>322068012</v>
      </c>
      <c r="I61" s="62">
        <v>15551</v>
      </c>
      <c r="K61" s="45">
        <f t="shared" si="14"/>
        <v>2004</v>
      </c>
      <c r="L61" s="63" t="s">
        <v>16</v>
      </c>
      <c r="M61" s="63" t="s">
        <v>23</v>
      </c>
      <c r="N61" s="62">
        <f>'Wx Adj Known'!C59</f>
        <v>2588059.4897066108</v>
      </c>
      <c r="O61" s="62">
        <f>'Wx Adj Known'!E59</f>
        <v>104708.54015290402</v>
      </c>
      <c r="P61" s="62">
        <f>'Wx Adj Known'!F59</f>
        <v>29987.647407732082</v>
      </c>
      <c r="R61" s="45">
        <f t="shared" si="15"/>
        <v>2004</v>
      </c>
      <c r="S61" s="63" t="s">
        <v>16</v>
      </c>
      <c r="T61" s="63" t="s">
        <v>23</v>
      </c>
      <c r="U61" s="62">
        <f t="shared" si="6"/>
        <v>516704091.48970664</v>
      </c>
      <c r="V61" s="62">
        <f t="shared" si="7"/>
        <v>345799</v>
      </c>
      <c r="W61" s="62">
        <f t="shared" si="8"/>
        <v>28149749.540152904</v>
      </c>
      <c r="X61" s="62">
        <f t="shared" si="9"/>
        <v>29625</v>
      </c>
      <c r="Y61" s="62">
        <f t="shared" si="10"/>
        <v>322097999.64740771</v>
      </c>
      <c r="Z61" s="62">
        <f t="shared" si="11"/>
        <v>15551</v>
      </c>
      <c r="AA61" s="62">
        <f t="shared" si="12"/>
        <v>350247749.18756062</v>
      </c>
      <c r="AB61" s="62">
        <f t="shared" si="13"/>
        <v>45176</v>
      </c>
    </row>
    <row r="62" spans="1:28">
      <c r="A62" s="45">
        <v>2004</v>
      </c>
      <c r="B62" s="63" t="s">
        <v>17</v>
      </c>
      <c r="C62" s="63" t="s">
        <v>23</v>
      </c>
      <c r="D62" s="62">
        <v>575033596</v>
      </c>
      <c r="E62" s="62">
        <v>346909</v>
      </c>
      <c r="F62" s="62">
        <v>30203325</v>
      </c>
      <c r="G62" s="62">
        <v>29699</v>
      </c>
      <c r="H62" s="62">
        <v>337335884</v>
      </c>
      <c r="I62" s="62">
        <v>15595</v>
      </c>
      <c r="K62" s="45">
        <f t="shared" si="14"/>
        <v>2004</v>
      </c>
      <c r="L62" s="63" t="s">
        <v>17</v>
      </c>
      <c r="M62" s="63" t="s">
        <v>23</v>
      </c>
      <c r="N62" s="62">
        <f>'Wx Adj Known'!C60</f>
        <v>23726243.681896754</v>
      </c>
      <c r="O62" s="62">
        <f>'Wx Adj Known'!E60</f>
        <v>947461.65876051947</v>
      </c>
      <c r="P62" s="62">
        <f>'Wx Adj Known'!F60</f>
        <v>5802139.349713631</v>
      </c>
      <c r="R62" s="45">
        <f t="shared" si="15"/>
        <v>2004</v>
      </c>
      <c r="S62" s="63" t="s">
        <v>17</v>
      </c>
      <c r="T62" s="63" t="s">
        <v>23</v>
      </c>
      <c r="U62" s="62">
        <f t="shared" si="6"/>
        <v>598759839.68189681</v>
      </c>
      <c r="V62" s="62">
        <f t="shared" si="7"/>
        <v>346909</v>
      </c>
      <c r="W62" s="62">
        <f t="shared" si="8"/>
        <v>31150786.658760518</v>
      </c>
      <c r="X62" s="62">
        <f t="shared" si="9"/>
        <v>29699</v>
      </c>
      <c r="Y62" s="62">
        <f t="shared" si="10"/>
        <v>343138023.34971362</v>
      </c>
      <c r="Z62" s="62">
        <f t="shared" si="11"/>
        <v>15595</v>
      </c>
      <c r="AA62" s="62">
        <f t="shared" si="12"/>
        <v>374288810.00847411</v>
      </c>
      <c r="AB62" s="62">
        <f t="shared" si="13"/>
        <v>45294</v>
      </c>
    </row>
    <row r="63" spans="1:28">
      <c r="A63" s="45">
        <v>2004</v>
      </c>
      <c r="B63" s="63" t="s">
        <v>18</v>
      </c>
      <c r="C63" s="63" t="s">
        <v>23</v>
      </c>
      <c r="D63" s="62">
        <v>578559864</v>
      </c>
      <c r="E63" s="62">
        <v>347523</v>
      </c>
      <c r="F63" s="62">
        <v>31054906</v>
      </c>
      <c r="G63" s="62">
        <v>29712</v>
      </c>
      <c r="H63" s="62">
        <v>340276690</v>
      </c>
      <c r="I63" s="62">
        <v>15682</v>
      </c>
      <c r="K63" s="45">
        <f t="shared" si="14"/>
        <v>2004</v>
      </c>
      <c r="L63" s="63" t="s">
        <v>18</v>
      </c>
      <c r="M63" s="63" t="s">
        <v>23</v>
      </c>
      <c r="N63" s="62">
        <f>'Wx Adj Known'!C61</f>
        <v>21665921.452275001</v>
      </c>
      <c r="O63" s="62">
        <f>'Wx Adj Known'!E61</f>
        <v>876550.14125866618</v>
      </c>
      <c r="P63" s="62">
        <f>'Wx Adj Known'!F61</f>
        <v>5931798.4231456714</v>
      </c>
      <c r="R63" s="45">
        <f t="shared" si="15"/>
        <v>2004</v>
      </c>
      <c r="S63" s="63" t="s">
        <v>18</v>
      </c>
      <c r="T63" s="63" t="s">
        <v>23</v>
      </c>
      <c r="U63" s="62">
        <f t="shared" si="6"/>
        <v>600225785.45227504</v>
      </c>
      <c r="V63" s="62">
        <f t="shared" si="7"/>
        <v>347523</v>
      </c>
      <c r="W63" s="62">
        <f t="shared" si="8"/>
        <v>31931456.141258664</v>
      </c>
      <c r="X63" s="62">
        <f t="shared" si="9"/>
        <v>29712</v>
      </c>
      <c r="Y63" s="62">
        <f t="shared" si="10"/>
        <v>346208488.42314565</v>
      </c>
      <c r="Z63" s="62">
        <f t="shared" si="11"/>
        <v>15682</v>
      </c>
      <c r="AA63" s="62">
        <f t="shared" si="12"/>
        <v>378139944.56440431</v>
      </c>
      <c r="AB63" s="62">
        <f t="shared" si="13"/>
        <v>45394</v>
      </c>
    </row>
    <row r="64" spans="1:28">
      <c r="A64" s="45">
        <v>2004</v>
      </c>
      <c r="B64" s="63" t="s">
        <v>19</v>
      </c>
      <c r="C64" s="63" t="s">
        <v>23</v>
      </c>
      <c r="D64" s="62">
        <v>422306914</v>
      </c>
      <c r="E64" s="62">
        <v>347226</v>
      </c>
      <c r="F64" s="62">
        <v>24236319</v>
      </c>
      <c r="G64" s="62">
        <v>29685</v>
      </c>
      <c r="H64" s="62">
        <v>278508122</v>
      </c>
      <c r="I64" s="62">
        <v>15685</v>
      </c>
      <c r="K64" s="45">
        <f t="shared" si="14"/>
        <v>2004</v>
      </c>
      <c r="L64" s="63" t="s">
        <v>19</v>
      </c>
      <c r="M64" s="63" t="s">
        <v>23</v>
      </c>
      <c r="N64" s="62">
        <f>'Wx Adj Known'!C62</f>
        <v>26695407.858625416</v>
      </c>
      <c r="O64" s="62">
        <f>'Wx Adj Known'!E62</f>
        <v>1107667.8147459684</v>
      </c>
      <c r="P64" s="62">
        <f>'Wx Adj Known'!F62</f>
        <v>7468827.7484015608</v>
      </c>
      <c r="R64" s="45">
        <f t="shared" si="15"/>
        <v>2004</v>
      </c>
      <c r="S64" s="63" t="s">
        <v>19</v>
      </c>
      <c r="T64" s="63" t="s">
        <v>23</v>
      </c>
      <c r="U64" s="62">
        <f t="shared" si="6"/>
        <v>449002321.85862541</v>
      </c>
      <c r="V64" s="62">
        <f t="shared" si="7"/>
        <v>347226</v>
      </c>
      <c r="W64" s="62">
        <f t="shared" si="8"/>
        <v>25343986.81474597</v>
      </c>
      <c r="X64" s="62">
        <f t="shared" si="9"/>
        <v>29685</v>
      </c>
      <c r="Y64" s="62">
        <f t="shared" si="10"/>
        <v>285976949.74840158</v>
      </c>
      <c r="Z64" s="62">
        <f t="shared" si="11"/>
        <v>15685</v>
      </c>
      <c r="AA64" s="62">
        <f t="shared" si="12"/>
        <v>311320936.56314754</v>
      </c>
      <c r="AB64" s="62">
        <f t="shared" si="13"/>
        <v>45370</v>
      </c>
    </row>
    <row r="65" spans="1:28">
      <c r="A65" s="45">
        <v>2004</v>
      </c>
      <c r="B65" s="63" t="s">
        <v>20</v>
      </c>
      <c r="C65" s="63" t="s">
        <v>23</v>
      </c>
      <c r="D65" s="62">
        <v>456273508</v>
      </c>
      <c r="E65" s="62">
        <v>339636</v>
      </c>
      <c r="F65" s="62">
        <v>25747290</v>
      </c>
      <c r="G65" s="62">
        <v>29318</v>
      </c>
      <c r="H65" s="62">
        <v>287348928</v>
      </c>
      <c r="I65" s="62">
        <v>15518</v>
      </c>
      <c r="K65" s="45">
        <f t="shared" si="14"/>
        <v>2004</v>
      </c>
      <c r="L65" s="63" t="s">
        <v>20</v>
      </c>
      <c r="M65" s="63" t="s">
        <v>23</v>
      </c>
      <c r="N65" s="62">
        <f>'Wx Adj Known'!C63</f>
        <v>-20022758.884080175</v>
      </c>
      <c r="O65" s="62">
        <f>'Wx Adj Known'!E63</f>
        <v>-859477.04771447252</v>
      </c>
      <c r="P65" s="62">
        <f>'Wx Adj Known'!F63</f>
        <v>-8230272.6310685212</v>
      </c>
      <c r="R65" s="45">
        <f t="shared" si="15"/>
        <v>2004</v>
      </c>
      <c r="S65" s="63" t="s">
        <v>20</v>
      </c>
      <c r="T65" s="63" t="s">
        <v>23</v>
      </c>
      <c r="U65" s="62">
        <f t="shared" si="6"/>
        <v>436250749.11591983</v>
      </c>
      <c r="V65" s="62">
        <f t="shared" si="7"/>
        <v>339636</v>
      </c>
      <c r="W65" s="62">
        <f t="shared" si="8"/>
        <v>24887812.952285528</v>
      </c>
      <c r="X65" s="62">
        <f t="shared" si="9"/>
        <v>29318</v>
      </c>
      <c r="Y65" s="62">
        <f t="shared" si="10"/>
        <v>279118655.36893147</v>
      </c>
      <c r="Z65" s="62">
        <f t="shared" si="11"/>
        <v>15518</v>
      </c>
      <c r="AA65" s="62">
        <f t="shared" si="12"/>
        <v>304006468.321217</v>
      </c>
      <c r="AB65" s="62">
        <f t="shared" si="13"/>
        <v>44836</v>
      </c>
    </row>
    <row r="66" spans="1:28">
      <c r="A66" s="45">
        <v>2004</v>
      </c>
      <c r="B66" s="63" t="s">
        <v>21</v>
      </c>
      <c r="C66" s="63" t="s">
        <v>23</v>
      </c>
      <c r="D66" s="62">
        <v>352002198</v>
      </c>
      <c r="E66" s="62">
        <v>339760</v>
      </c>
      <c r="F66" s="62">
        <v>21234840</v>
      </c>
      <c r="G66" s="62">
        <v>29073</v>
      </c>
      <c r="H66" s="62">
        <v>263184300</v>
      </c>
      <c r="I66" s="62">
        <v>15413</v>
      </c>
      <c r="K66" s="45">
        <f t="shared" si="14"/>
        <v>2004</v>
      </c>
      <c r="L66" s="63" t="s">
        <v>21</v>
      </c>
      <c r="M66" s="63" t="s">
        <v>23</v>
      </c>
      <c r="N66" s="62">
        <f>'Wx Adj Known'!C64</f>
        <v>-8943191.5730955787</v>
      </c>
      <c r="O66" s="62">
        <f>'Wx Adj Known'!E64</f>
        <v>-1379431.9261074555</v>
      </c>
      <c r="P66" s="62">
        <f>'Wx Adj Known'!F64</f>
        <v>-13092057.064758096</v>
      </c>
      <c r="R66" s="45">
        <f t="shared" si="15"/>
        <v>2004</v>
      </c>
      <c r="S66" s="63" t="s">
        <v>21</v>
      </c>
      <c r="T66" s="63" t="s">
        <v>23</v>
      </c>
      <c r="U66" s="62">
        <f t="shared" si="6"/>
        <v>343059006.42690444</v>
      </c>
      <c r="V66" s="62">
        <f t="shared" si="7"/>
        <v>339760</v>
      </c>
      <c r="W66" s="62">
        <f t="shared" si="8"/>
        <v>19855408.073892545</v>
      </c>
      <c r="X66" s="62">
        <f t="shared" si="9"/>
        <v>29073</v>
      </c>
      <c r="Y66" s="62">
        <f t="shared" si="10"/>
        <v>250092242.93524191</v>
      </c>
      <c r="Z66" s="62">
        <f t="shared" si="11"/>
        <v>15413</v>
      </c>
      <c r="AA66" s="62">
        <f t="shared" si="12"/>
        <v>269947651.00913447</v>
      </c>
      <c r="AB66" s="62">
        <f t="shared" si="13"/>
        <v>44486</v>
      </c>
    </row>
    <row r="67" spans="1:28">
      <c r="A67" s="45">
        <v>2004</v>
      </c>
      <c r="B67" s="63" t="s">
        <v>22</v>
      </c>
      <c r="C67" s="63" t="s">
        <v>23</v>
      </c>
      <c r="D67" s="62">
        <v>370695786</v>
      </c>
      <c r="E67" s="62">
        <v>341159</v>
      </c>
      <c r="F67" s="62">
        <v>20799294</v>
      </c>
      <c r="G67" s="62">
        <v>29241</v>
      </c>
      <c r="H67" s="62">
        <v>252559283</v>
      </c>
      <c r="I67" s="62">
        <v>15426</v>
      </c>
      <c r="K67" s="45">
        <f t="shared" si="14"/>
        <v>2004</v>
      </c>
      <c r="L67" s="63" t="s">
        <v>22</v>
      </c>
      <c r="M67" s="63" t="s">
        <v>23</v>
      </c>
      <c r="N67" s="62">
        <f>'Wx Adj Known'!C65</f>
        <v>11800398.90334478</v>
      </c>
      <c r="O67" s="62">
        <f>'Wx Adj Known'!E65</f>
        <v>371834.83939882077</v>
      </c>
      <c r="P67" s="62">
        <f>'Wx Adj Known'!F65</f>
        <v>1463256.6353801254</v>
      </c>
      <c r="R67" s="45">
        <f t="shared" si="15"/>
        <v>2004</v>
      </c>
      <c r="S67" s="63" t="s">
        <v>22</v>
      </c>
      <c r="T67" s="63" t="s">
        <v>23</v>
      </c>
      <c r="U67" s="62">
        <f t="shared" si="6"/>
        <v>382496184.90334475</v>
      </c>
      <c r="V67" s="62">
        <f t="shared" si="7"/>
        <v>341159</v>
      </c>
      <c r="W67" s="62">
        <f t="shared" si="8"/>
        <v>21171128.83939882</v>
      </c>
      <c r="X67" s="62">
        <f t="shared" si="9"/>
        <v>29241</v>
      </c>
      <c r="Y67" s="62">
        <f t="shared" si="10"/>
        <v>254022539.63538012</v>
      </c>
      <c r="Z67" s="62">
        <f t="shared" si="11"/>
        <v>15426</v>
      </c>
      <c r="AA67" s="62">
        <f t="shared" si="12"/>
        <v>275193668.47477895</v>
      </c>
      <c r="AB67" s="62">
        <f t="shared" si="13"/>
        <v>44667</v>
      </c>
    </row>
    <row r="68" spans="1:28">
      <c r="A68" s="45">
        <v>2005</v>
      </c>
      <c r="B68" s="63" t="s">
        <v>11</v>
      </c>
      <c r="C68" s="63" t="s">
        <v>23</v>
      </c>
      <c r="D68" s="62">
        <v>444876560</v>
      </c>
      <c r="E68" s="62">
        <v>342935</v>
      </c>
      <c r="F68" s="62">
        <v>23637579</v>
      </c>
      <c r="G68" s="62">
        <v>29283</v>
      </c>
      <c r="H68" s="62">
        <v>253045802</v>
      </c>
      <c r="I68" s="62">
        <v>15419</v>
      </c>
      <c r="K68" s="45">
        <f t="shared" si="14"/>
        <v>2005</v>
      </c>
      <c r="L68" s="63" t="s">
        <v>11</v>
      </c>
      <c r="M68" s="63" t="s">
        <v>23</v>
      </c>
      <c r="N68" s="62">
        <f>'Wx Adj Known'!C66</f>
        <v>20254115.664356183</v>
      </c>
      <c r="O68" s="62">
        <f>'Wx Adj Known'!E66</f>
        <v>578555.27956977312</v>
      </c>
      <c r="P68" s="62">
        <f>'Wx Adj Known'!F66</f>
        <v>2317306.7335220343</v>
      </c>
      <c r="R68" s="45">
        <f t="shared" si="15"/>
        <v>2005</v>
      </c>
      <c r="S68" s="63" t="s">
        <v>11</v>
      </c>
      <c r="T68" s="63" t="s">
        <v>23</v>
      </c>
      <c r="U68" s="62">
        <f t="shared" si="6"/>
        <v>465130675.66435617</v>
      </c>
      <c r="V68" s="62">
        <f t="shared" si="7"/>
        <v>342935</v>
      </c>
      <c r="W68" s="62">
        <f t="shared" si="8"/>
        <v>24216134.279569775</v>
      </c>
      <c r="X68" s="62">
        <f t="shared" si="9"/>
        <v>29283</v>
      </c>
      <c r="Y68" s="62">
        <f t="shared" si="10"/>
        <v>255363108.73352203</v>
      </c>
      <c r="Z68" s="62">
        <f t="shared" si="11"/>
        <v>15419</v>
      </c>
      <c r="AA68" s="62">
        <f t="shared" si="12"/>
        <v>279579243.0130918</v>
      </c>
      <c r="AB68" s="62">
        <f t="shared" si="13"/>
        <v>44702</v>
      </c>
    </row>
    <row r="69" spans="1:28">
      <c r="A69" s="45">
        <v>2005</v>
      </c>
      <c r="B69" s="63" t="s">
        <v>12</v>
      </c>
      <c r="C69" s="63" t="s">
        <v>23</v>
      </c>
      <c r="D69" s="62">
        <v>391707831</v>
      </c>
      <c r="E69" s="62">
        <v>344270</v>
      </c>
      <c r="F69" s="62">
        <v>22160766</v>
      </c>
      <c r="G69" s="62">
        <v>29500</v>
      </c>
      <c r="H69" s="62">
        <v>237526208</v>
      </c>
      <c r="I69" s="62">
        <v>15479</v>
      </c>
      <c r="K69" s="45">
        <f t="shared" si="14"/>
        <v>2005</v>
      </c>
      <c r="L69" s="63" t="s">
        <v>12</v>
      </c>
      <c r="M69" s="63" t="s">
        <v>23</v>
      </c>
      <c r="N69" s="62">
        <f>'Wx Adj Known'!C67</f>
        <v>19199335.791173164</v>
      </c>
      <c r="O69" s="62">
        <f>'Wx Adj Known'!E67</f>
        <v>595112.3740066957</v>
      </c>
      <c r="P69" s="62">
        <f>'Wx Adj Known'!F67</f>
        <v>2654873.1764068413</v>
      </c>
      <c r="R69" s="45">
        <f t="shared" si="15"/>
        <v>2005</v>
      </c>
      <c r="S69" s="63" t="s">
        <v>12</v>
      </c>
      <c r="T69" s="63" t="s">
        <v>23</v>
      </c>
      <c r="U69" s="62">
        <f t="shared" si="6"/>
        <v>410907166.79117316</v>
      </c>
      <c r="V69" s="62">
        <f t="shared" si="7"/>
        <v>344270</v>
      </c>
      <c r="W69" s="62">
        <f t="shared" si="8"/>
        <v>22755878.374006696</v>
      </c>
      <c r="X69" s="62">
        <f t="shared" si="9"/>
        <v>29500</v>
      </c>
      <c r="Y69" s="62">
        <f t="shared" si="10"/>
        <v>240181081.17640683</v>
      </c>
      <c r="Z69" s="62">
        <f t="shared" si="11"/>
        <v>15479</v>
      </c>
      <c r="AA69" s="62">
        <f t="shared" si="12"/>
        <v>262936959.55041352</v>
      </c>
      <c r="AB69" s="62">
        <f t="shared" si="13"/>
        <v>44979</v>
      </c>
    </row>
    <row r="70" spans="1:28">
      <c r="A70" s="45">
        <v>2005</v>
      </c>
      <c r="B70" s="63" t="s">
        <v>13</v>
      </c>
      <c r="C70" s="63" t="s">
        <v>23</v>
      </c>
      <c r="D70" s="62">
        <v>342493129</v>
      </c>
      <c r="E70" s="62">
        <v>345757</v>
      </c>
      <c r="F70" s="62">
        <v>20566377</v>
      </c>
      <c r="G70" s="62">
        <v>29781</v>
      </c>
      <c r="H70" s="62">
        <v>232934760</v>
      </c>
      <c r="I70" s="62">
        <v>15490</v>
      </c>
      <c r="K70" s="45">
        <f t="shared" si="14"/>
        <v>2005</v>
      </c>
      <c r="L70" s="63" t="s">
        <v>13</v>
      </c>
      <c r="M70" s="63" t="s">
        <v>23</v>
      </c>
      <c r="N70" s="62">
        <f>'Wx Adj Known'!C68</f>
        <v>4767018.2725476241</v>
      </c>
      <c r="O70" s="62">
        <f>'Wx Adj Known'!E68</f>
        <v>29938.818901903214</v>
      </c>
      <c r="P70" s="62">
        <f>'Wx Adj Known'!F68</f>
        <v>2805463.2528988803</v>
      </c>
      <c r="R70" s="45">
        <f t="shared" si="15"/>
        <v>2005</v>
      </c>
      <c r="S70" s="63" t="s">
        <v>13</v>
      </c>
      <c r="T70" s="63" t="s">
        <v>23</v>
      </c>
      <c r="U70" s="62">
        <f t="shared" si="6"/>
        <v>347260147.2725476</v>
      </c>
      <c r="V70" s="62">
        <f t="shared" si="7"/>
        <v>345757</v>
      </c>
      <c r="W70" s="62">
        <f t="shared" si="8"/>
        <v>20596315.818901904</v>
      </c>
      <c r="X70" s="62">
        <f t="shared" si="9"/>
        <v>29781</v>
      </c>
      <c r="Y70" s="62">
        <f t="shared" si="10"/>
        <v>235740223.25289887</v>
      </c>
      <c r="Z70" s="62">
        <f t="shared" si="11"/>
        <v>15490</v>
      </c>
      <c r="AA70" s="62">
        <f t="shared" si="12"/>
        <v>256336539.07180077</v>
      </c>
      <c r="AB70" s="62">
        <f t="shared" si="13"/>
        <v>45271</v>
      </c>
    </row>
    <row r="71" spans="1:28">
      <c r="A71" s="45">
        <v>2005</v>
      </c>
      <c r="B71" s="63" t="s">
        <v>14</v>
      </c>
      <c r="C71" s="63" t="s">
        <v>23</v>
      </c>
      <c r="D71" s="62">
        <v>311148475</v>
      </c>
      <c r="E71" s="62">
        <v>346924</v>
      </c>
      <c r="F71" s="62">
        <v>20257042</v>
      </c>
      <c r="G71" s="62">
        <v>29813</v>
      </c>
      <c r="H71" s="62">
        <v>245030175</v>
      </c>
      <c r="I71" s="62">
        <v>15517</v>
      </c>
      <c r="K71" s="45">
        <f t="shared" si="14"/>
        <v>2005</v>
      </c>
      <c r="L71" s="63" t="s">
        <v>14</v>
      </c>
      <c r="M71" s="63" t="s">
        <v>23</v>
      </c>
      <c r="N71" s="62">
        <f>'Wx Adj Known'!C69</f>
        <v>17968571.204892002</v>
      </c>
      <c r="O71" s="62">
        <f>'Wx Adj Known'!E69</f>
        <v>676637.6507211274</v>
      </c>
      <c r="P71" s="62">
        <f>'Wx Adj Known'!F69</f>
        <v>5940649.3408103464</v>
      </c>
      <c r="R71" s="45">
        <f t="shared" si="15"/>
        <v>2005</v>
      </c>
      <c r="S71" s="63" t="s">
        <v>14</v>
      </c>
      <c r="T71" s="63" t="s">
        <v>23</v>
      </c>
      <c r="U71" s="62">
        <f t="shared" si="6"/>
        <v>329117046.20489198</v>
      </c>
      <c r="V71" s="62">
        <f t="shared" si="7"/>
        <v>346924</v>
      </c>
      <c r="W71" s="62">
        <f t="shared" si="8"/>
        <v>20933679.650721129</v>
      </c>
      <c r="X71" s="62">
        <f t="shared" si="9"/>
        <v>29813</v>
      </c>
      <c r="Y71" s="62">
        <f t="shared" si="10"/>
        <v>250970824.34081036</v>
      </c>
      <c r="Z71" s="62">
        <f t="shared" si="11"/>
        <v>15517</v>
      </c>
      <c r="AA71" s="62">
        <f t="shared" si="12"/>
        <v>271904503.99153149</v>
      </c>
      <c r="AB71" s="62">
        <f t="shared" si="13"/>
        <v>45330</v>
      </c>
    </row>
    <row r="72" spans="1:28">
      <c r="A72" s="45">
        <v>2005</v>
      </c>
      <c r="B72" s="63" t="s">
        <v>15</v>
      </c>
      <c r="C72" s="63" t="s">
        <v>23</v>
      </c>
      <c r="D72" s="62">
        <v>328703285</v>
      </c>
      <c r="E72" s="62">
        <v>347770</v>
      </c>
      <c r="F72" s="62">
        <v>20907733</v>
      </c>
      <c r="G72" s="62">
        <v>30003</v>
      </c>
      <c r="H72" s="62">
        <v>254206978</v>
      </c>
      <c r="I72" s="62">
        <v>15573</v>
      </c>
      <c r="K72" s="45">
        <f t="shared" si="14"/>
        <v>2005</v>
      </c>
      <c r="L72" s="63" t="s">
        <v>15</v>
      </c>
      <c r="M72" s="63" t="s">
        <v>23</v>
      </c>
      <c r="N72" s="62">
        <f>'Wx Adj Known'!C70</f>
        <v>33826867.637863122</v>
      </c>
      <c r="O72" s="62">
        <f>'Wx Adj Known'!E70</f>
        <v>1339357.6082553896</v>
      </c>
      <c r="P72" s="62">
        <f>'Wx Adj Known'!F70</f>
        <v>11996123.909000251</v>
      </c>
      <c r="R72" s="45">
        <f t="shared" si="15"/>
        <v>2005</v>
      </c>
      <c r="S72" s="63" t="s">
        <v>15</v>
      </c>
      <c r="T72" s="63" t="s">
        <v>23</v>
      </c>
      <c r="U72" s="62">
        <f t="shared" si="6"/>
        <v>362530152.6378631</v>
      </c>
      <c r="V72" s="62">
        <f t="shared" si="7"/>
        <v>347770</v>
      </c>
      <c r="W72" s="62">
        <f t="shared" si="8"/>
        <v>22247090.60825539</v>
      </c>
      <c r="X72" s="62">
        <f t="shared" si="9"/>
        <v>30003</v>
      </c>
      <c r="Y72" s="62">
        <f t="shared" si="10"/>
        <v>266203101.90900025</v>
      </c>
      <c r="Z72" s="62">
        <f t="shared" si="11"/>
        <v>15573</v>
      </c>
      <c r="AA72" s="62">
        <f t="shared" si="12"/>
        <v>288450192.51725566</v>
      </c>
      <c r="AB72" s="62">
        <f t="shared" si="13"/>
        <v>45576</v>
      </c>
    </row>
    <row r="73" spans="1:28">
      <c r="A73" s="45">
        <v>2005</v>
      </c>
      <c r="B73" s="63" t="s">
        <v>16</v>
      </c>
      <c r="C73" s="63" t="s">
        <v>23</v>
      </c>
      <c r="D73" s="62">
        <v>499797242</v>
      </c>
      <c r="E73" s="62">
        <v>348964</v>
      </c>
      <c r="F73" s="62">
        <v>28451636</v>
      </c>
      <c r="G73" s="62">
        <v>30172</v>
      </c>
      <c r="H73" s="62">
        <v>313561100</v>
      </c>
      <c r="I73" s="62">
        <v>15641</v>
      </c>
      <c r="K73" s="45">
        <f t="shared" si="14"/>
        <v>2005</v>
      </c>
      <c r="L73" s="63" t="s">
        <v>16</v>
      </c>
      <c r="M73" s="63" t="s">
        <v>23</v>
      </c>
      <c r="N73" s="62">
        <f>'Wx Adj Known'!C71</f>
        <v>12225421.419307394</v>
      </c>
      <c r="O73" s="62">
        <f>'Wx Adj Known'!E71</f>
        <v>499183.86003777781</v>
      </c>
      <c r="P73" s="62">
        <f>'Wx Adj Known'!F71</f>
        <v>3099373.8644749322</v>
      </c>
      <c r="R73" s="45">
        <f t="shared" si="15"/>
        <v>2005</v>
      </c>
      <c r="S73" s="63" t="s">
        <v>16</v>
      </c>
      <c r="T73" s="63" t="s">
        <v>23</v>
      </c>
      <c r="U73" s="62">
        <f t="shared" ref="U73:U136" si="16">D73+N73</f>
        <v>512022663.41930741</v>
      </c>
      <c r="V73" s="62">
        <f t="shared" ref="V73:V136" si="17">E73</f>
        <v>348964</v>
      </c>
      <c r="W73" s="62">
        <f t="shared" ref="W73:W136" si="18">F73+O73</f>
        <v>28950819.860037778</v>
      </c>
      <c r="X73" s="62">
        <f t="shared" ref="X73:X136" si="19">G73</f>
        <v>30172</v>
      </c>
      <c r="Y73" s="62">
        <f t="shared" ref="Y73:Y136" si="20">H73+P73</f>
        <v>316660473.86447495</v>
      </c>
      <c r="Z73" s="62">
        <f t="shared" ref="Z73:Z136" si="21">I73</f>
        <v>15641</v>
      </c>
      <c r="AA73" s="62">
        <f t="shared" ref="AA73:AA136" si="22">W73+Y73</f>
        <v>345611293.72451276</v>
      </c>
      <c r="AB73" s="62">
        <f t="shared" ref="AB73:AB136" si="23">X73+Z73</f>
        <v>45813</v>
      </c>
    </row>
    <row r="74" spans="1:28">
      <c r="A74" s="45">
        <v>2005</v>
      </c>
      <c r="B74" s="63" t="s">
        <v>17</v>
      </c>
      <c r="C74" s="63" t="s">
        <v>23</v>
      </c>
      <c r="D74" s="62">
        <v>567930309</v>
      </c>
      <c r="E74" s="62">
        <v>349406</v>
      </c>
      <c r="F74" s="62">
        <v>30656325</v>
      </c>
      <c r="G74" s="62">
        <v>30086</v>
      </c>
      <c r="H74" s="62">
        <v>328844714</v>
      </c>
      <c r="I74" s="62">
        <v>15663</v>
      </c>
      <c r="K74" s="45">
        <f t="shared" si="14"/>
        <v>2005</v>
      </c>
      <c r="L74" s="63" t="s">
        <v>17</v>
      </c>
      <c r="M74" s="63" t="s">
        <v>23</v>
      </c>
      <c r="N74" s="62">
        <f>'Wx Adj Known'!C72</f>
        <v>8555099.0671405159</v>
      </c>
      <c r="O74" s="62">
        <f>'Wx Adj Known'!E72</f>
        <v>343609.7940192807</v>
      </c>
      <c r="P74" s="62">
        <f>'Wx Adj Known'!F72</f>
        <v>2279970.0704883956</v>
      </c>
      <c r="R74" s="45">
        <f t="shared" si="15"/>
        <v>2005</v>
      </c>
      <c r="S74" s="63" t="s">
        <v>17</v>
      </c>
      <c r="T74" s="63" t="s">
        <v>23</v>
      </c>
      <c r="U74" s="62">
        <f t="shared" si="16"/>
        <v>576485408.06714046</v>
      </c>
      <c r="V74" s="62">
        <f t="shared" si="17"/>
        <v>349406</v>
      </c>
      <c r="W74" s="62">
        <f t="shared" si="18"/>
        <v>30999934.794019282</v>
      </c>
      <c r="X74" s="62">
        <f t="shared" si="19"/>
        <v>30086</v>
      </c>
      <c r="Y74" s="62">
        <f t="shared" si="20"/>
        <v>331124684.07048839</v>
      </c>
      <c r="Z74" s="62">
        <f t="shared" si="21"/>
        <v>15663</v>
      </c>
      <c r="AA74" s="62">
        <f t="shared" si="22"/>
        <v>362124618.86450768</v>
      </c>
      <c r="AB74" s="62">
        <f t="shared" si="23"/>
        <v>45749</v>
      </c>
    </row>
    <row r="75" spans="1:28">
      <c r="A75" s="45">
        <v>2005</v>
      </c>
      <c r="B75" s="63" t="s">
        <v>18</v>
      </c>
      <c r="C75" s="63" t="s">
        <v>23</v>
      </c>
      <c r="D75" s="62">
        <v>586539883</v>
      </c>
      <c r="E75" s="62">
        <v>349909</v>
      </c>
      <c r="F75" s="62">
        <v>31857413</v>
      </c>
      <c r="G75" s="62">
        <v>30063</v>
      </c>
      <c r="H75" s="62">
        <v>333137062</v>
      </c>
      <c r="I75" s="62">
        <v>15668</v>
      </c>
      <c r="K75" s="45">
        <f t="shared" si="14"/>
        <v>2005</v>
      </c>
      <c r="L75" s="63" t="s">
        <v>18</v>
      </c>
      <c r="M75" s="63" t="s">
        <v>23</v>
      </c>
      <c r="N75" s="62">
        <f>'Wx Adj Known'!C73</f>
        <v>10952184.515947759</v>
      </c>
      <c r="O75" s="62">
        <f>'Wx Adj Known'!E73</f>
        <v>445275.93234546174</v>
      </c>
      <c r="P75" s="62">
        <f>'Wx Adj Known'!F73</f>
        <v>2902700.5635871147</v>
      </c>
      <c r="R75" s="45">
        <f t="shared" si="15"/>
        <v>2005</v>
      </c>
      <c r="S75" s="63" t="s">
        <v>18</v>
      </c>
      <c r="T75" s="63" t="s">
        <v>23</v>
      </c>
      <c r="U75" s="62">
        <f t="shared" si="16"/>
        <v>597492067.51594782</v>
      </c>
      <c r="V75" s="62">
        <f t="shared" si="17"/>
        <v>349909</v>
      </c>
      <c r="W75" s="62">
        <f t="shared" si="18"/>
        <v>32302688.932345461</v>
      </c>
      <c r="X75" s="62">
        <f t="shared" si="19"/>
        <v>30063</v>
      </c>
      <c r="Y75" s="62">
        <f t="shared" si="20"/>
        <v>336039762.56358713</v>
      </c>
      <c r="Z75" s="62">
        <f t="shared" si="21"/>
        <v>15668</v>
      </c>
      <c r="AA75" s="62">
        <f t="shared" si="22"/>
        <v>368342451.49593258</v>
      </c>
      <c r="AB75" s="62">
        <f t="shared" si="23"/>
        <v>45731</v>
      </c>
    </row>
    <row r="76" spans="1:28">
      <c r="A76" s="45">
        <v>2005</v>
      </c>
      <c r="B76" s="63" t="s">
        <v>19</v>
      </c>
      <c r="C76" s="63" t="s">
        <v>23</v>
      </c>
      <c r="D76" s="62">
        <v>597573958</v>
      </c>
      <c r="E76" s="62">
        <v>350774</v>
      </c>
      <c r="F76" s="62">
        <v>31993990</v>
      </c>
      <c r="G76" s="62">
        <v>30103</v>
      </c>
      <c r="H76" s="62">
        <v>335481593</v>
      </c>
      <c r="I76" s="62">
        <v>15676</v>
      </c>
      <c r="K76" s="45">
        <f t="shared" si="14"/>
        <v>2005</v>
      </c>
      <c r="L76" s="63" t="s">
        <v>19</v>
      </c>
      <c r="M76" s="63" t="s">
        <v>23</v>
      </c>
      <c r="N76" s="62">
        <f>'Wx Adj Known'!C74</f>
        <v>-27129823.707661621</v>
      </c>
      <c r="O76" s="62">
        <f>'Wx Adj Known'!E74</f>
        <v>-1129997.5851061437</v>
      </c>
      <c r="P76" s="62">
        <f>'Wx Adj Known'!F74</f>
        <v>-7847649.0418426897</v>
      </c>
      <c r="R76" s="45">
        <f t="shared" si="15"/>
        <v>2005</v>
      </c>
      <c r="S76" s="63" t="s">
        <v>19</v>
      </c>
      <c r="T76" s="63" t="s">
        <v>23</v>
      </c>
      <c r="U76" s="62">
        <f t="shared" si="16"/>
        <v>570444134.29233837</v>
      </c>
      <c r="V76" s="62">
        <f t="shared" si="17"/>
        <v>350774</v>
      </c>
      <c r="W76" s="62">
        <f t="shared" si="18"/>
        <v>30863992.414893858</v>
      </c>
      <c r="X76" s="62">
        <f t="shared" si="19"/>
        <v>30103</v>
      </c>
      <c r="Y76" s="62">
        <f t="shared" si="20"/>
        <v>327633943.9581573</v>
      </c>
      <c r="Z76" s="62">
        <f t="shared" si="21"/>
        <v>15676</v>
      </c>
      <c r="AA76" s="62">
        <f t="shared" si="22"/>
        <v>358497936.37305117</v>
      </c>
      <c r="AB76" s="62">
        <f t="shared" si="23"/>
        <v>45779</v>
      </c>
    </row>
    <row r="77" spans="1:28">
      <c r="A77" s="45">
        <v>2005</v>
      </c>
      <c r="B77" s="63" t="s">
        <v>20</v>
      </c>
      <c r="C77" s="63" t="s">
        <v>23</v>
      </c>
      <c r="D77" s="62">
        <v>477162695</v>
      </c>
      <c r="E77" s="62">
        <v>351095</v>
      </c>
      <c r="F77" s="62">
        <v>27822862</v>
      </c>
      <c r="G77" s="62">
        <v>30146</v>
      </c>
      <c r="H77" s="62">
        <v>307862564</v>
      </c>
      <c r="I77" s="62">
        <v>15687</v>
      </c>
      <c r="K77" s="45">
        <f t="shared" si="14"/>
        <v>2005</v>
      </c>
      <c r="L77" s="63" t="s">
        <v>20</v>
      </c>
      <c r="M77" s="63" t="s">
        <v>23</v>
      </c>
      <c r="N77" s="62">
        <f>'Wx Adj Known'!C75</f>
        <v>-55169619.228765883</v>
      </c>
      <c r="O77" s="62">
        <f>'Wx Adj Known'!E75</f>
        <v>-2355563.300382481</v>
      </c>
      <c r="P77" s="62">
        <f>'Wx Adj Known'!F75</f>
        <v>-16860067.725333601</v>
      </c>
      <c r="R77" s="45">
        <f t="shared" si="15"/>
        <v>2005</v>
      </c>
      <c r="S77" s="63" t="s">
        <v>20</v>
      </c>
      <c r="T77" s="63" t="s">
        <v>23</v>
      </c>
      <c r="U77" s="62">
        <f t="shared" si="16"/>
        <v>421993075.7712341</v>
      </c>
      <c r="V77" s="62">
        <f t="shared" si="17"/>
        <v>351095</v>
      </c>
      <c r="W77" s="62">
        <f t="shared" si="18"/>
        <v>25467298.69961752</v>
      </c>
      <c r="X77" s="62">
        <f t="shared" si="19"/>
        <v>30146</v>
      </c>
      <c r="Y77" s="62">
        <f t="shared" si="20"/>
        <v>291002496.27466643</v>
      </c>
      <c r="Z77" s="62">
        <f t="shared" si="21"/>
        <v>15687</v>
      </c>
      <c r="AA77" s="62">
        <f t="shared" si="22"/>
        <v>316469794.97428393</v>
      </c>
      <c r="AB77" s="62">
        <f t="shared" si="23"/>
        <v>45833</v>
      </c>
    </row>
    <row r="78" spans="1:28">
      <c r="A78" s="45">
        <v>2005</v>
      </c>
      <c r="B78" s="63" t="s">
        <v>21</v>
      </c>
      <c r="C78" s="63" t="s">
        <v>23</v>
      </c>
      <c r="D78" s="62">
        <v>343818312</v>
      </c>
      <c r="E78" s="62">
        <v>351685</v>
      </c>
      <c r="F78" s="62">
        <v>21702503</v>
      </c>
      <c r="G78" s="62">
        <v>30275</v>
      </c>
      <c r="H78" s="62">
        <v>259019860</v>
      </c>
      <c r="I78" s="62">
        <v>15716</v>
      </c>
      <c r="K78" s="45">
        <f t="shared" si="14"/>
        <v>2005</v>
      </c>
      <c r="L78" s="63" t="s">
        <v>21</v>
      </c>
      <c r="M78" s="63" t="s">
        <v>23</v>
      </c>
      <c r="N78" s="62">
        <f>'Wx Adj Known'!C76</f>
        <v>-178936.8330719131</v>
      </c>
      <c r="O78" s="62">
        <f>'Wx Adj Known'!E76</f>
        <v>-80342.131604454524</v>
      </c>
      <c r="P78" s="62">
        <f>'Wx Adj Known'!F76</f>
        <v>-208531.43704293843</v>
      </c>
      <c r="R78" s="45">
        <f t="shared" si="15"/>
        <v>2005</v>
      </c>
      <c r="S78" s="63" t="s">
        <v>21</v>
      </c>
      <c r="T78" s="63" t="s">
        <v>23</v>
      </c>
      <c r="U78" s="62">
        <f t="shared" si="16"/>
        <v>343639375.16692811</v>
      </c>
      <c r="V78" s="62">
        <f t="shared" si="17"/>
        <v>351685</v>
      </c>
      <c r="W78" s="62">
        <f t="shared" si="18"/>
        <v>21622160.868395545</v>
      </c>
      <c r="X78" s="62">
        <f t="shared" si="19"/>
        <v>30275</v>
      </c>
      <c r="Y78" s="62">
        <f t="shared" si="20"/>
        <v>258811328.56295705</v>
      </c>
      <c r="Z78" s="62">
        <f t="shared" si="21"/>
        <v>15716</v>
      </c>
      <c r="AA78" s="62">
        <f t="shared" si="22"/>
        <v>280433489.43135262</v>
      </c>
      <c r="AB78" s="62">
        <f t="shared" si="23"/>
        <v>45991</v>
      </c>
    </row>
    <row r="79" spans="1:28">
      <c r="A79" s="45">
        <v>2005</v>
      </c>
      <c r="B79" s="63" t="s">
        <v>22</v>
      </c>
      <c r="C79" s="63" t="s">
        <v>23</v>
      </c>
      <c r="D79" s="62">
        <v>401740746</v>
      </c>
      <c r="E79" s="62">
        <v>352615</v>
      </c>
      <c r="F79" s="62">
        <v>22978927</v>
      </c>
      <c r="G79" s="62">
        <v>30201</v>
      </c>
      <c r="H79" s="62">
        <v>254362497</v>
      </c>
      <c r="I79" s="62">
        <v>15721</v>
      </c>
      <c r="K79" s="45">
        <f t="shared" si="14"/>
        <v>2005</v>
      </c>
      <c r="L79" s="63" t="s">
        <v>22</v>
      </c>
      <c r="M79" s="63" t="s">
        <v>23</v>
      </c>
      <c r="N79" s="62">
        <f>'Wx Adj Known'!C77</f>
        <v>-3896288.7746251822</v>
      </c>
      <c r="O79" s="62">
        <f>'Wx Adj Known'!E77</f>
        <v>-5947.6290016441035</v>
      </c>
      <c r="P79" s="62">
        <f>'Wx Adj Known'!F77</f>
        <v>259146.69501854063</v>
      </c>
      <c r="R79" s="45">
        <f t="shared" si="15"/>
        <v>2005</v>
      </c>
      <c r="S79" s="63" t="s">
        <v>22</v>
      </c>
      <c r="T79" s="63" t="s">
        <v>23</v>
      </c>
      <c r="U79" s="62">
        <f t="shared" si="16"/>
        <v>397844457.22537482</v>
      </c>
      <c r="V79" s="62">
        <f t="shared" si="17"/>
        <v>352615</v>
      </c>
      <c r="W79" s="62">
        <f t="shared" si="18"/>
        <v>22972979.370998356</v>
      </c>
      <c r="X79" s="62">
        <f t="shared" si="19"/>
        <v>30201</v>
      </c>
      <c r="Y79" s="62">
        <f t="shared" si="20"/>
        <v>254621643.69501853</v>
      </c>
      <c r="Z79" s="62">
        <f t="shared" si="21"/>
        <v>15721</v>
      </c>
      <c r="AA79" s="62">
        <f t="shared" si="22"/>
        <v>277594623.06601691</v>
      </c>
      <c r="AB79" s="62">
        <f t="shared" si="23"/>
        <v>45922</v>
      </c>
    </row>
    <row r="80" spans="1:28">
      <c r="A80" s="45">
        <v>2006</v>
      </c>
      <c r="B80" s="63" t="s">
        <v>11</v>
      </c>
      <c r="C80" s="63" t="s">
        <v>23</v>
      </c>
      <c r="D80" s="62">
        <v>433697396</v>
      </c>
      <c r="E80" s="62">
        <v>353724</v>
      </c>
      <c r="F80" s="62">
        <v>24510733</v>
      </c>
      <c r="G80" s="62">
        <v>30293</v>
      </c>
      <c r="H80" s="62">
        <v>251706392</v>
      </c>
      <c r="I80" s="62">
        <v>15737</v>
      </c>
      <c r="K80" s="45">
        <v>2006</v>
      </c>
      <c r="L80" s="60" t="s">
        <v>11</v>
      </c>
      <c r="M80" s="60" t="s">
        <v>23</v>
      </c>
      <c r="N80" s="62">
        <f>'Wx Adj Known'!C78</f>
        <v>50533225.455423906</v>
      </c>
      <c r="O80" s="62">
        <f>'Wx Adj Known'!E78</f>
        <v>1447713.4064582905</v>
      </c>
      <c r="P80" s="62">
        <f>'Wx Adj Known'!F78</f>
        <v>7874698.5062140273</v>
      </c>
      <c r="R80" s="45">
        <v>2006</v>
      </c>
      <c r="S80" s="60" t="s">
        <v>11</v>
      </c>
      <c r="T80" s="60" t="s">
        <v>23</v>
      </c>
      <c r="U80" s="62">
        <f t="shared" si="16"/>
        <v>484230621.45542389</v>
      </c>
      <c r="V80" s="62">
        <f t="shared" si="17"/>
        <v>353724</v>
      </c>
      <c r="W80" s="62">
        <f t="shared" si="18"/>
        <v>25958446.406458292</v>
      </c>
      <c r="X80" s="62">
        <f t="shared" si="19"/>
        <v>30293</v>
      </c>
      <c r="Y80" s="62">
        <f t="shared" si="20"/>
        <v>259581090.50621402</v>
      </c>
      <c r="Z80" s="62">
        <f t="shared" si="21"/>
        <v>15737</v>
      </c>
      <c r="AA80" s="62">
        <f t="shared" si="22"/>
        <v>285539536.91267234</v>
      </c>
      <c r="AB80" s="62">
        <f t="shared" si="23"/>
        <v>46030</v>
      </c>
    </row>
    <row r="81" spans="1:28">
      <c r="A81" s="45">
        <v>2006</v>
      </c>
      <c r="B81" s="63" t="s">
        <v>12</v>
      </c>
      <c r="C81" s="63" t="s">
        <v>23</v>
      </c>
      <c r="D81" s="62">
        <v>371099631</v>
      </c>
      <c r="E81" s="62">
        <v>355212</v>
      </c>
      <c r="F81" s="62">
        <v>22077603</v>
      </c>
      <c r="G81" s="62">
        <v>30295</v>
      </c>
      <c r="H81" s="62">
        <v>234069541</v>
      </c>
      <c r="I81" s="62">
        <v>15724</v>
      </c>
      <c r="K81" s="45">
        <v>2006</v>
      </c>
      <c r="L81" s="60" t="s">
        <v>12</v>
      </c>
      <c r="M81" s="60" t="s">
        <v>23</v>
      </c>
      <c r="N81" s="62">
        <f>'Wx Adj Known'!C79</f>
        <v>49335910.893049903</v>
      </c>
      <c r="O81" s="62">
        <f>'Wx Adj Known'!E79</f>
        <v>1522076.2822078243</v>
      </c>
      <c r="P81" s="62">
        <f>'Wx Adj Known'!F79</f>
        <v>5302048.4420713056</v>
      </c>
      <c r="R81" s="45">
        <v>2006</v>
      </c>
      <c r="S81" s="60" t="s">
        <v>12</v>
      </c>
      <c r="T81" s="60" t="s">
        <v>23</v>
      </c>
      <c r="U81" s="62">
        <f t="shared" si="16"/>
        <v>420435541.8930499</v>
      </c>
      <c r="V81" s="62">
        <f t="shared" si="17"/>
        <v>355212</v>
      </c>
      <c r="W81" s="62">
        <f t="shared" si="18"/>
        <v>23599679.282207824</v>
      </c>
      <c r="X81" s="62">
        <f t="shared" si="19"/>
        <v>30295</v>
      </c>
      <c r="Y81" s="62">
        <f t="shared" si="20"/>
        <v>239371589.44207132</v>
      </c>
      <c r="Z81" s="62">
        <f t="shared" si="21"/>
        <v>15724</v>
      </c>
      <c r="AA81" s="62">
        <f t="shared" si="22"/>
        <v>262971268.72427914</v>
      </c>
      <c r="AB81" s="62">
        <f t="shared" si="23"/>
        <v>46019</v>
      </c>
    </row>
    <row r="82" spans="1:28">
      <c r="A82" s="45">
        <v>2006</v>
      </c>
      <c r="B82" s="63" t="s">
        <v>13</v>
      </c>
      <c r="C82" s="63" t="s">
        <v>23</v>
      </c>
      <c r="D82" s="62">
        <v>331666240</v>
      </c>
      <c r="E82" s="62">
        <v>356538</v>
      </c>
      <c r="F82" s="62">
        <v>20394338</v>
      </c>
      <c r="G82" s="62">
        <v>30313</v>
      </c>
      <c r="H82" s="62">
        <v>236383061</v>
      </c>
      <c r="I82" s="62">
        <v>15761</v>
      </c>
      <c r="K82" s="45">
        <v>2006</v>
      </c>
      <c r="L82" s="60" t="s">
        <v>13</v>
      </c>
      <c r="M82" s="60" t="s">
        <v>23</v>
      </c>
      <c r="N82" s="62">
        <f>'Wx Adj Known'!C80</f>
        <v>14790400.987067753</v>
      </c>
      <c r="O82" s="62">
        <f>'Wx Adj Known'!E80</f>
        <v>513835.44983959367</v>
      </c>
      <c r="P82" s="62">
        <f>'Wx Adj Known'!F80</f>
        <v>504876.8118568128</v>
      </c>
      <c r="R82" s="45">
        <v>2006</v>
      </c>
      <c r="S82" s="60" t="s">
        <v>13</v>
      </c>
      <c r="T82" s="60" t="s">
        <v>23</v>
      </c>
      <c r="U82" s="62">
        <f t="shared" si="16"/>
        <v>346456640.98706776</v>
      </c>
      <c r="V82" s="62">
        <f t="shared" si="17"/>
        <v>356538</v>
      </c>
      <c r="W82" s="62">
        <f t="shared" si="18"/>
        <v>20908173.449839592</v>
      </c>
      <c r="X82" s="62">
        <f t="shared" si="19"/>
        <v>30313</v>
      </c>
      <c r="Y82" s="62">
        <f t="shared" si="20"/>
        <v>236887937.81185681</v>
      </c>
      <c r="Z82" s="62">
        <f t="shared" si="21"/>
        <v>15761</v>
      </c>
      <c r="AA82" s="62">
        <f t="shared" si="22"/>
        <v>257796111.2616964</v>
      </c>
      <c r="AB82" s="62">
        <f t="shared" si="23"/>
        <v>46074</v>
      </c>
    </row>
    <row r="83" spans="1:28">
      <c r="A83" s="45">
        <v>2006</v>
      </c>
      <c r="B83" s="63" t="s">
        <v>14</v>
      </c>
      <c r="C83" s="63" t="s">
        <v>23</v>
      </c>
      <c r="D83" s="62">
        <v>339941379</v>
      </c>
      <c r="E83" s="62">
        <v>357412</v>
      </c>
      <c r="F83" s="62">
        <v>21953566</v>
      </c>
      <c r="G83" s="62">
        <v>30390</v>
      </c>
      <c r="H83" s="62">
        <v>252463609</v>
      </c>
      <c r="I83" s="62">
        <v>15786</v>
      </c>
      <c r="K83" s="45">
        <v>2006</v>
      </c>
      <c r="L83" s="60" t="s">
        <v>14</v>
      </c>
      <c r="M83" s="60" t="s">
        <v>23</v>
      </c>
      <c r="N83" s="62">
        <f>'Wx Adj Known'!C81</f>
        <v>-14900929.660612259</v>
      </c>
      <c r="O83" s="62">
        <f>'Wx Adj Known'!E81</f>
        <v>-862032.2520777781</v>
      </c>
      <c r="P83" s="62">
        <f>'Wx Adj Known'!F81</f>
        <v>-7695578.2073727259</v>
      </c>
      <c r="R83" s="45">
        <v>2006</v>
      </c>
      <c r="S83" s="60" t="s">
        <v>14</v>
      </c>
      <c r="T83" s="60" t="s">
        <v>23</v>
      </c>
      <c r="U83" s="62">
        <f t="shared" si="16"/>
        <v>325040449.33938771</v>
      </c>
      <c r="V83" s="62">
        <f t="shared" si="17"/>
        <v>357412</v>
      </c>
      <c r="W83" s="62">
        <f t="shared" si="18"/>
        <v>21091533.747922223</v>
      </c>
      <c r="X83" s="62">
        <f t="shared" si="19"/>
        <v>30390</v>
      </c>
      <c r="Y83" s="62">
        <f t="shared" si="20"/>
        <v>244768030.79262727</v>
      </c>
      <c r="Z83" s="62">
        <f t="shared" si="21"/>
        <v>15786</v>
      </c>
      <c r="AA83" s="62">
        <f t="shared" si="22"/>
        <v>265859564.54054949</v>
      </c>
      <c r="AB83" s="62">
        <f t="shared" si="23"/>
        <v>46176</v>
      </c>
    </row>
    <row r="84" spans="1:28">
      <c r="A84" s="45">
        <v>2006</v>
      </c>
      <c r="B84" s="63" t="s">
        <v>15</v>
      </c>
      <c r="C84" s="63" t="s">
        <v>23</v>
      </c>
      <c r="D84" s="62">
        <v>401308379</v>
      </c>
      <c r="E84" s="62">
        <v>358013</v>
      </c>
      <c r="F84" s="62">
        <v>25908182</v>
      </c>
      <c r="G84" s="62">
        <v>30327</v>
      </c>
      <c r="H84" s="62">
        <v>287227594</v>
      </c>
      <c r="I84" s="62">
        <v>15783</v>
      </c>
      <c r="K84" s="45">
        <v>2006</v>
      </c>
      <c r="L84" s="60" t="s">
        <v>15</v>
      </c>
      <c r="M84" s="60" t="s">
        <v>23</v>
      </c>
      <c r="N84" s="62">
        <f>'Wx Adj Known'!C82</f>
        <v>-18829309.463496685</v>
      </c>
      <c r="O84" s="62">
        <f>'Wx Adj Known'!E82</f>
        <v>-732027.2463735675</v>
      </c>
      <c r="P84" s="62">
        <f>'Wx Adj Known'!F82</f>
        <v>-7001499.2713631112</v>
      </c>
      <c r="R84" s="45">
        <v>2006</v>
      </c>
      <c r="S84" s="60" t="s">
        <v>15</v>
      </c>
      <c r="T84" s="60" t="s">
        <v>23</v>
      </c>
      <c r="U84" s="62">
        <f t="shared" si="16"/>
        <v>382479069.53650331</v>
      </c>
      <c r="V84" s="62">
        <f t="shared" si="17"/>
        <v>358013</v>
      </c>
      <c r="W84" s="62">
        <f t="shared" si="18"/>
        <v>25176154.753626432</v>
      </c>
      <c r="X84" s="62">
        <f t="shared" si="19"/>
        <v>30327</v>
      </c>
      <c r="Y84" s="62">
        <f t="shared" si="20"/>
        <v>280226094.72863686</v>
      </c>
      <c r="Z84" s="62">
        <f t="shared" si="21"/>
        <v>15783</v>
      </c>
      <c r="AA84" s="62">
        <f t="shared" si="22"/>
        <v>305402249.48226327</v>
      </c>
      <c r="AB84" s="62">
        <f t="shared" si="23"/>
        <v>46110</v>
      </c>
    </row>
    <row r="85" spans="1:28">
      <c r="A85" s="45">
        <v>2006</v>
      </c>
      <c r="B85" s="63" t="s">
        <v>16</v>
      </c>
      <c r="C85" s="63" t="s">
        <v>23</v>
      </c>
      <c r="D85" s="62">
        <v>541650827</v>
      </c>
      <c r="E85" s="62">
        <v>359028</v>
      </c>
      <c r="F85" s="62">
        <v>31506011</v>
      </c>
      <c r="G85" s="62">
        <v>30254</v>
      </c>
      <c r="H85" s="62">
        <v>326328520</v>
      </c>
      <c r="I85" s="62">
        <v>15816</v>
      </c>
      <c r="K85" s="45">
        <v>2006</v>
      </c>
      <c r="L85" s="60" t="s">
        <v>16</v>
      </c>
      <c r="M85" s="60" t="s">
        <v>23</v>
      </c>
      <c r="N85" s="62">
        <f>'Wx Adj Known'!C83</f>
        <v>-26085198.14432301</v>
      </c>
      <c r="O85" s="62">
        <f>'Wx Adj Known'!E83</f>
        <v>-1038058.542045758</v>
      </c>
      <c r="P85" s="62">
        <f>'Wx Adj Known'!F83</f>
        <v>-7035707.3569496637</v>
      </c>
      <c r="R85" s="45">
        <v>2006</v>
      </c>
      <c r="S85" s="60" t="s">
        <v>16</v>
      </c>
      <c r="T85" s="60" t="s">
        <v>23</v>
      </c>
      <c r="U85" s="62">
        <f t="shared" si="16"/>
        <v>515565628.85567701</v>
      </c>
      <c r="V85" s="62">
        <f t="shared" si="17"/>
        <v>359028</v>
      </c>
      <c r="W85" s="62">
        <f t="shared" si="18"/>
        <v>30467952.457954243</v>
      </c>
      <c r="X85" s="62">
        <f t="shared" si="19"/>
        <v>30254</v>
      </c>
      <c r="Y85" s="62">
        <f t="shared" si="20"/>
        <v>319292812.64305031</v>
      </c>
      <c r="Z85" s="62">
        <f t="shared" si="21"/>
        <v>15816</v>
      </c>
      <c r="AA85" s="62">
        <f t="shared" si="22"/>
        <v>349760765.10100454</v>
      </c>
      <c r="AB85" s="62">
        <f t="shared" si="23"/>
        <v>46070</v>
      </c>
    </row>
    <row r="86" spans="1:28">
      <c r="A86" s="45">
        <v>2006</v>
      </c>
      <c r="B86" s="63" t="s">
        <v>17</v>
      </c>
      <c r="C86" s="63" t="s">
        <v>23</v>
      </c>
      <c r="D86" s="62">
        <v>631364275</v>
      </c>
      <c r="E86" s="62">
        <v>359803</v>
      </c>
      <c r="F86" s="62">
        <v>34714983</v>
      </c>
      <c r="G86" s="62">
        <v>30081</v>
      </c>
      <c r="H86" s="62">
        <v>346857330</v>
      </c>
      <c r="I86" s="62">
        <v>15900</v>
      </c>
      <c r="K86" s="45">
        <v>2006</v>
      </c>
      <c r="L86" s="60" t="s">
        <v>17</v>
      </c>
      <c r="M86" s="60" t="s">
        <v>23</v>
      </c>
      <c r="N86" s="62">
        <f>'Wx Adj Known'!C84</f>
        <v>-31729390.121947601</v>
      </c>
      <c r="O86" s="62">
        <f>'Wx Adj Known'!E84</f>
        <v>-1237358.6892398873</v>
      </c>
      <c r="P86" s="62">
        <f>'Wx Adj Known'!F84</f>
        <v>-8332959.2610972384</v>
      </c>
      <c r="R86" s="45">
        <v>2006</v>
      </c>
      <c r="S86" s="60" t="s">
        <v>17</v>
      </c>
      <c r="T86" s="60" t="s">
        <v>23</v>
      </c>
      <c r="U86" s="62">
        <f t="shared" si="16"/>
        <v>599634884.87805235</v>
      </c>
      <c r="V86" s="62">
        <f t="shared" si="17"/>
        <v>359803</v>
      </c>
      <c r="W86" s="62">
        <f t="shared" si="18"/>
        <v>33477624.310760114</v>
      </c>
      <c r="X86" s="62">
        <f t="shared" si="19"/>
        <v>30081</v>
      </c>
      <c r="Y86" s="62">
        <f t="shared" si="20"/>
        <v>338524370.73890275</v>
      </c>
      <c r="Z86" s="62">
        <f t="shared" si="21"/>
        <v>15900</v>
      </c>
      <c r="AA86" s="62">
        <f t="shared" si="22"/>
        <v>372001995.04966289</v>
      </c>
      <c r="AB86" s="62">
        <f t="shared" si="23"/>
        <v>45981</v>
      </c>
    </row>
    <row r="87" spans="1:28">
      <c r="A87" s="45">
        <v>2006</v>
      </c>
      <c r="B87" s="63" t="s">
        <v>18</v>
      </c>
      <c r="C87" s="63" t="s">
        <v>23</v>
      </c>
      <c r="D87" s="62">
        <v>627857348</v>
      </c>
      <c r="E87" s="62">
        <v>360790</v>
      </c>
      <c r="F87" s="62">
        <v>35645692</v>
      </c>
      <c r="G87" s="62">
        <v>30100</v>
      </c>
      <c r="H87" s="62">
        <v>356838792</v>
      </c>
      <c r="I87" s="62">
        <v>15923</v>
      </c>
      <c r="K87" s="45">
        <v>2006</v>
      </c>
      <c r="L87" s="60" t="s">
        <v>18</v>
      </c>
      <c r="M87" s="60" t="s">
        <v>23</v>
      </c>
      <c r="N87" s="62">
        <f>'Wx Adj Known'!C85</f>
        <v>-1634607.7011898027</v>
      </c>
      <c r="O87" s="62">
        <f>'Wx Adj Known'!E85</f>
        <v>-64532.250440394833</v>
      </c>
      <c r="P87" s="62">
        <f>'Wx Adj Known'!F85</f>
        <v>-421855.71106097143</v>
      </c>
      <c r="R87" s="45">
        <v>2006</v>
      </c>
      <c r="S87" s="60" t="s">
        <v>18</v>
      </c>
      <c r="T87" s="60" t="s">
        <v>23</v>
      </c>
      <c r="U87" s="62">
        <f t="shared" si="16"/>
        <v>626222740.29881024</v>
      </c>
      <c r="V87" s="62">
        <f t="shared" si="17"/>
        <v>360790</v>
      </c>
      <c r="W87" s="62">
        <f t="shared" si="18"/>
        <v>35581159.749559604</v>
      </c>
      <c r="X87" s="62">
        <f t="shared" si="19"/>
        <v>30100</v>
      </c>
      <c r="Y87" s="62">
        <f t="shared" si="20"/>
        <v>356416936.288939</v>
      </c>
      <c r="Z87" s="62">
        <f t="shared" si="21"/>
        <v>15923</v>
      </c>
      <c r="AA87" s="62">
        <f t="shared" si="22"/>
        <v>391998096.03849858</v>
      </c>
      <c r="AB87" s="62">
        <f t="shared" si="23"/>
        <v>46023</v>
      </c>
    </row>
    <row r="88" spans="1:28">
      <c r="A88" s="45">
        <v>2006</v>
      </c>
      <c r="B88" s="63" t="s">
        <v>19</v>
      </c>
      <c r="C88" s="63" t="s">
        <v>23</v>
      </c>
      <c r="D88" s="62">
        <v>577484335</v>
      </c>
      <c r="E88" s="62">
        <v>361668</v>
      </c>
      <c r="F88" s="62">
        <v>33763102</v>
      </c>
      <c r="G88" s="62">
        <v>30010</v>
      </c>
      <c r="H88" s="62">
        <v>346861491</v>
      </c>
      <c r="I88" s="62">
        <v>15958</v>
      </c>
      <c r="K88" s="45">
        <v>2006</v>
      </c>
      <c r="L88" s="60" t="s">
        <v>19</v>
      </c>
      <c r="M88" s="60" t="s">
        <v>23</v>
      </c>
      <c r="N88" s="62">
        <f>'Wx Adj Known'!C86</f>
        <v>1039577.7474862506</v>
      </c>
      <c r="O88" s="62">
        <f>'Wx Adj Known'!E86</f>
        <v>41865.959199188692</v>
      </c>
      <c r="P88" s="62">
        <f>'Wx Adj Known'!F86</f>
        <v>230965.48211872485</v>
      </c>
      <c r="R88" s="45">
        <v>2006</v>
      </c>
      <c r="S88" s="60" t="s">
        <v>19</v>
      </c>
      <c r="T88" s="60" t="s">
        <v>23</v>
      </c>
      <c r="U88" s="62">
        <f t="shared" si="16"/>
        <v>578523912.74748623</v>
      </c>
      <c r="V88" s="62">
        <f t="shared" si="17"/>
        <v>361668</v>
      </c>
      <c r="W88" s="62">
        <f t="shared" si="18"/>
        <v>33804967.95919919</v>
      </c>
      <c r="X88" s="62">
        <f t="shared" si="19"/>
        <v>30010</v>
      </c>
      <c r="Y88" s="62">
        <f t="shared" si="20"/>
        <v>347092456.48211873</v>
      </c>
      <c r="Z88" s="62">
        <f t="shared" si="21"/>
        <v>15958</v>
      </c>
      <c r="AA88" s="62">
        <f t="shared" si="22"/>
        <v>380897424.44131792</v>
      </c>
      <c r="AB88" s="62">
        <f t="shared" si="23"/>
        <v>45968</v>
      </c>
    </row>
    <row r="89" spans="1:28">
      <c r="A89" s="45">
        <v>2006</v>
      </c>
      <c r="B89" s="63" t="s">
        <v>20</v>
      </c>
      <c r="C89" s="63" t="s">
        <v>23</v>
      </c>
      <c r="D89" s="62">
        <v>430045837</v>
      </c>
      <c r="E89" s="62">
        <v>362075</v>
      </c>
      <c r="F89" s="62">
        <v>27015520</v>
      </c>
      <c r="G89" s="62">
        <v>29894</v>
      </c>
      <c r="H89" s="62">
        <v>293160934</v>
      </c>
      <c r="I89" s="62">
        <v>15973</v>
      </c>
      <c r="K89" s="45">
        <v>2006</v>
      </c>
      <c r="L89" s="60" t="s">
        <v>20</v>
      </c>
      <c r="M89" s="60" t="s">
        <v>23</v>
      </c>
      <c r="N89" s="62">
        <f>'Wx Adj Known'!C87</f>
        <v>2695587.4483237765</v>
      </c>
      <c r="O89" s="62">
        <f>'Wx Adj Known'!E87</f>
        <v>110669.68122508474</v>
      </c>
      <c r="P89" s="62">
        <f>'Wx Adj Known'!F87</f>
        <v>1050607.5587097334</v>
      </c>
      <c r="R89" s="45">
        <v>2006</v>
      </c>
      <c r="S89" s="60" t="s">
        <v>20</v>
      </c>
      <c r="T89" s="60" t="s">
        <v>23</v>
      </c>
      <c r="U89" s="62">
        <f t="shared" si="16"/>
        <v>432741424.44832379</v>
      </c>
      <c r="V89" s="62">
        <f t="shared" si="17"/>
        <v>362075</v>
      </c>
      <c r="W89" s="62">
        <f t="shared" si="18"/>
        <v>27126189.681225084</v>
      </c>
      <c r="X89" s="62">
        <f t="shared" si="19"/>
        <v>29894</v>
      </c>
      <c r="Y89" s="62">
        <f t="shared" si="20"/>
        <v>294211541.55870974</v>
      </c>
      <c r="Z89" s="62">
        <f t="shared" si="21"/>
        <v>15973</v>
      </c>
      <c r="AA89" s="62">
        <f t="shared" si="22"/>
        <v>321337731.2399348</v>
      </c>
      <c r="AB89" s="62">
        <f t="shared" si="23"/>
        <v>45867</v>
      </c>
    </row>
    <row r="90" spans="1:28">
      <c r="A90" s="45">
        <v>2006</v>
      </c>
      <c r="B90" s="63" t="s">
        <v>21</v>
      </c>
      <c r="C90" s="63" t="s">
        <v>23</v>
      </c>
      <c r="D90" s="62">
        <v>342815454</v>
      </c>
      <c r="E90" s="62">
        <v>362419</v>
      </c>
      <c r="F90" s="62">
        <v>22233758</v>
      </c>
      <c r="G90" s="62">
        <v>29883</v>
      </c>
      <c r="H90" s="62">
        <v>261396907</v>
      </c>
      <c r="I90" s="62">
        <v>16000</v>
      </c>
      <c r="K90" s="45">
        <v>2006</v>
      </c>
      <c r="L90" s="60" t="s">
        <v>21</v>
      </c>
      <c r="M90" s="60" t="s">
        <v>23</v>
      </c>
      <c r="N90" s="62">
        <f>'Wx Adj Known'!C88</f>
        <v>2599027.3304204233</v>
      </c>
      <c r="O90" s="62">
        <f>'Wx Adj Known'!E88</f>
        <v>645515.42059339513</v>
      </c>
      <c r="P90" s="62">
        <f>'Wx Adj Known'!F88</f>
        <v>6516697.4970836323</v>
      </c>
      <c r="R90" s="45">
        <v>2006</v>
      </c>
      <c r="S90" s="60" t="s">
        <v>21</v>
      </c>
      <c r="T90" s="60" t="s">
        <v>23</v>
      </c>
      <c r="U90" s="62">
        <f t="shared" si="16"/>
        <v>345414481.33042043</v>
      </c>
      <c r="V90" s="62">
        <f t="shared" si="17"/>
        <v>362419</v>
      </c>
      <c r="W90" s="62">
        <f t="shared" si="18"/>
        <v>22879273.420593396</v>
      </c>
      <c r="X90" s="62">
        <f t="shared" si="19"/>
        <v>29883</v>
      </c>
      <c r="Y90" s="62">
        <f t="shared" si="20"/>
        <v>267913604.49708363</v>
      </c>
      <c r="Z90" s="62">
        <f t="shared" si="21"/>
        <v>16000</v>
      </c>
      <c r="AA90" s="62">
        <f t="shared" si="22"/>
        <v>290792877.91767704</v>
      </c>
      <c r="AB90" s="62">
        <f t="shared" si="23"/>
        <v>45883</v>
      </c>
    </row>
    <row r="91" spans="1:28">
      <c r="A91" s="45">
        <v>2006</v>
      </c>
      <c r="B91" s="63" t="s">
        <v>22</v>
      </c>
      <c r="C91" s="63" t="s">
        <v>23</v>
      </c>
      <c r="D91" s="62">
        <v>402751314</v>
      </c>
      <c r="E91" s="62">
        <v>362878</v>
      </c>
      <c r="F91" s="62">
        <v>23860353</v>
      </c>
      <c r="G91" s="62">
        <v>29861</v>
      </c>
      <c r="H91" s="62">
        <v>255313165</v>
      </c>
      <c r="I91" s="62">
        <v>16016</v>
      </c>
      <c r="K91" s="45">
        <v>2006</v>
      </c>
      <c r="L91" s="60" t="s">
        <v>22</v>
      </c>
      <c r="M91" s="60" t="s">
        <v>23</v>
      </c>
      <c r="N91" s="62">
        <f>'Wx Adj Known'!C89</f>
        <v>-13345756.828079863</v>
      </c>
      <c r="O91" s="62">
        <f>'Wx Adj Known'!E89</f>
        <v>-467344.44882981578</v>
      </c>
      <c r="P91" s="62">
        <f>'Wx Adj Known'!F89</f>
        <v>-2226092.9509757976</v>
      </c>
      <c r="R91" s="45">
        <v>2006</v>
      </c>
      <c r="S91" s="60" t="s">
        <v>22</v>
      </c>
      <c r="T91" s="60" t="s">
        <v>23</v>
      </c>
      <c r="U91" s="62">
        <f t="shared" si="16"/>
        <v>389405557.17192012</v>
      </c>
      <c r="V91" s="62">
        <f t="shared" si="17"/>
        <v>362878</v>
      </c>
      <c r="W91" s="62">
        <f t="shared" si="18"/>
        <v>23393008.551170185</v>
      </c>
      <c r="X91" s="62">
        <f t="shared" si="19"/>
        <v>29861</v>
      </c>
      <c r="Y91" s="62">
        <f t="shared" si="20"/>
        <v>253087072.04902419</v>
      </c>
      <c r="Z91" s="62">
        <f t="shared" si="21"/>
        <v>16016</v>
      </c>
      <c r="AA91" s="62">
        <f t="shared" si="22"/>
        <v>276480080.60019439</v>
      </c>
      <c r="AB91" s="62">
        <f t="shared" si="23"/>
        <v>45877</v>
      </c>
    </row>
    <row r="92" spans="1:28">
      <c r="A92" s="45">
        <v>2007</v>
      </c>
      <c r="B92" s="63" t="s">
        <v>11</v>
      </c>
      <c r="C92" s="63" t="s">
        <v>23</v>
      </c>
      <c r="D92" s="62">
        <v>420181318</v>
      </c>
      <c r="E92" s="62">
        <v>364325</v>
      </c>
      <c r="F92" s="62">
        <v>25027838</v>
      </c>
      <c r="G92" s="62">
        <v>29820</v>
      </c>
      <c r="H92" s="62">
        <v>261529685</v>
      </c>
      <c r="I92" s="62">
        <v>16022</v>
      </c>
      <c r="K92" s="45">
        <f>K80+1</f>
        <v>2007</v>
      </c>
      <c r="L92" s="60" t="s">
        <v>11</v>
      </c>
      <c r="M92" s="60" t="s">
        <v>23</v>
      </c>
      <c r="N92" s="62">
        <f>'Wx Adj Known'!C90</f>
        <v>70495639.167197108</v>
      </c>
      <c r="O92" s="62">
        <f>'Wx Adj Known'!E90</f>
        <v>1930228.5609044125</v>
      </c>
      <c r="P92" s="62">
        <f>'Wx Adj Known'!F90</f>
        <v>10777583.590482753</v>
      </c>
      <c r="R92" s="45">
        <f>R80+1</f>
        <v>2007</v>
      </c>
      <c r="S92" s="60" t="s">
        <v>11</v>
      </c>
      <c r="T92" s="60" t="s">
        <v>23</v>
      </c>
      <c r="U92" s="62">
        <f t="shared" si="16"/>
        <v>490676957.16719711</v>
      </c>
      <c r="V92" s="62">
        <f t="shared" si="17"/>
        <v>364325</v>
      </c>
      <c r="W92" s="62">
        <f t="shared" si="18"/>
        <v>26958066.560904413</v>
      </c>
      <c r="X92" s="62">
        <f t="shared" si="19"/>
        <v>29820</v>
      </c>
      <c r="Y92" s="62">
        <f t="shared" si="20"/>
        <v>272307268.59048277</v>
      </c>
      <c r="Z92" s="62">
        <f t="shared" si="21"/>
        <v>16022</v>
      </c>
      <c r="AA92" s="62">
        <f t="shared" si="22"/>
        <v>299265335.15138721</v>
      </c>
      <c r="AB92" s="62">
        <f t="shared" si="23"/>
        <v>45842</v>
      </c>
    </row>
    <row r="93" spans="1:28">
      <c r="A93" s="45">
        <v>2007</v>
      </c>
      <c r="B93" s="63" t="s">
        <v>12</v>
      </c>
      <c r="C93" s="63" t="s">
        <v>23</v>
      </c>
      <c r="D93" s="62">
        <v>439147842</v>
      </c>
      <c r="E93" s="62">
        <v>365798</v>
      </c>
      <c r="F93" s="62">
        <v>25163383</v>
      </c>
      <c r="G93" s="62">
        <v>29708</v>
      </c>
      <c r="H93" s="62">
        <v>248413654</v>
      </c>
      <c r="I93" s="62">
        <v>16120</v>
      </c>
      <c r="K93" s="45">
        <f t="shared" ref="K93:K103" si="24">K81+1</f>
        <v>2007</v>
      </c>
      <c r="L93" s="60" t="s">
        <v>12</v>
      </c>
      <c r="M93" s="60" t="s">
        <v>23</v>
      </c>
      <c r="N93" s="62">
        <f>'Wx Adj Known'!C91</f>
        <v>-35265714.760416023</v>
      </c>
      <c r="O93" s="62">
        <f>'Wx Adj Known'!E91</f>
        <v>-1036035.6954647441</v>
      </c>
      <c r="P93" s="62">
        <f>'Wx Adj Known'!F91</f>
        <v>-3146475.9816367258</v>
      </c>
      <c r="R93" s="45">
        <f t="shared" ref="R93:R103" si="25">R81+1</f>
        <v>2007</v>
      </c>
      <c r="S93" s="60" t="s">
        <v>12</v>
      </c>
      <c r="T93" s="60" t="s">
        <v>23</v>
      </c>
      <c r="U93" s="62">
        <f t="shared" si="16"/>
        <v>403882127.23958397</v>
      </c>
      <c r="V93" s="62">
        <f t="shared" si="17"/>
        <v>365798</v>
      </c>
      <c r="W93" s="62">
        <f t="shared" si="18"/>
        <v>24127347.304535255</v>
      </c>
      <c r="X93" s="62">
        <f t="shared" si="19"/>
        <v>29708</v>
      </c>
      <c r="Y93" s="62">
        <f t="shared" si="20"/>
        <v>245267178.01836327</v>
      </c>
      <c r="Z93" s="62">
        <f t="shared" si="21"/>
        <v>16120</v>
      </c>
      <c r="AA93" s="62">
        <f t="shared" si="22"/>
        <v>269394525.32289851</v>
      </c>
      <c r="AB93" s="62">
        <f t="shared" si="23"/>
        <v>45828</v>
      </c>
    </row>
    <row r="94" spans="1:28">
      <c r="A94" s="45">
        <v>2007</v>
      </c>
      <c r="B94" s="63" t="s">
        <v>13</v>
      </c>
      <c r="C94" s="63" t="s">
        <v>23</v>
      </c>
      <c r="D94" s="62">
        <v>359693549</v>
      </c>
      <c r="E94" s="62">
        <v>367318</v>
      </c>
      <c r="F94" s="62">
        <v>22130271</v>
      </c>
      <c r="G94" s="62">
        <v>29751</v>
      </c>
      <c r="H94" s="62">
        <v>248898583</v>
      </c>
      <c r="I94" s="62">
        <v>16227</v>
      </c>
      <c r="K94" s="45">
        <f t="shared" si="24"/>
        <v>2007</v>
      </c>
      <c r="L94" s="60" t="s">
        <v>13</v>
      </c>
      <c r="M94" s="60" t="s">
        <v>23</v>
      </c>
      <c r="N94" s="62">
        <f>'Wx Adj Known'!C92</f>
        <v>-448605.25638920045</v>
      </c>
      <c r="O94" s="62">
        <f>'Wx Adj Known'!E92</f>
        <v>1.9339752081411132</v>
      </c>
      <c r="P94" s="62">
        <f>'Wx Adj Known'!F92</f>
        <v>-259086.33813856723</v>
      </c>
      <c r="R94" s="45">
        <f t="shared" si="25"/>
        <v>2007</v>
      </c>
      <c r="S94" s="60" t="s">
        <v>13</v>
      </c>
      <c r="T94" s="60" t="s">
        <v>23</v>
      </c>
      <c r="U94" s="62">
        <f t="shared" si="16"/>
        <v>359244943.7436108</v>
      </c>
      <c r="V94" s="62">
        <f t="shared" si="17"/>
        <v>367318</v>
      </c>
      <c r="W94" s="62">
        <f t="shared" si="18"/>
        <v>22130272.933975209</v>
      </c>
      <c r="X94" s="62">
        <f t="shared" si="19"/>
        <v>29751</v>
      </c>
      <c r="Y94" s="62">
        <f t="shared" si="20"/>
        <v>248639496.66186142</v>
      </c>
      <c r="Z94" s="62">
        <f t="shared" si="21"/>
        <v>16227</v>
      </c>
      <c r="AA94" s="62">
        <f t="shared" si="22"/>
        <v>270769769.59583664</v>
      </c>
      <c r="AB94" s="62">
        <f t="shared" si="23"/>
        <v>45978</v>
      </c>
    </row>
    <row r="95" spans="1:28">
      <c r="A95" s="45">
        <v>2007</v>
      </c>
      <c r="B95" s="63" t="s">
        <v>14</v>
      </c>
      <c r="C95" s="63" t="s">
        <v>23</v>
      </c>
      <c r="D95" s="62">
        <v>343343871</v>
      </c>
      <c r="E95" s="62">
        <v>368066</v>
      </c>
      <c r="F95" s="62">
        <v>22095264</v>
      </c>
      <c r="G95" s="62">
        <v>29724</v>
      </c>
      <c r="H95" s="62">
        <v>262696754</v>
      </c>
      <c r="I95" s="62">
        <v>16256</v>
      </c>
      <c r="K95" s="45">
        <f t="shared" si="24"/>
        <v>2007</v>
      </c>
      <c r="L95" s="60" t="s">
        <v>14</v>
      </c>
      <c r="M95" s="60" t="s">
        <v>23</v>
      </c>
      <c r="N95" s="62">
        <f>'Wx Adj Known'!C93</f>
        <v>-5162492.7738217711</v>
      </c>
      <c r="O95" s="62">
        <f>'Wx Adj Known'!E93</f>
        <v>-242582.80959910789</v>
      </c>
      <c r="P95" s="62">
        <f>'Wx Adj Known'!F93</f>
        <v>-1861131.913051167</v>
      </c>
      <c r="R95" s="45">
        <f t="shared" si="25"/>
        <v>2007</v>
      </c>
      <c r="S95" s="60" t="s">
        <v>14</v>
      </c>
      <c r="T95" s="60" t="s">
        <v>23</v>
      </c>
      <c r="U95" s="62">
        <f t="shared" si="16"/>
        <v>338181378.22617823</v>
      </c>
      <c r="V95" s="62">
        <f t="shared" si="17"/>
        <v>368066</v>
      </c>
      <c r="W95" s="62">
        <f t="shared" si="18"/>
        <v>21852681.190400891</v>
      </c>
      <c r="X95" s="62">
        <f t="shared" si="19"/>
        <v>29724</v>
      </c>
      <c r="Y95" s="62">
        <f t="shared" si="20"/>
        <v>260835622.08694884</v>
      </c>
      <c r="Z95" s="62">
        <f t="shared" si="21"/>
        <v>16256</v>
      </c>
      <c r="AA95" s="62">
        <f t="shared" si="22"/>
        <v>282688303.27734971</v>
      </c>
      <c r="AB95" s="62">
        <f t="shared" si="23"/>
        <v>45980</v>
      </c>
    </row>
    <row r="96" spans="1:28">
      <c r="A96" s="45">
        <v>2007</v>
      </c>
      <c r="B96" s="63" t="s">
        <v>15</v>
      </c>
      <c r="C96" s="63" t="s">
        <v>23</v>
      </c>
      <c r="D96" s="62">
        <v>385268792</v>
      </c>
      <c r="E96" s="62">
        <v>368944</v>
      </c>
      <c r="F96" s="62">
        <v>23762924</v>
      </c>
      <c r="G96" s="62">
        <v>29737</v>
      </c>
      <c r="H96" s="62">
        <v>283366011</v>
      </c>
      <c r="I96" s="62">
        <v>16284</v>
      </c>
      <c r="K96" s="45">
        <f t="shared" si="24"/>
        <v>2007</v>
      </c>
      <c r="L96" s="60" t="s">
        <v>15</v>
      </c>
      <c r="M96" s="60" t="s">
        <v>23</v>
      </c>
      <c r="N96" s="62">
        <f>'Wx Adj Known'!C94</f>
        <v>-5971141.6809901884</v>
      </c>
      <c r="O96" s="62">
        <f>'Wx Adj Known'!E94</f>
        <v>-220879.93981694523</v>
      </c>
      <c r="P96" s="62">
        <f>'Wx Adj Known'!F94</f>
        <v>-1269705.5646064687</v>
      </c>
      <c r="R96" s="45">
        <f t="shared" si="25"/>
        <v>2007</v>
      </c>
      <c r="S96" s="60" t="s">
        <v>15</v>
      </c>
      <c r="T96" s="60" t="s">
        <v>23</v>
      </c>
      <c r="U96" s="62">
        <f t="shared" si="16"/>
        <v>379297650.31900984</v>
      </c>
      <c r="V96" s="62">
        <f t="shared" si="17"/>
        <v>368944</v>
      </c>
      <c r="W96" s="62">
        <f t="shared" si="18"/>
        <v>23542044.060183056</v>
      </c>
      <c r="X96" s="62">
        <f t="shared" si="19"/>
        <v>29737</v>
      </c>
      <c r="Y96" s="62">
        <f t="shared" si="20"/>
        <v>282096305.43539351</v>
      </c>
      <c r="Z96" s="62">
        <f t="shared" si="21"/>
        <v>16284</v>
      </c>
      <c r="AA96" s="62">
        <f t="shared" si="22"/>
        <v>305638349.49557656</v>
      </c>
      <c r="AB96" s="62">
        <f t="shared" si="23"/>
        <v>46021</v>
      </c>
    </row>
    <row r="97" spans="1:28">
      <c r="A97" s="45">
        <v>2007</v>
      </c>
      <c r="B97" s="63" t="s">
        <v>16</v>
      </c>
      <c r="C97" s="63" t="s">
        <v>23</v>
      </c>
      <c r="D97" s="62">
        <v>500941446</v>
      </c>
      <c r="E97" s="62">
        <v>370416</v>
      </c>
      <c r="F97" s="62">
        <v>28427098</v>
      </c>
      <c r="G97" s="62">
        <v>29781</v>
      </c>
      <c r="H97" s="62">
        <v>319874534</v>
      </c>
      <c r="I97" s="62">
        <v>16351</v>
      </c>
      <c r="K97" s="45">
        <f t="shared" si="24"/>
        <v>2007</v>
      </c>
      <c r="L97" s="60" t="s">
        <v>16</v>
      </c>
      <c r="M97" s="60" t="s">
        <v>23</v>
      </c>
      <c r="N97" s="62">
        <f>'Wx Adj Known'!C95</f>
        <v>20952122.868831087</v>
      </c>
      <c r="O97" s="62">
        <f>'Wx Adj Known'!E95</f>
        <v>795519.43654199445</v>
      </c>
      <c r="P97" s="62">
        <f>'Wx Adj Known'!F95</f>
        <v>5646139.3377953237</v>
      </c>
      <c r="R97" s="45">
        <f t="shared" si="25"/>
        <v>2007</v>
      </c>
      <c r="S97" s="60" t="s">
        <v>16</v>
      </c>
      <c r="T97" s="60" t="s">
        <v>23</v>
      </c>
      <c r="U97" s="62">
        <f t="shared" si="16"/>
        <v>521893568.8688311</v>
      </c>
      <c r="V97" s="62">
        <f t="shared" si="17"/>
        <v>370416</v>
      </c>
      <c r="W97" s="62">
        <f t="shared" si="18"/>
        <v>29222617.436541993</v>
      </c>
      <c r="X97" s="62">
        <f t="shared" si="19"/>
        <v>29781</v>
      </c>
      <c r="Y97" s="62">
        <f t="shared" si="20"/>
        <v>325520673.33779532</v>
      </c>
      <c r="Z97" s="62">
        <f t="shared" si="21"/>
        <v>16351</v>
      </c>
      <c r="AA97" s="62">
        <f t="shared" si="22"/>
        <v>354743290.77433729</v>
      </c>
      <c r="AB97" s="62">
        <f t="shared" si="23"/>
        <v>46132</v>
      </c>
    </row>
    <row r="98" spans="1:28">
      <c r="A98" s="45">
        <v>2007</v>
      </c>
      <c r="B98" s="63" t="s">
        <v>17</v>
      </c>
      <c r="C98" s="63" t="s">
        <v>23</v>
      </c>
      <c r="D98" s="62">
        <v>607703258</v>
      </c>
      <c r="E98" s="62">
        <v>370955</v>
      </c>
      <c r="F98" s="62">
        <v>32729050</v>
      </c>
      <c r="G98" s="62">
        <v>29849</v>
      </c>
      <c r="H98" s="62">
        <v>354836746</v>
      </c>
      <c r="I98" s="62">
        <v>16365</v>
      </c>
      <c r="K98" s="45">
        <f t="shared" si="24"/>
        <v>2007</v>
      </c>
      <c r="L98" s="60" t="s">
        <v>17</v>
      </c>
      <c r="M98" s="60" t="s">
        <v>23</v>
      </c>
      <c r="N98" s="62">
        <f>'Wx Adj Known'!C96</f>
        <v>5915971.250419612</v>
      </c>
      <c r="O98" s="62">
        <f>'Wx Adj Known'!E96</f>
        <v>222045.00605357523</v>
      </c>
      <c r="P98" s="62">
        <f>'Wx Adj Known'!F96</f>
        <v>1553797.9137540469</v>
      </c>
      <c r="R98" s="45">
        <f t="shared" si="25"/>
        <v>2007</v>
      </c>
      <c r="S98" s="60" t="s">
        <v>17</v>
      </c>
      <c r="T98" s="60" t="s">
        <v>23</v>
      </c>
      <c r="U98" s="62">
        <f t="shared" si="16"/>
        <v>613619229.25041962</v>
      </c>
      <c r="V98" s="62">
        <f t="shared" si="17"/>
        <v>370955</v>
      </c>
      <c r="W98" s="62">
        <f t="shared" si="18"/>
        <v>32951095.006053574</v>
      </c>
      <c r="X98" s="62">
        <f t="shared" si="19"/>
        <v>29849</v>
      </c>
      <c r="Y98" s="62">
        <f t="shared" si="20"/>
        <v>356390543.91375405</v>
      </c>
      <c r="Z98" s="62">
        <f t="shared" si="21"/>
        <v>16365</v>
      </c>
      <c r="AA98" s="62">
        <f t="shared" si="22"/>
        <v>389341638.91980761</v>
      </c>
      <c r="AB98" s="62">
        <f t="shared" si="23"/>
        <v>46214</v>
      </c>
    </row>
    <row r="99" spans="1:28">
      <c r="A99" s="45">
        <v>2007</v>
      </c>
      <c r="B99" s="63" t="s">
        <v>18</v>
      </c>
      <c r="C99" s="63" t="s">
        <v>23</v>
      </c>
      <c r="D99" s="62">
        <v>645713612</v>
      </c>
      <c r="E99" s="62">
        <v>371994</v>
      </c>
      <c r="F99" s="62">
        <v>35006176</v>
      </c>
      <c r="G99" s="62">
        <v>29892</v>
      </c>
      <c r="H99" s="62">
        <v>364366022</v>
      </c>
      <c r="I99" s="62">
        <v>16413</v>
      </c>
      <c r="K99" s="45">
        <f t="shared" si="24"/>
        <v>2007</v>
      </c>
      <c r="L99" s="60" t="s">
        <v>18</v>
      </c>
      <c r="M99" s="60" t="s">
        <v>23</v>
      </c>
      <c r="N99" s="62">
        <f>'Wx Adj Known'!C97</f>
        <v>-25467768.848118134</v>
      </c>
      <c r="O99" s="62">
        <f>'Wx Adj Known'!E97</f>
        <v>-968414.32266382303</v>
      </c>
      <c r="P99" s="62">
        <f>'Wx Adj Known'!F97</f>
        <v>-6662838.8157897778</v>
      </c>
      <c r="R99" s="45">
        <f t="shared" si="25"/>
        <v>2007</v>
      </c>
      <c r="S99" s="60" t="s">
        <v>18</v>
      </c>
      <c r="T99" s="60" t="s">
        <v>23</v>
      </c>
      <c r="U99" s="62">
        <f t="shared" si="16"/>
        <v>620245843.15188181</v>
      </c>
      <c r="V99" s="62">
        <f t="shared" si="17"/>
        <v>371994</v>
      </c>
      <c r="W99" s="62">
        <f t="shared" si="18"/>
        <v>34037761.677336179</v>
      </c>
      <c r="X99" s="62">
        <f t="shared" si="19"/>
        <v>29892</v>
      </c>
      <c r="Y99" s="62">
        <f t="shared" si="20"/>
        <v>357703183.18421024</v>
      </c>
      <c r="Z99" s="62">
        <f t="shared" si="21"/>
        <v>16413</v>
      </c>
      <c r="AA99" s="62">
        <f t="shared" si="22"/>
        <v>391740944.8615464</v>
      </c>
      <c r="AB99" s="62">
        <f t="shared" si="23"/>
        <v>46305</v>
      </c>
    </row>
    <row r="100" spans="1:28">
      <c r="A100" s="45">
        <v>2007</v>
      </c>
      <c r="B100" s="63" t="s">
        <v>19</v>
      </c>
      <c r="C100" s="63" t="s">
        <v>23</v>
      </c>
      <c r="D100" s="62">
        <v>594967398</v>
      </c>
      <c r="E100" s="62">
        <v>371452</v>
      </c>
      <c r="F100" s="62">
        <v>34015256</v>
      </c>
      <c r="G100" s="62">
        <v>29900</v>
      </c>
      <c r="H100" s="62">
        <v>367219778</v>
      </c>
      <c r="I100" s="62">
        <v>16446</v>
      </c>
      <c r="K100" s="45">
        <f t="shared" si="24"/>
        <v>2007</v>
      </c>
      <c r="L100" s="60" t="s">
        <v>19</v>
      </c>
      <c r="M100" s="60" t="s">
        <v>23</v>
      </c>
      <c r="N100" s="62">
        <f>'Wx Adj Known'!C98</f>
        <v>-29147570.77107957</v>
      </c>
      <c r="O100" s="62">
        <f>'Wx Adj Known'!E98</f>
        <v>-1138725.4131858801</v>
      </c>
      <c r="P100" s="62">
        <f>'Wx Adj Known'!F98</f>
        <v>-8340254.7233140683</v>
      </c>
      <c r="R100" s="45">
        <f t="shared" si="25"/>
        <v>2007</v>
      </c>
      <c r="S100" s="60" t="s">
        <v>19</v>
      </c>
      <c r="T100" s="60" t="s">
        <v>23</v>
      </c>
      <c r="U100" s="62">
        <f t="shared" si="16"/>
        <v>565819827.22892046</v>
      </c>
      <c r="V100" s="62">
        <f t="shared" si="17"/>
        <v>371452</v>
      </c>
      <c r="W100" s="62">
        <f t="shared" si="18"/>
        <v>32876530.58681412</v>
      </c>
      <c r="X100" s="62">
        <f t="shared" si="19"/>
        <v>29900</v>
      </c>
      <c r="Y100" s="62">
        <f t="shared" si="20"/>
        <v>358879523.27668595</v>
      </c>
      <c r="Z100" s="62">
        <f t="shared" si="21"/>
        <v>16446</v>
      </c>
      <c r="AA100" s="62">
        <f t="shared" si="22"/>
        <v>391756053.86350006</v>
      </c>
      <c r="AB100" s="62">
        <f t="shared" si="23"/>
        <v>46346</v>
      </c>
    </row>
    <row r="101" spans="1:28">
      <c r="A101" s="45">
        <v>2007</v>
      </c>
      <c r="B101" s="63" t="s">
        <v>20</v>
      </c>
      <c r="C101" s="63" t="s">
        <v>23</v>
      </c>
      <c r="D101" s="62">
        <v>476602704</v>
      </c>
      <c r="E101" s="62">
        <v>371643</v>
      </c>
      <c r="F101" s="62">
        <v>27990875</v>
      </c>
      <c r="G101" s="62">
        <v>29836</v>
      </c>
      <c r="H101" s="62">
        <v>317748470</v>
      </c>
      <c r="I101" s="62">
        <v>16477</v>
      </c>
      <c r="K101" s="45">
        <f t="shared" si="24"/>
        <v>2007</v>
      </c>
      <c r="L101" s="60" t="s">
        <v>20</v>
      </c>
      <c r="M101" s="60" t="s">
        <v>23</v>
      </c>
      <c r="N101" s="62">
        <f>'Wx Adj Known'!C99</f>
        <v>-34648717.249781556</v>
      </c>
      <c r="O101" s="62">
        <f>'Wx Adj Known'!E99</f>
        <v>-1383220.9084183066</v>
      </c>
      <c r="P101" s="62">
        <f>'Wx Adj Known'!F99</f>
        <v>-11507235.58587059</v>
      </c>
      <c r="R101" s="45">
        <f t="shared" si="25"/>
        <v>2007</v>
      </c>
      <c r="S101" s="60" t="s">
        <v>20</v>
      </c>
      <c r="T101" s="60" t="s">
        <v>23</v>
      </c>
      <c r="U101" s="62">
        <f t="shared" si="16"/>
        <v>441953986.75021845</v>
      </c>
      <c r="V101" s="62">
        <f t="shared" si="17"/>
        <v>371643</v>
      </c>
      <c r="W101" s="62">
        <f t="shared" si="18"/>
        <v>26607654.091581695</v>
      </c>
      <c r="X101" s="62">
        <f t="shared" si="19"/>
        <v>29836</v>
      </c>
      <c r="Y101" s="62">
        <f t="shared" si="20"/>
        <v>306241234.41412944</v>
      </c>
      <c r="Z101" s="62">
        <f t="shared" si="21"/>
        <v>16477</v>
      </c>
      <c r="AA101" s="62">
        <f t="shared" si="22"/>
        <v>332848888.50571114</v>
      </c>
      <c r="AB101" s="62">
        <f t="shared" si="23"/>
        <v>46313</v>
      </c>
    </row>
    <row r="102" spans="1:28">
      <c r="A102" s="45">
        <v>2007</v>
      </c>
      <c r="B102" s="63" t="s">
        <v>21</v>
      </c>
      <c r="C102" s="63" t="s">
        <v>23</v>
      </c>
      <c r="D102" s="62">
        <v>336270268</v>
      </c>
      <c r="E102" s="62">
        <v>371553</v>
      </c>
      <c r="F102" s="62">
        <v>22059188</v>
      </c>
      <c r="G102" s="62">
        <v>29717</v>
      </c>
      <c r="H102" s="62">
        <v>269079748</v>
      </c>
      <c r="I102" s="62">
        <v>16519</v>
      </c>
      <c r="K102" s="45">
        <f t="shared" si="24"/>
        <v>2007</v>
      </c>
      <c r="L102" s="60" t="s">
        <v>21</v>
      </c>
      <c r="M102" s="60" t="s">
        <v>23</v>
      </c>
      <c r="N102" s="62">
        <f>'Wx Adj Known'!C100</f>
        <v>4182323.8570869467</v>
      </c>
      <c r="O102" s="62">
        <f>'Wx Adj Known'!E100</f>
        <v>181827.34324887116</v>
      </c>
      <c r="P102" s="62">
        <f>'Wx Adj Known'!F100</f>
        <v>2485729.9207537668</v>
      </c>
      <c r="R102" s="45">
        <f t="shared" si="25"/>
        <v>2007</v>
      </c>
      <c r="S102" s="60" t="s">
        <v>21</v>
      </c>
      <c r="T102" s="60" t="s">
        <v>23</v>
      </c>
      <c r="U102" s="62">
        <f t="shared" si="16"/>
        <v>340452591.85708696</v>
      </c>
      <c r="V102" s="62">
        <f t="shared" si="17"/>
        <v>371553</v>
      </c>
      <c r="W102" s="62">
        <f t="shared" si="18"/>
        <v>22241015.34324887</v>
      </c>
      <c r="X102" s="62">
        <f t="shared" si="19"/>
        <v>29717</v>
      </c>
      <c r="Y102" s="62">
        <f t="shared" si="20"/>
        <v>271565477.92075378</v>
      </c>
      <c r="Z102" s="62">
        <f t="shared" si="21"/>
        <v>16519</v>
      </c>
      <c r="AA102" s="62">
        <f t="shared" si="22"/>
        <v>293806493.26400262</v>
      </c>
      <c r="AB102" s="62">
        <f t="shared" si="23"/>
        <v>46236</v>
      </c>
    </row>
    <row r="103" spans="1:28">
      <c r="A103" s="45">
        <v>2007</v>
      </c>
      <c r="B103" s="63" t="s">
        <v>22</v>
      </c>
      <c r="C103" s="63" t="s">
        <v>23</v>
      </c>
      <c r="D103" s="62">
        <v>359631799</v>
      </c>
      <c r="E103" s="62">
        <v>371324</v>
      </c>
      <c r="F103" s="62">
        <v>21027907</v>
      </c>
      <c r="G103" s="62">
        <v>29567</v>
      </c>
      <c r="H103" s="62">
        <v>255746778</v>
      </c>
      <c r="I103" s="62">
        <v>16518</v>
      </c>
      <c r="K103" s="45">
        <f t="shared" si="24"/>
        <v>2007</v>
      </c>
      <c r="L103" s="60" t="s">
        <v>22</v>
      </c>
      <c r="M103" s="60" t="s">
        <v>23</v>
      </c>
      <c r="N103" s="62">
        <f>'Wx Adj Known'!C101</f>
        <v>29359637.09415102</v>
      </c>
      <c r="O103" s="62">
        <f>'Wx Adj Known'!E101</f>
        <v>653142.96729812841</v>
      </c>
      <c r="P103" s="62">
        <f>'Wx Adj Known'!F101</f>
        <v>3084145.9351263084</v>
      </c>
      <c r="R103" s="45">
        <f t="shared" si="25"/>
        <v>2007</v>
      </c>
      <c r="S103" s="60" t="s">
        <v>22</v>
      </c>
      <c r="T103" s="60" t="s">
        <v>23</v>
      </c>
      <c r="U103" s="62">
        <f t="shared" si="16"/>
        <v>388991436.09415102</v>
      </c>
      <c r="V103" s="62">
        <f t="shared" si="17"/>
        <v>371324</v>
      </c>
      <c r="W103" s="62">
        <f t="shared" si="18"/>
        <v>21681049.967298128</v>
      </c>
      <c r="X103" s="62">
        <f t="shared" si="19"/>
        <v>29567</v>
      </c>
      <c r="Y103" s="62">
        <f t="shared" si="20"/>
        <v>258830923.9351263</v>
      </c>
      <c r="Z103" s="62">
        <f t="shared" si="21"/>
        <v>16518</v>
      </c>
      <c r="AA103" s="62">
        <f t="shared" si="22"/>
        <v>280511973.90242445</v>
      </c>
      <c r="AB103" s="62">
        <f t="shared" si="23"/>
        <v>46085</v>
      </c>
    </row>
    <row r="104" spans="1:28">
      <c r="A104" s="45">
        <v>2008</v>
      </c>
      <c r="B104" s="63" t="s">
        <v>11</v>
      </c>
      <c r="C104" s="63" t="s">
        <v>23</v>
      </c>
      <c r="D104" s="62">
        <v>452793362</v>
      </c>
      <c r="E104" s="62">
        <v>372338</v>
      </c>
      <c r="F104" s="62">
        <v>24848022</v>
      </c>
      <c r="G104" s="62">
        <v>29484</v>
      </c>
      <c r="H104" s="62">
        <v>272401972</v>
      </c>
      <c r="I104" s="62">
        <v>16544</v>
      </c>
      <c r="K104" s="45">
        <f>K92+1</f>
        <v>2008</v>
      </c>
      <c r="L104" s="60" t="s">
        <v>11</v>
      </c>
      <c r="M104" s="60" t="s">
        <v>23</v>
      </c>
      <c r="N104" s="62">
        <f>'Wx Adj Known'!C102</f>
        <v>17891573.096611708</v>
      </c>
      <c r="O104" s="62">
        <f>'Wx Adj Known'!E102</f>
        <v>473942.20784885378</v>
      </c>
      <c r="P104" s="62">
        <f>'Wx Adj Known'!F102</f>
        <v>3321115.840234404</v>
      </c>
      <c r="R104" s="45">
        <f>R92+1</f>
        <v>2008</v>
      </c>
      <c r="S104" s="60" t="s">
        <v>11</v>
      </c>
      <c r="T104" s="60" t="s">
        <v>23</v>
      </c>
      <c r="U104" s="62">
        <f t="shared" si="16"/>
        <v>470684935.09661174</v>
      </c>
      <c r="V104" s="62">
        <f t="shared" si="17"/>
        <v>372338</v>
      </c>
      <c r="W104" s="62">
        <f t="shared" si="18"/>
        <v>25321964.207848854</v>
      </c>
      <c r="X104" s="62">
        <f t="shared" si="19"/>
        <v>29484</v>
      </c>
      <c r="Y104" s="62">
        <f t="shared" si="20"/>
        <v>275723087.8402344</v>
      </c>
      <c r="Z104" s="62">
        <f t="shared" si="21"/>
        <v>16544</v>
      </c>
      <c r="AA104" s="62">
        <f t="shared" si="22"/>
        <v>301045052.04808325</v>
      </c>
      <c r="AB104" s="62">
        <f t="shared" si="23"/>
        <v>46028</v>
      </c>
    </row>
    <row r="105" spans="1:28">
      <c r="A105" s="45">
        <v>2008</v>
      </c>
      <c r="B105" s="63" t="s">
        <v>12</v>
      </c>
      <c r="C105" s="63" t="s">
        <v>23</v>
      </c>
      <c r="D105" s="62">
        <v>419139435</v>
      </c>
      <c r="E105" s="62">
        <v>372875</v>
      </c>
      <c r="F105" s="62">
        <v>24134790</v>
      </c>
      <c r="G105" s="62">
        <v>29377</v>
      </c>
      <c r="H105" s="62">
        <v>260764958</v>
      </c>
      <c r="I105" s="62">
        <v>16617</v>
      </c>
      <c r="K105" s="45">
        <f t="shared" ref="K105:K127" si="26">K93+1</f>
        <v>2008</v>
      </c>
      <c r="L105" s="60" t="s">
        <v>12</v>
      </c>
      <c r="M105" s="60" t="s">
        <v>23</v>
      </c>
      <c r="N105" s="62">
        <f>'Wx Adj Known'!C103</f>
        <v>5054936.8071095925</v>
      </c>
      <c r="O105" s="62">
        <f>'Wx Adj Known'!E103</f>
        <v>144062.13520651893</v>
      </c>
      <c r="P105" s="62">
        <f>'Wx Adj Known'!F103</f>
        <v>1067675.1161163254</v>
      </c>
      <c r="R105" s="45">
        <f t="shared" ref="R105:R127" si="27">R93+1</f>
        <v>2008</v>
      </c>
      <c r="S105" s="60" t="s">
        <v>12</v>
      </c>
      <c r="T105" s="60" t="s">
        <v>23</v>
      </c>
      <c r="U105" s="62">
        <f t="shared" si="16"/>
        <v>424194371.80710959</v>
      </c>
      <c r="V105" s="62">
        <f t="shared" si="17"/>
        <v>372875</v>
      </c>
      <c r="W105" s="62">
        <f t="shared" si="18"/>
        <v>24278852.135206521</v>
      </c>
      <c r="X105" s="62">
        <f t="shared" si="19"/>
        <v>29377</v>
      </c>
      <c r="Y105" s="62">
        <f t="shared" si="20"/>
        <v>261832633.11611632</v>
      </c>
      <c r="Z105" s="62">
        <f t="shared" si="21"/>
        <v>16617</v>
      </c>
      <c r="AA105" s="62">
        <f t="shared" si="22"/>
        <v>286111485.25132287</v>
      </c>
      <c r="AB105" s="62">
        <f t="shared" si="23"/>
        <v>45994</v>
      </c>
    </row>
    <row r="106" spans="1:28">
      <c r="A106" s="45">
        <v>2008</v>
      </c>
      <c r="B106" s="63" t="s">
        <v>13</v>
      </c>
      <c r="C106" s="63" t="s">
        <v>23</v>
      </c>
      <c r="D106" s="62">
        <v>352283217</v>
      </c>
      <c r="E106" s="62">
        <v>372839</v>
      </c>
      <c r="F106" s="62">
        <v>20983336</v>
      </c>
      <c r="G106" s="62">
        <v>29414</v>
      </c>
      <c r="H106" s="62">
        <v>250230687</v>
      </c>
      <c r="I106" s="62">
        <v>16613</v>
      </c>
      <c r="K106" s="45">
        <f t="shared" si="26"/>
        <v>2008</v>
      </c>
      <c r="L106" s="60" t="s">
        <v>13</v>
      </c>
      <c r="M106" s="60" t="s">
        <v>23</v>
      </c>
      <c r="N106" s="62">
        <f>'Wx Adj Known'!C104</f>
        <v>-585550.58097681403</v>
      </c>
      <c r="O106" s="62">
        <f>'Wx Adj Known'!E104</f>
        <v>-116100.28297149292</v>
      </c>
      <c r="P106" s="62">
        <f>'Wx Adj Known'!F104</f>
        <v>844119.373824234</v>
      </c>
      <c r="R106" s="45">
        <f t="shared" si="27"/>
        <v>2008</v>
      </c>
      <c r="S106" s="60" t="s">
        <v>13</v>
      </c>
      <c r="T106" s="60" t="s">
        <v>23</v>
      </c>
      <c r="U106" s="62">
        <f t="shared" si="16"/>
        <v>351697666.41902316</v>
      </c>
      <c r="V106" s="62">
        <f t="shared" si="17"/>
        <v>372839</v>
      </c>
      <c r="W106" s="62">
        <f t="shared" si="18"/>
        <v>20867235.717028506</v>
      </c>
      <c r="X106" s="62">
        <f t="shared" si="19"/>
        <v>29414</v>
      </c>
      <c r="Y106" s="62">
        <f t="shared" si="20"/>
        <v>251074806.37382424</v>
      </c>
      <c r="Z106" s="62">
        <f t="shared" si="21"/>
        <v>16613</v>
      </c>
      <c r="AA106" s="62">
        <f t="shared" si="22"/>
        <v>271942042.09085274</v>
      </c>
      <c r="AB106" s="62">
        <f t="shared" si="23"/>
        <v>46027</v>
      </c>
    </row>
    <row r="107" spans="1:28">
      <c r="A107" s="45">
        <v>2008</v>
      </c>
      <c r="B107" s="63" t="s">
        <v>14</v>
      </c>
      <c r="C107" s="63" t="s">
        <v>23</v>
      </c>
      <c r="D107" s="62">
        <v>333470850</v>
      </c>
      <c r="E107" s="62">
        <v>372924</v>
      </c>
      <c r="F107" s="62">
        <v>21123097</v>
      </c>
      <c r="G107" s="62">
        <v>29401</v>
      </c>
      <c r="H107" s="62">
        <v>268248372</v>
      </c>
      <c r="I107" s="62">
        <v>16640</v>
      </c>
      <c r="K107" s="45">
        <f t="shared" si="26"/>
        <v>2008</v>
      </c>
      <c r="L107" s="60" t="s">
        <v>14</v>
      </c>
      <c r="M107" s="60" t="s">
        <v>23</v>
      </c>
      <c r="N107" s="62">
        <f>'Wx Adj Known'!C105</f>
        <v>5021536.9292529579</v>
      </c>
      <c r="O107" s="62">
        <f>'Wx Adj Known'!E105</f>
        <v>286960.86476031557</v>
      </c>
      <c r="P107" s="62">
        <f>'Wx Adj Known'!F105</f>
        <v>2017758.9542171387</v>
      </c>
      <c r="R107" s="45">
        <f t="shared" si="27"/>
        <v>2008</v>
      </c>
      <c r="S107" s="60" t="s">
        <v>14</v>
      </c>
      <c r="T107" s="60" t="s">
        <v>23</v>
      </c>
      <c r="U107" s="62">
        <f t="shared" si="16"/>
        <v>338492386.92925298</v>
      </c>
      <c r="V107" s="62">
        <f t="shared" si="17"/>
        <v>372924</v>
      </c>
      <c r="W107" s="62">
        <f t="shared" si="18"/>
        <v>21410057.864760317</v>
      </c>
      <c r="X107" s="62">
        <f t="shared" si="19"/>
        <v>29401</v>
      </c>
      <c r="Y107" s="62">
        <f t="shared" si="20"/>
        <v>270266130.95421714</v>
      </c>
      <c r="Z107" s="62">
        <f t="shared" si="21"/>
        <v>16640</v>
      </c>
      <c r="AA107" s="62">
        <f t="shared" si="22"/>
        <v>291676188.81897748</v>
      </c>
      <c r="AB107" s="62">
        <f t="shared" si="23"/>
        <v>46041</v>
      </c>
    </row>
    <row r="108" spans="1:28">
      <c r="A108" s="45">
        <v>2008</v>
      </c>
      <c r="B108" s="63" t="s">
        <v>15</v>
      </c>
      <c r="C108" s="63" t="s">
        <v>23</v>
      </c>
      <c r="D108" s="62">
        <v>355971410</v>
      </c>
      <c r="E108" s="62">
        <v>373368</v>
      </c>
      <c r="F108" s="62">
        <v>22134598</v>
      </c>
      <c r="G108" s="62">
        <v>29390</v>
      </c>
      <c r="H108" s="62">
        <v>280490812</v>
      </c>
      <c r="I108" s="62">
        <v>16663</v>
      </c>
      <c r="K108" s="45">
        <f t="shared" si="26"/>
        <v>2008</v>
      </c>
      <c r="L108" s="60" t="s">
        <v>15</v>
      </c>
      <c r="M108" s="60" t="s">
        <v>23</v>
      </c>
      <c r="N108" s="62">
        <f>'Wx Adj Known'!C106</f>
        <v>4494340.1752038961</v>
      </c>
      <c r="O108" s="62">
        <f>'Wx Adj Known'!E106</f>
        <v>162364.33268515879</v>
      </c>
      <c r="P108" s="62">
        <f>'Wx Adj Known'!F106</f>
        <v>1325129.5257563747</v>
      </c>
      <c r="R108" s="45">
        <f t="shared" si="27"/>
        <v>2008</v>
      </c>
      <c r="S108" s="60" t="s">
        <v>15</v>
      </c>
      <c r="T108" s="60" t="s">
        <v>23</v>
      </c>
      <c r="U108" s="62">
        <f t="shared" si="16"/>
        <v>360465750.17520392</v>
      </c>
      <c r="V108" s="62">
        <f t="shared" si="17"/>
        <v>373368</v>
      </c>
      <c r="W108" s="62">
        <f t="shared" si="18"/>
        <v>22296962.332685158</v>
      </c>
      <c r="X108" s="62">
        <f t="shared" si="19"/>
        <v>29390</v>
      </c>
      <c r="Y108" s="62">
        <f t="shared" si="20"/>
        <v>281815941.52575636</v>
      </c>
      <c r="Z108" s="62">
        <f t="shared" si="21"/>
        <v>16663</v>
      </c>
      <c r="AA108" s="62">
        <f t="shared" si="22"/>
        <v>304112903.85844153</v>
      </c>
      <c r="AB108" s="62">
        <f t="shared" si="23"/>
        <v>46053</v>
      </c>
    </row>
    <row r="109" spans="1:28">
      <c r="A109" s="45">
        <v>2008</v>
      </c>
      <c r="B109" s="63" t="s">
        <v>16</v>
      </c>
      <c r="C109" s="63" t="s">
        <v>23</v>
      </c>
      <c r="D109" s="62">
        <v>531066979</v>
      </c>
      <c r="E109" s="62">
        <v>373715</v>
      </c>
      <c r="F109" s="62">
        <v>29136171</v>
      </c>
      <c r="G109" s="62">
        <v>29318</v>
      </c>
      <c r="H109" s="62">
        <v>339486147</v>
      </c>
      <c r="I109" s="62">
        <v>16772</v>
      </c>
      <c r="K109" s="45">
        <f t="shared" si="26"/>
        <v>2008</v>
      </c>
      <c r="L109" s="60" t="s">
        <v>16</v>
      </c>
      <c r="M109" s="60" t="s">
        <v>23</v>
      </c>
      <c r="N109" s="62">
        <f>'Wx Adj Known'!C107</f>
        <v>-43169380.630038559</v>
      </c>
      <c r="O109" s="62">
        <f>'Wx Adj Known'!E107</f>
        <v>-1599347.5606606537</v>
      </c>
      <c r="P109" s="62">
        <f>'Wx Adj Known'!F107</f>
        <v>-12103573.496833291</v>
      </c>
      <c r="R109" s="45">
        <f t="shared" si="27"/>
        <v>2008</v>
      </c>
      <c r="S109" s="60" t="s">
        <v>16</v>
      </c>
      <c r="T109" s="60" t="s">
        <v>23</v>
      </c>
      <c r="U109" s="62">
        <f t="shared" si="16"/>
        <v>487897598.36996144</v>
      </c>
      <c r="V109" s="62">
        <f t="shared" si="17"/>
        <v>373715</v>
      </c>
      <c r="W109" s="62">
        <f t="shared" si="18"/>
        <v>27536823.439339347</v>
      </c>
      <c r="X109" s="62">
        <f t="shared" si="19"/>
        <v>29318</v>
      </c>
      <c r="Y109" s="62">
        <f t="shared" si="20"/>
        <v>327382573.50316674</v>
      </c>
      <c r="Z109" s="62">
        <f t="shared" si="21"/>
        <v>16772</v>
      </c>
      <c r="AA109" s="62">
        <f t="shared" si="22"/>
        <v>354919396.94250607</v>
      </c>
      <c r="AB109" s="62">
        <f t="shared" si="23"/>
        <v>46090</v>
      </c>
    </row>
    <row r="110" spans="1:28">
      <c r="A110" s="45">
        <v>2008</v>
      </c>
      <c r="B110" s="63" t="s">
        <v>17</v>
      </c>
      <c r="C110" s="63" t="s">
        <v>23</v>
      </c>
      <c r="D110" s="62">
        <v>582939397</v>
      </c>
      <c r="E110" s="62">
        <v>374139</v>
      </c>
      <c r="F110" s="62">
        <v>30932869</v>
      </c>
      <c r="G110" s="62">
        <v>29388</v>
      </c>
      <c r="H110" s="62">
        <v>353728765</v>
      </c>
      <c r="I110" s="62">
        <v>16777</v>
      </c>
      <c r="K110" s="45">
        <f t="shared" si="26"/>
        <v>2008</v>
      </c>
      <c r="L110" s="60" t="s">
        <v>17</v>
      </c>
      <c r="M110" s="60" t="s">
        <v>23</v>
      </c>
      <c r="N110" s="62">
        <f>'Wx Adj Known'!C108</f>
        <v>-17443530.572318841</v>
      </c>
      <c r="O110" s="62">
        <f>'Wx Adj Known'!E108</f>
        <v>-639113.27625686245</v>
      </c>
      <c r="P110" s="62">
        <f>'Wx Adj Known'!F108</f>
        <v>-4649583.2052706862</v>
      </c>
      <c r="R110" s="45">
        <f t="shared" si="27"/>
        <v>2008</v>
      </c>
      <c r="S110" s="60" t="s">
        <v>17</v>
      </c>
      <c r="T110" s="60" t="s">
        <v>23</v>
      </c>
      <c r="U110" s="62">
        <f t="shared" si="16"/>
        <v>565495866.42768121</v>
      </c>
      <c r="V110" s="62">
        <f t="shared" si="17"/>
        <v>374139</v>
      </c>
      <c r="W110" s="62">
        <f t="shared" si="18"/>
        <v>30293755.723743137</v>
      </c>
      <c r="X110" s="62">
        <f t="shared" si="19"/>
        <v>29388</v>
      </c>
      <c r="Y110" s="62">
        <f t="shared" si="20"/>
        <v>349079181.79472929</v>
      </c>
      <c r="Z110" s="62">
        <f t="shared" si="21"/>
        <v>16777</v>
      </c>
      <c r="AA110" s="62">
        <f t="shared" si="22"/>
        <v>379372937.51847243</v>
      </c>
      <c r="AB110" s="62">
        <f t="shared" si="23"/>
        <v>46165</v>
      </c>
    </row>
    <row r="111" spans="1:28">
      <c r="A111" s="45">
        <v>2008</v>
      </c>
      <c r="B111" s="63" t="s">
        <v>18</v>
      </c>
      <c r="C111" s="63" t="s">
        <v>23</v>
      </c>
      <c r="D111" s="62">
        <v>586714000</v>
      </c>
      <c r="E111" s="62">
        <v>373964</v>
      </c>
      <c r="F111" s="62">
        <v>31470686</v>
      </c>
      <c r="G111" s="62">
        <v>29255</v>
      </c>
      <c r="H111" s="62">
        <v>355369380</v>
      </c>
      <c r="I111" s="62">
        <v>16803</v>
      </c>
      <c r="K111" s="45">
        <f t="shared" si="26"/>
        <v>2008</v>
      </c>
      <c r="L111" s="60" t="s">
        <v>18</v>
      </c>
      <c r="M111" s="60" t="s">
        <v>23</v>
      </c>
      <c r="N111" s="62">
        <f>'Wx Adj Known'!C109</f>
        <v>-32480006.470248725</v>
      </c>
      <c r="O111" s="62">
        <f>'Wx Adj Known'!E109</f>
        <v>-1202368.7467678476</v>
      </c>
      <c r="P111" s="62">
        <f>'Wx Adj Known'!F109</f>
        <v>-8652784.3680001572</v>
      </c>
      <c r="R111" s="45">
        <f t="shared" si="27"/>
        <v>2008</v>
      </c>
      <c r="S111" s="60" t="s">
        <v>18</v>
      </c>
      <c r="T111" s="60" t="s">
        <v>23</v>
      </c>
      <c r="U111" s="62">
        <f t="shared" si="16"/>
        <v>554233993.5297513</v>
      </c>
      <c r="V111" s="62">
        <f t="shared" si="17"/>
        <v>373964</v>
      </c>
      <c r="W111" s="62">
        <f t="shared" si="18"/>
        <v>30268317.253232151</v>
      </c>
      <c r="X111" s="62">
        <f t="shared" si="19"/>
        <v>29255</v>
      </c>
      <c r="Y111" s="62">
        <f t="shared" si="20"/>
        <v>346716595.63199985</v>
      </c>
      <c r="Z111" s="62">
        <f t="shared" si="21"/>
        <v>16803</v>
      </c>
      <c r="AA111" s="62">
        <f t="shared" si="22"/>
        <v>376984912.88523197</v>
      </c>
      <c r="AB111" s="62">
        <f t="shared" si="23"/>
        <v>46058</v>
      </c>
    </row>
    <row r="112" spans="1:28">
      <c r="A112" s="45">
        <v>2008</v>
      </c>
      <c r="B112" s="63" t="s">
        <v>19</v>
      </c>
      <c r="C112" s="63" t="s">
        <v>23</v>
      </c>
      <c r="D112" s="62">
        <v>558866594</v>
      </c>
      <c r="E112" s="62">
        <v>373227</v>
      </c>
      <c r="F112" s="62">
        <v>30142194</v>
      </c>
      <c r="G112" s="62">
        <v>29085</v>
      </c>
      <c r="H112" s="62">
        <v>356839708</v>
      </c>
      <c r="I112" s="62">
        <v>16912</v>
      </c>
      <c r="K112" s="45">
        <f t="shared" si="26"/>
        <v>2008</v>
      </c>
      <c r="L112" s="60" t="s">
        <v>19</v>
      </c>
      <c r="M112" s="60" t="s">
        <v>23</v>
      </c>
      <c r="N112" s="62">
        <f>'Wx Adj Known'!C110</f>
        <v>-16525787.375143748</v>
      </c>
      <c r="O112" s="62">
        <f>'Wx Adj Known'!E110</f>
        <v>-625037.8755480207</v>
      </c>
      <c r="P112" s="62">
        <f>'Wx Adj Known'!F110</f>
        <v>-4794254.0192267932</v>
      </c>
      <c r="R112" s="45">
        <f t="shared" si="27"/>
        <v>2008</v>
      </c>
      <c r="S112" s="60" t="s">
        <v>19</v>
      </c>
      <c r="T112" s="60" t="s">
        <v>23</v>
      </c>
      <c r="U112" s="62">
        <f t="shared" si="16"/>
        <v>542340806.62485623</v>
      </c>
      <c r="V112" s="62">
        <f t="shared" si="17"/>
        <v>373227</v>
      </c>
      <c r="W112" s="62">
        <f t="shared" si="18"/>
        <v>29517156.12445198</v>
      </c>
      <c r="X112" s="62">
        <f t="shared" si="19"/>
        <v>29085</v>
      </c>
      <c r="Y112" s="62">
        <f t="shared" si="20"/>
        <v>352045453.98077321</v>
      </c>
      <c r="Z112" s="62">
        <f t="shared" si="21"/>
        <v>16912</v>
      </c>
      <c r="AA112" s="62">
        <f t="shared" si="22"/>
        <v>381562610.10522521</v>
      </c>
      <c r="AB112" s="62">
        <f t="shared" si="23"/>
        <v>45997</v>
      </c>
    </row>
    <row r="113" spans="1:28">
      <c r="A113" s="45">
        <v>2008</v>
      </c>
      <c r="B113" s="63" t="s">
        <v>20</v>
      </c>
      <c r="C113" s="63" t="s">
        <v>23</v>
      </c>
      <c r="D113" s="62">
        <v>422397931</v>
      </c>
      <c r="E113" s="62">
        <v>372374</v>
      </c>
      <c r="F113" s="62">
        <v>24428350</v>
      </c>
      <c r="G113" s="62">
        <v>28966</v>
      </c>
      <c r="H113" s="62">
        <v>310691225</v>
      </c>
      <c r="I113" s="62">
        <v>16915</v>
      </c>
      <c r="K113" s="45">
        <f t="shared" si="26"/>
        <v>2008</v>
      </c>
      <c r="L113" s="60" t="s">
        <v>20</v>
      </c>
      <c r="M113" s="60" t="s">
        <v>23</v>
      </c>
      <c r="N113" s="62">
        <f>'Wx Adj Known'!C111</f>
        <v>19037954.335475884</v>
      </c>
      <c r="O113" s="62">
        <f>'Wx Adj Known'!E111</f>
        <v>736409.19043734623</v>
      </c>
      <c r="P113" s="62">
        <f>'Wx Adj Known'!F111</f>
        <v>5925468.0312622515</v>
      </c>
      <c r="R113" s="45">
        <f t="shared" si="27"/>
        <v>2008</v>
      </c>
      <c r="S113" s="60" t="s">
        <v>20</v>
      </c>
      <c r="T113" s="60" t="s">
        <v>23</v>
      </c>
      <c r="U113" s="62">
        <f t="shared" si="16"/>
        <v>441435885.33547586</v>
      </c>
      <c r="V113" s="62">
        <f t="shared" si="17"/>
        <v>372374</v>
      </c>
      <c r="W113" s="62">
        <f t="shared" si="18"/>
        <v>25164759.190437347</v>
      </c>
      <c r="X113" s="62">
        <f t="shared" si="19"/>
        <v>28966</v>
      </c>
      <c r="Y113" s="62">
        <f t="shared" si="20"/>
        <v>316616693.03126228</v>
      </c>
      <c r="Z113" s="62">
        <f t="shared" si="21"/>
        <v>16915</v>
      </c>
      <c r="AA113" s="62">
        <f t="shared" si="22"/>
        <v>341781452.2216996</v>
      </c>
      <c r="AB113" s="62">
        <f t="shared" si="23"/>
        <v>45881</v>
      </c>
    </row>
    <row r="114" spans="1:28">
      <c r="A114" s="45">
        <v>2008</v>
      </c>
      <c r="B114" s="63" t="s">
        <v>21</v>
      </c>
      <c r="C114" s="63" t="s">
        <v>23</v>
      </c>
      <c r="D114" s="62">
        <v>320711603</v>
      </c>
      <c r="E114" s="62">
        <v>372174</v>
      </c>
      <c r="F114" s="62">
        <v>19624846</v>
      </c>
      <c r="G114" s="62">
        <v>28880</v>
      </c>
      <c r="H114" s="62">
        <v>254586487</v>
      </c>
      <c r="I114" s="62">
        <v>16929</v>
      </c>
      <c r="K114" s="45">
        <f t="shared" si="26"/>
        <v>2008</v>
      </c>
      <c r="L114" s="60" t="s">
        <v>21</v>
      </c>
      <c r="M114" s="60" t="s">
        <v>23</v>
      </c>
      <c r="N114" s="62">
        <f>'Wx Adj Known'!C112</f>
        <v>1852426.8141348343</v>
      </c>
      <c r="O114" s="62">
        <f>'Wx Adj Known'!E112</f>
        <v>798886.93519092246</v>
      </c>
      <c r="P114" s="62">
        <f>'Wx Adj Known'!F112</f>
        <v>8716734.0834067836</v>
      </c>
      <c r="R114" s="45">
        <f t="shared" si="27"/>
        <v>2008</v>
      </c>
      <c r="S114" s="60" t="s">
        <v>21</v>
      </c>
      <c r="T114" s="60" t="s">
        <v>23</v>
      </c>
      <c r="U114" s="62">
        <f t="shared" si="16"/>
        <v>322564029.81413484</v>
      </c>
      <c r="V114" s="62">
        <f t="shared" si="17"/>
        <v>372174</v>
      </c>
      <c r="W114" s="62">
        <f t="shared" si="18"/>
        <v>20423732.935190924</v>
      </c>
      <c r="X114" s="62">
        <f t="shared" si="19"/>
        <v>28880</v>
      </c>
      <c r="Y114" s="62">
        <f t="shared" si="20"/>
        <v>263303221.08340678</v>
      </c>
      <c r="Z114" s="62">
        <f t="shared" si="21"/>
        <v>16929</v>
      </c>
      <c r="AA114" s="62">
        <f t="shared" si="22"/>
        <v>283726954.01859772</v>
      </c>
      <c r="AB114" s="62">
        <f t="shared" si="23"/>
        <v>45809</v>
      </c>
    </row>
    <row r="115" spans="1:28">
      <c r="A115" s="45">
        <v>2008</v>
      </c>
      <c r="B115" s="63" t="s">
        <v>22</v>
      </c>
      <c r="C115" s="63" t="s">
        <v>23</v>
      </c>
      <c r="D115" s="62">
        <v>389791314</v>
      </c>
      <c r="E115" s="62">
        <v>371864</v>
      </c>
      <c r="F115" s="62">
        <v>20858249</v>
      </c>
      <c r="G115" s="62">
        <v>28750</v>
      </c>
      <c r="H115" s="62">
        <v>255109360</v>
      </c>
      <c r="I115" s="62">
        <v>16938</v>
      </c>
      <c r="K115" s="45">
        <f t="shared" si="26"/>
        <v>2008</v>
      </c>
      <c r="L115" s="60" t="s">
        <v>22</v>
      </c>
      <c r="M115" s="60" t="s">
        <v>23</v>
      </c>
      <c r="N115" s="62">
        <f>'Wx Adj Known'!C113</f>
        <v>-10518712.560825532</v>
      </c>
      <c r="O115" s="62">
        <f>'Wx Adj Known'!E113</f>
        <v>-327742.62442132481</v>
      </c>
      <c r="P115" s="62">
        <f>'Wx Adj Known'!F113</f>
        <v>-1797300.182542074</v>
      </c>
      <c r="R115" s="45">
        <f t="shared" si="27"/>
        <v>2008</v>
      </c>
      <c r="S115" s="60" t="s">
        <v>22</v>
      </c>
      <c r="T115" s="60" t="s">
        <v>23</v>
      </c>
      <c r="U115" s="62">
        <f t="shared" si="16"/>
        <v>379272601.43917447</v>
      </c>
      <c r="V115" s="62">
        <f t="shared" si="17"/>
        <v>371864</v>
      </c>
      <c r="W115" s="62">
        <f t="shared" si="18"/>
        <v>20530506.375578675</v>
      </c>
      <c r="X115" s="62">
        <f t="shared" si="19"/>
        <v>28750</v>
      </c>
      <c r="Y115" s="62">
        <f t="shared" si="20"/>
        <v>253312059.81745791</v>
      </c>
      <c r="Z115" s="62">
        <f t="shared" si="21"/>
        <v>16938</v>
      </c>
      <c r="AA115" s="62">
        <f t="shared" si="22"/>
        <v>273842566.19303662</v>
      </c>
      <c r="AB115" s="62">
        <f t="shared" si="23"/>
        <v>45688</v>
      </c>
    </row>
    <row r="116" spans="1:28">
      <c r="A116" s="45">
        <v>2009</v>
      </c>
      <c r="B116" s="63" t="s">
        <v>11</v>
      </c>
      <c r="C116" s="63" t="s">
        <v>23</v>
      </c>
      <c r="D116" s="62">
        <v>402510870</v>
      </c>
      <c r="E116" s="62">
        <v>372057</v>
      </c>
      <c r="F116" s="62">
        <v>21410677</v>
      </c>
      <c r="G116" s="62">
        <v>28681</v>
      </c>
      <c r="H116" s="62">
        <v>261855220</v>
      </c>
      <c r="I116" s="62">
        <v>16919</v>
      </c>
      <c r="K116" s="45">
        <f t="shared" si="26"/>
        <v>2009</v>
      </c>
      <c r="L116" s="60" t="s">
        <v>11</v>
      </c>
      <c r="M116" s="60" t="s">
        <v>23</v>
      </c>
      <c r="N116" s="62">
        <f>'Wx Adj Known'!C114</f>
        <v>61687094.238288872</v>
      </c>
      <c r="O116" s="62">
        <f>'Wx Adj Known'!E114</f>
        <v>1590768.3523275019</v>
      </c>
      <c r="P116" s="62">
        <f>'Wx Adj Known'!F114</f>
        <v>8328182.2480137823</v>
      </c>
      <c r="R116" s="45">
        <f t="shared" si="27"/>
        <v>2009</v>
      </c>
      <c r="S116" s="60" t="s">
        <v>11</v>
      </c>
      <c r="T116" s="60" t="s">
        <v>23</v>
      </c>
      <c r="U116" s="62">
        <f t="shared" si="16"/>
        <v>464197964.23828888</v>
      </c>
      <c r="V116" s="62">
        <f t="shared" si="17"/>
        <v>372057</v>
      </c>
      <c r="W116" s="62">
        <f t="shared" si="18"/>
        <v>23001445.352327503</v>
      </c>
      <c r="X116" s="62">
        <f t="shared" si="19"/>
        <v>28681</v>
      </c>
      <c r="Y116" s="62">
        <f t="shared" si="20"/>
        <v>270183402.24801379</v>
      </c>
      <c r="Z116" s="62">
        <f t="shared" si="21"/>
        <v>16919</v>
      </c>
      <c r="AA116" s="62">
        <f t="shared" si="22"/>
        <v>293184847.60034132</v>
      </c>
      <c r="AB116" s="62">
        <f t="shared" si="23"/>
        <v>45600</v>
      </c>
    </row>
    <row r="117" spans="1:28">
      <c r="A117" s="45">
        <v>2009</v>
      </c>
      <c r="B117" s="63" t="s">
        <v>12</v>
      </c>
      <c r="C117" s="63" t="s">
        <v>23</v>
      </c>
      <c r="D117" s="62">
        <v>422955624</v>
      </c>
      <c r="E117" s="62">
        <v>372100</v>
      </c>
      <c r="F117" s="62">
        <v>22297313</v>
      </c>
      <c r="G117" s="62">
        <v>28585</v>
      </c>
      <c r="H117" s="62">
        <v>251077434</v>
      </c>
      <c r="I117" s="62">
        <v>16907</v>
      </c>
      <c r="K117" s="45">
        <f t="shared" si="26"/>
        <v>2009</v>
      </c>
      <c r="L117" s="60" t="s">
        <v>12</v>
      </c>
      <c r="M117" s="60" t="s">
        <v>23</v>
      </c>
      <c r="N117" s="62">
        <f>'Wx Adj Known'!C115</f>
        <v>-18606390.641068097</v>
      </c>
      <c r="O117" s="62">
        <f>'Wx Adj Known'!E115</f>
        <v>-517047.68855706434</v>
      </c>
      <c r="P117" s="62">
        <f>'Wx Adj Known'!F115</f>
        <v>-2453140.1045337501</v>
      </c>
      <c r="R117" s="45">
        <f t="shared" si="27"/>
        <v>2009</v>
      </c>
      <c r="S117" s="60" t="s">
        <v>12</v>
      </c>
      <c r="T117" s="60" t="s">
        <v>23</v>
      </c>
      <c r="U117" s="62">
        <f t="shared" si="16"/>
        <v>404349233.3589319</v>
      </c>
      <c r="V117" s="62">
        <f t="shared" si="17"/>
        <v>372100</v>
      </c>
      <c r="W117" s="62">
        <f t="shared" si="18"/>
        <v>21780265.311442934</v>
      </c>
      <c r="X117" s="62">
        <f t="shared" si="19"/>
        <v>28585</v>
      </c>
      <c r="Y117" s="62">
        <f t="shared" si="20"/>
        <v>248624293.89546624</v>
      </c>
      <c r="Z117" s="62">
        <f t="shared" si="21"/>
        <v>16907</v>
      </c>
      <c r="AA117" s="62">
        <f t="shared" si="22"/>
        <v>270404559.20690918</v>
      </c>
      <c r="AB117" s="62">
        <f t="shared" si="23"/>
        <v>45492</v>
      </c>
    </row>
    <row r="118" spans="1:28">
      <c r="A118" s="45">
        <v>2009</v>
      </c>
      <c r="B118" s="63" t="s">
        <v>13</v>
      </c>
      <c r="C118" s="63" t="s">
        <v>23</v>
      </c>
      <c r="D118" s="62">
        <v>347978071</v>
      </c>
      <c r="E118" s="62">
        <v>372000</v>
      </c>
      <c r="F118" s="62">
        <v>19465222</v>
      </c>
      <c r="G118" s="62">
        <v>28593</v>
      </c>
      <c r="H118" s="62">
        <v>249360398</v>
      </c>
      <c r="I118" s="62">
        <v>16933</v>
      </c>
      <c r="K118" s="45">
        <f t="shared" si="26"/>
        <v>2009</v>
      </c>
      <c r="L118" s="60" t="s">
        <v>13</v>
      </c>
      <c r="M118" s="60" t="s">
        <v>23</v>
      </c>
      <c r="N118" s="62">
        <f>'Wx Adj Known'!C116</f>
        <v>-2240666.0710916873</v>
      </c>
      <c r="O118" s="62">
        <f>'Wx Adj Known'!E116</f>
        <v>-46861.820636239783</v>
      </c>
      <c r="P118" s="62">
        <f>'Wx Adj Known'!F116</f>
        <v>-811523.34979265882</v>
      </c>
      <c r="R118" s="45">
        <f t="shared" si="27"/>
        <v>2009</v>
      </c>
      <c r="S118" s="60" t="s">
        <v>13</v>
      </c>
      <c r="T118" s="60" t="s">
        <v>23</v>
      </c>
      <c r="U118" s="62">
        <f t="shared" si="16"/>
        <v>345737404.92890829</v>
      </c>
      <c r="V118" s="62">
        <f t="shared" si="17"/>
        <v>372000</v>
      </c>
      <c r="W118" s="62">
        <f t="shared" si="18"/>
        <v>19418360.179363761</v>
      </c>
      <c r="X118" s="62">
        <f t="shared" si="19"/>
        <v>28593</v>
      </c>
      <c r="Y118" s="62">
        <f t="shared" si="20"/>
        <v>248548874.65020734</v>
      </c>
      <c r="Z118" s="62">
        <f t="shared" si="21"/>
        <v>16933</v>
      </c>
      <c r="AA118" s="62">
        <f t="shared" si="22"/>
        <v>267967234.8295711</v>
      </c>
      <c r="AB118" s="62">
        <f t="shared" si="23"/>
        <v>45526</v>
      </c>
    </row>
    <row r="119" spans="1:28">
      <c r="A119" s="45">
        <v>2009</v>
      </c>
      <c r="B119" s="63" t="s">
        <v>14</v>
      </c>
      <c r="C119" s="63" t="s">
        <v>23</v>
      </c>
      <c r="D119" s="62">
        <v>311750516</v>
      </c>
      <c r="E119" s="62">
        <v>371979</v>
      </c>
      <c r="F119" s="62">
        <v>18774833</v>
      </c>
      <c r="G119" s="62">
        <v>28618</v>
      </c>
      <c r="H119" s="62">
        <v>259362312</v>
      </c>
      <c r="I119" s="62">
        <v>16938</v>
      </c>
      <c r="K119" s="45">
        <f t="shared" si="26"/>
        <v>2009</v>
      </c>
      <c r="L119" s="60" t="s">
        <v>14</v>
      </c>
      <c r="M119" s="60" t="s">
        <v>23</v>
      </c>
      <c r="N119" s="62">
        <f>'Wx Adj Known'!C117</f>
        <v>21371898.900228251</v>
      </c>
      <c r="O119" s="62">
        <f>'Wx Adj Known'!E117</f>
        <v>401751.27798208356</v>
      </c>
      <c r="P119" s="62">
        <f>'Wx Adj Known'!F117</f>
        <v>2307730.0295397122</v>
      </c>
      <c r="R119" s="45">
        <f t="shared" si="27"/>
        <v>2009</v>
      </c>
      <c r="S119" s="60" t="s">
        <v>14</v>
      </c>
      <c r="T119" s="60" t="s">
        <v>23</v>
      </c>
      <c r="U119" s="62">
        <f t="shared" si="16"/>
        <v>333122414.90022826</v>
      </c>
      <c r="V119" s="62">
        <f t="shared" si="17"/>
        <v>371979</v>
      </c>
      <c r="W119" s="62">
        <f t="shared" si="18"/>
        <v>19176584.277982082</v>
      </c>
      <c r="X119" s="62">
        <f t="shared" si="19"/>
        <v>28618</v>
      </c>
      <c r="Y119" s="62">
        <f t="shared" si="20"/>
        <v>261670042.0295397</v>
      </c>
      <c r="Z119" s="62">
        <f t="shared" si="21"/>
        <v>16938</v>
      </c>
      <c r="AA119" s="62">
        <f t="shared" si="22"/>
        <v>280846626.30752176</v>
      </c>
      <c r="AB119" s="62">
        <f t="shared" si="23"/>
        <v>45556</v>
      </c>
    </row>
    <row r="120" spans="1:28">
      <c r="A120" s="45">
        <v>2009</v>
      </c>
      <c r="B120" s="63" t="s">
        <v>15</v>
      </c>
      <c r="C120" s="63" t="s">
        <v>23</v>
      </c>
      <c r="D120" s="62">
        <v>370854740</v>
      </c>
      <c r="E120" s="62">
        <v>372181</v>
      </c>
      <c r="F120" s="62">
        <v>21308748</v>
      </c>
      <c r="G120" s="62">
        <v>28602</v>
      </c>
      <c r="H120" s="62">
        <v>283746723</v>
      </c>
      <c r="I120" s="62">
        <v>16952</v>
      </c>
      <c r="K120" s="45">
        <f t="shared" si="26"/>
        <v>2009</v>
      </c>
      <c r="L120" s="60" t="s">
        <v>15</v>
      </c>
      <c r="M120" s="60" t="s">
        <v>23</v>
      </c>
      <c r="N120" s="62">
        <f>'Wx Adj Known'!C118</f>
        <v>-2706627.743546945</v>
      </c>
      <c r="O120" s="62">
        <f>'Wx Adj Known'!E118</f>
        <v>-95462.528073994661</v>
      </c>
      <c r="P120" s="62">
        <f>'Wx Adj Known'!F118</f>
        <v>-1390977.2368677296</v>
      </c>
      <c r="R120" s="45">
        <f t="shared" si="27"/>
        <v>2009</v>
      </c>
      <c r="S120" s="60" t="s">
        <v>15</v>
      </c>
      <c r="T120" s="60" t="s">
        <v>23</v>
      </c>
      <c r="U120" s="62">
        <f t="shared" si="16"/>
        <v>368148112.25645304</v>
      </c>
      <c r="V120" s="62">
        <f t="shared" si="17"/>
        <v>372181</v>
      </c>
      <c r="W120" s="62">
        <f t="shared" si="18"/>
        <v>21213285.471926004</v>
      </c>
      <c r="X120" s="62">
        <f t="shared" si="19"/>
        <v>28602</v>
      </c>
      <c r="Y120" s="62">
        <f t="shared" si="20"/>
        <v>282355745.76313227</v>
      </c>
      <c r="Z120" s="62">
        <f t="shared" si="21"/>
        <v>16952</v>
      </c>
      <c r="AA120" s="62">
        <f t="shared" si="22"/>
        <v>303569031.23505831</v>
      </c>
      <c r="AB120" s="62">
        <f t="shared" si="23"/>
        <v>45554</v>
      </c>
    </row>
    <row r="121" spans="1:28">
      <c r="A121" s="45">
        <v>2009</v>
      </c>
      <c r="B121" s="63" t="s">
        <v>16</v>
      </c>
      <c r="C121" s="63" t="s">
        <v>23</v>
      </c>
      <c r="D121" s="62">
        <v>510755294</v>
      </c>
      <c r="E121" s="62">
        <v>373013</v>
      </c>
      <c r="F121" s="62">
        <v>27054834</v>
      </c>
      <c r="G121" s="62">
        <v>28580</v>
      </c>
      <c r="H121" s="62">
        <v>330526583</v>
      </c>
      <c r="I121" s="62">
        <v>17015</v>
      </c>
      <c r="K121" s="45">
        <f t="shared" si="26"/>
        <v>2009</v>
      </c>
      <c r="L121" s="60" t="s">
        <v>16</v>
      </c>
      <c r="M121" s="60" t="s">
        <v>23</v>
      </c>
      <c r="N121" s="62">
        <f>'Wx Adj Known'!C119</f>
        <v>1106297.892952089</v>
      </c>
      <c r="O121" s="62">
        <f>'Wx Adj Known'!E119</f>
        <v>40029.813404292276</v>
      </c>
      <c r="P121" s="62">
        <f>'Wx Adj Known'!F119</f>
        <v>-484565.85436134698</v>
      </c>
      <c r="R121" s="45">
        <f t="shared" si="27"/>
        <v>2009</v>
      </c>
      <c r="S121" s="60" t="s">
        <v>16</v>
      </c>
      <c r="T121" s="60" t="s">
        <v>23</v>
      </c>
      <c r="U121" s="62">
        <f t="shared" si="16"/>
        <v>511861591.89295208</v>
      </c>
      <c r="V121" s="62">
        <f t="shared" si="17"/>
        <v>373013</v>
      </c>
      <c r="W121" s="62">
        <f t="shared" si="18"/>
        <v>27094863.813404292</v>
      </c>
      <c r="X121" s="62">
        <f t="shared" si="19"/>
        <v>28580</v>
      </c>
      <c r="Y121" s="62">
        <f t="shared" si="20"/>
        <v>330042017.14563864</v>
      </c>
      <c r="Z121" s="62">
        <f t="shared" si="21"/>
        <v>17015</v>
      </c>
      <c r="AA121" s="62">
        <f t="shared" si="22"/>
        <v>357136880.95904291</v>
      </c>
      <c r="AB121" s="62">
        <f t="shared" si="23"/>
        <v>45595</v>
      </c>
    </row>
    <row r="122" spans="1:28">
      <c r="A122" s="45">
        <v>2009</v>
      </c>
      <c r="B122" s="63" t="s">
        <v>17</v>
      </c>
      <c r="C122" s="63" t="s">
        <v>23</v>
      </c>
      <c r="D122" s="62">
        <v>620877708</v>
      </c>
      <c r="E122" s="62">
        <v>372976</v>
      </c>
      <c r="F122" s="62">
        <v>30680145</v>
      </c>
      <c r="G122" s="62">
        <v>28561</v>
      </c>
      <c r="H122" s="62">
        <v>360774378</v>
      </c>
      <c r="I122" s="62">
        <v>17026</v>
      </c>
      <c r="K122" s="45">
        <f t="shared" si="26"/>
        <v>2009</v>
      </c>
      <c r="L122" s="60" t="s">
        <v>17</v>
      </c>
      <c r="M122" s="60" t="s">
        <v>23</v>
      </c>
      <c r="N122" s="62">
        <f>'Wx Adj Known'!C120</f>
        <v>-30054471.568728969</v>
      </c>
      <c r="O122" s="62">
        <f>'Wx Adj Known'!E120</f>
        <v>-1073514.7526013663</v>
      </c>
      <c r="P122" s="62">
        <f>'Wx Adj Known'!F120</f>
        <v>-8194942.0499510905</v>
      </c>
      <c r="R122" s="45">
        <f t="shared" si="27"/>
        <v>2009</v>
      </c>
      <c r="S122" s="60" t="s">
        <v>17</v>
      </c>
      <c r="T122" s="60" t="s">
        <v>23</v>
      </c>
      <c r="U122" s="62">
        <f t="shared" si="16"/>
        <v>590823236.43127108</v>
      </c>
      <c r="V122" s="62">
        <f t="shared" si="17"/>
        <v>372976</v>
      </c>
      <c r="W122" s="62">
        <f t="shared" si="18"/>
        <v>29606630.247398634</v>
      </c>
      <c r="X122" s="62">
        <f t="shared" si="19"/>
        <v>28561</v>
      </c>
      <c r="Y122" s="62">
        <f t="shared" si="20"/>
        <v>352579435.95004892</v>
      </c>
      <c r="Z122" s="62">
        <f t="shared" si="21"/>
        <v>17026</v>
      </c>
      <c r="AA122" s="62">
        <f t="shared" si="22"/>
        <v>382186066.19744754</v>
      </c>
      <c r="AB122" s="62">
        <f t="shared" si="23"/>
        <v>45587</v>
      </c>
    </row>
    <row r="123" spans="1:28">
      <c r="A123" s="45">
        <v>2009</v>
      </c>
      <c r="B123" s="63" t="s">
        <v>18</v>
      </c>
      <c r="C123" s="63" t="s">
        <v>23</v>
      </c>
      <c r="D123" s="62">
        <v>573946902</v>
      </c>
      <c r="E123" s="62">
        <v>372633</v>
      </c>
      <c r="F123" s="62">
        <v>29011395</v>
      </c>
      <c r="G123" s="62">
        <v>28545</v>
      </c>
      <c r="H123" s="62">
        <v>344283125</v>
      </c>
      <c r="I123" s="62">
        <v>17039</v>
      </c>
      <c r="K123" s="45">
        <f t="shared" si="26"/>
        <v>2009</v>
      </c>
      <c r="L123" s="60" t="s">
        <v>18</v>
      </c>
      <c r="M123" s="60" t="s">
        <v>23</v>
      </c>
      <c r="N123" s="62">
        <f>'Wx Adj Known'!C121</f>
        <v>26557538.809504293</v>
      </c>
      <c r="O123" s="62">
        <f>'Wx Adj Known'!E121</f>
        <v>962693.02492728864</v>
      </c>
      <c r="P123" s="62">
        <f>'Wx Adj Known'!F121</f>
        <v>7222367.7242757892</v>
      </c>
      <c r="R123" s="45">
        <f t="shared" si="27"/>
        <v>2009</v>
      </c>
      <c r="S123" s="60" t="s">
        <v>18</v>
      </c>
      <c r="T123" s="60" t="s">
        <v>23</v>
      </c>
      <c r="U123" s="62">
        <f t="shared" si="16"/>
        <v>600504440.80950427</v>
      </c>
      <c r="V123" s="62">
        <f t="shared" si="17"/>
        <v>372633</v>
      </c>
      <c r="W123" s="62">
        <f t="shared" si="18"/>
        <v>29974088.024927288</v>
      </c>
      <c r="X123" s="62">
        <f t="shared" si="19"/>
        <v>28545</v>
      </c>
      <c r="Y123" s="62">
        <f t="shared" si="20"/>
        <v>351505492.72427577</v>
      </c>
      <c r="Z123" s="62">
        <f t="shared" si="21"/>
        <v>17039</v>
      </c>
      <c r="AA123" s="62">
        <f t="shared" si="22"/>
        <v>381479580.74920309</v>
      </c>
      <c r="AB123" s="62">
        <f t="shared" si="23"/>
        <v>45584</v>
      </c>
    </row>
    <row r="124" spans="1:28">
      <c r="A124" s="45">
        <v>2009</v>
      </c>
      <c r="B124" s="63" t="s">
        <v>19</v>
      </c>
      <c r="C124" s="63" t="s">
        <v>23</v>
      </c>
      <c r="D124" s="62">
        <v>494824270</v>
      </c>
      <c r="E124" s="62">
        <v>372019</v>
      </c>
      <c r="F124" s="62">
        <v>25963484</v>
      </c>
      <c r="G124" s="62">
        <v>28539</v>
      </c>
      <c r="H124" s="62">
        <v>331575894</v>
      </c>
      <c r="I124" s="62">
        <v>17044</v>
      </c>
      <c r="K124" s="45">
        <f t="shared" si="26"/>
        <v>2009</v>
      </c>
      <c r="L124" s="60" t="s">
        <v>19</v>
      </c>
      <c r="M124" s="60" t="s">
        <v>23</v>
      </c>
      <c r="N124" s="62">
        <f>'Wx Adj Known'!C122</f>
        <v>46354445.890503906</v>
      </c>
      <c r="O124" s="62">
        <f>'Wx Adj Known'!E122</f>
        <v>1725890.2873858416</v>
      </c>
      <c r="P124" s="62">
        <f>'Wx Adj Known'!F122</f>
        <v>13145424.256830564</v>
      </c>
      <c r="R124" s="45">
        <f t="shared" si="27"/>
        <v>2009</v>
      </c>
      <c r="S124" s="60" t="s">
        <v>19</v>
      </c>
      <c r="T124" s="60" t="s">
        <v>23</v>
      </c>
      <c r="U124" s="62">
        <f t="shared" si="16"/>
        <v>541178715.89050388</v>
      </c>
      <c r="V124" s="62">
        <f t="shared" si="17"/>
        <v>372019</v>
      </c>
      <c r="W124" s="62">
        <f t="shared" si="18"/>
        <v>27689374.28738584</v>
      </c>
      <c r="X124" s="62">
        <f t="shared" si="19"/>
        <v>28539</v>
      </c>
      <c r="Y124" s="62">
        <f t="shared" si="20"/>
        <v>344721318.25683057</v>
      </c>
      <c r="Z124" s="62">
        <f t="shared" si="21"/>
        <v>17044</v>
      </c>
      <c r="AA124" s="62">
        <f t="shared" si="22"/>
        <v>372410692.54421639</v>
      </c>
      <c r="AB124" s="62">
        <f t="shared" si="23"/>
        <v>45583</v>
      </c>
    </row>
    <row r="125" spans="1:28">
      <c r="A125" s="45">
        <v>2009</v>
      </c>
      <c r="B125" s="63" t="s">
        <v>20</v>
      </c>
      <c r="C125" s="63" t="s">
        <v>23</v>
      </c>
      <c r="D125" s="62">
        <v>456297829</v>
      </c>
      <c r="E125" s="62">
        <v>371943</v>
      </c>
      <c r="F125" s="62">
        <v>24622792</v>
      </c>
      <c r="G125" s="62">
        <v>28542</v>
      </c>
      <c r="H125" s="62">
        <v>315914835</v>
      </c>
      <c r="I125" s="62">
        <v>17043</v>
      </c>
      <c r="K125" s="45">
        <f t="shared" si="26"/>
        <v>2009</v>
      </c>
      <c r="L125" s="60" t="s">
        <v>20</v>
      </c>
      <c r="M125" s="60" t="s">
        <v>23</v>
      </c>
      <c r="N125" s="62">
        <f>'Wx Adj Known'!C123</f>
        <v>-29133537.170242392</v>
      </c>
      <c r="O125" s="62">
        <f>'Wx Adj Known'!E123</f>
        <v>-1111708.6155257977</v>
      </c>
      <c r="P125" s="62">
        <f>'Wx Adj Known'!F123</f>
        <v>-9092069.8531645387</v>
      </c>
      <c r="R125" s="45">
        <f t="shared" si="27"/>
        <v>2009</v>
      </c>
      <c r="S125" s="60" t="s">
        <v>20</v>
      </c>
      <c r="T125" s="60" t="s">
        <v>23</v>
      </c>
      <c r="U125" s="62">
        <f t="shared" si="16"/>
        <v>427164291.82975763</v>
      </c>
      <c r="V125" s="62">
        <f t="shared" si="17"/>
        <v>371943</v>
      </c>
      <c r="W125" s="62">
        <f t="shared" si="18"/>
        <v>23511083.384474203</v>
      </c>
      <c r="X125" s="62">
        <f t="shared" si="19"/>
        <v>28542</v>
      </c>
      <c r="Y125" s="62">
        <f t="shared" si="20"/>
        <v>306822765.14683545</v>
      </c>
      <c r="Z125" s="62">
        <f t="shared" si="21"/>
        <v>17043</v>
      </c>
      <c r="AA125" s="62">
        <f t="shared" si="22"/>
        <v>330333848.53130966</v>
      </c>
      <c r="AB125" s="62">
        <f t="shared" si="23"/>
        <v>45585</v>
      </c>
    </row>
    <row r="126" spans="1:28">
      <c r="A126" s="45">
        <v>2009</v>
      </c>
      <c r="B126" s="63" t="s">
        <v>21</v>
      </c>
      <c r="C126" s="63" t="s">
        <v>23</v>
      </c>
      <c r="D126" s="62">
        <v>305387364</v>
      </c>
      <c r="E126" s="62">
        <v>372253</v>
      </c>
      <c r="F126" s="62">
        <v>17863992</v>
      </c>
      <c r="G126" s="62">
        <v>28489</v>
      </c>
      <c r="H126" s="62">
        <v>248894705</v>
      </c>
      <c r="I126" s="62">
        <v>17037</v>
      </c>
      <c r="K126" s="45">
        <f t="shared" si="26"/>
        <v>2009</v>
      </c>
      <c r="L126" s="60" t="s">
        <v>21</v>
      </c>
      <c r="M126" s="60" t="s">
        <v>23</v>
      </c>
      <c r="N126" s="62">
        <f>'Wx Adj Known'!C124</f>
        <v>3062106.216308794</v>
      </c>
      <c r="O126" s="62">
        <f>'Wx Adj Known'!E124</f>
        <v>178486.36987400326</v>
      </c>
      <c r="P126" s="62">
        <f>'Wx Adj Known'!F124</f>
        <v>2673206.8178497027</v>
      </c>
      <c r="R126" s="45">
        <f t="shared" si="27"/>
        <v>2009</v>
      </c>
      <c r="S126" s="60" t="s">
        <v>21</v>
      </c>
      <c r="T126" s="60" t="s">
        <v>23</v>
      </c>
      <c r="U126" s="62">
        <f t="shared" si="16"/>
        <v>308449470.21630877</v>
      </c>
      <c r="V126" s="62">
        <f t="shared" si="17"/>
        <v>372253</v>
      </c>
      <c r="W126" s="62">
        <f t="shared" si="18"/>
        <v>18042478.369874004</v>
      </c>
      <c r="X126" s="62">
        <f t="shared" si="19"/>
        <v>28489</v>
      </c>
      <c r="Y126" s="62">
        <f t="shared" si="20"/>
        <v>251567911.8178497</v>
      </c>
      <c r="Z126" s="62">
        <f t="shared" si="21"/>
        <v>17037</v>
      </c>
      <c r="AA126" s="62">
        <f t="shared" si="22"/>
        <v>269610390.1877237</v>
      </c>
      <c r="AB126" s="62">
        <f t="shared" si="23"/>
        <v>45526</v>
      </c>
    </row>
    <row r="127" spans="1:28">
      <c r="A127" s="45">
        <v>2009</v>
      </c>
      <c r="B127" s="63" t="s">
        <v>22</v>
      </c>
      <c r="C127" s="63" t="s">
        <v>23</v>
      </c>
      <c r="D127" s="62">
        <v>375184786</v>
      </c>
      <c r="E127" s="62">
        <v>372367</v>
      </c>
      <c r="F127" s="62">
        <v>19915048</v>
      </c>
      <c r="G127" s="62">
        <v>28461</v>
      </c>
      <c r="H127" s="62">
        <v>249642050</v>
      </c>
      <c r="I127" s="62">
        <v>17031</v>
      </c>
      <c r="K127" s="45">
        <f t="shared" si="26"/>
        <v>2009</v>
      </c>
      <c r="L127" s="60" t="s">
        <v>22</v>
      </c>
      <c r="M127" s="60" t="s">
        <v>23</v>
      </c>
      <c r="N127" s="62">
        <f>'Wx Adj Known'!C125</f>
        <v>-2529070.1501876581</v>
      </c>
      <c r="O127" s="62">
        <f>'Wx Adj Known'!E125</f>
        <v>-240044.90609871718</v>
      </c>
      <c r="P127" s="62">
        <f>'Wx Adj Known'!F125</f>
        <v>-499572.80136283603</v>
      </c>
      <c r="R127" s="45">
        <f t="shared" si="27"/>
        <v>2009</v>
      </c>
      <c r="S127" s="60" t="s">
        <v>22</v>
      </c>
      <c r="T127" s="60" t="s">
        <v>23</v>
      </c>
      <c r="U127" s="62">
        <f t="shared" si="16"/>
        <v>372655715.84981233</v>
      </c>
      <c r="V127" s="62">
        <f t="shared" si="17"/>
        <v>372367</v>
      </c>
      <c r="W127" s="62">
        <f t="shared" si="18"/>
        <v>19675003.093901284</v>
      </c>
      <c r="X127" s="62">
        <f t="shared" si="19"/>
        <v>28461</v>
      </c>
      <c r="Y127" s="62">
        <f t="shared" si="20"/>
        <v>249142477.19863716</v>
      </c>
      <c r="Z127" s="62">
        <f t="shared" si="21"/>
        <v>17031</v>
      </c>
      <c r="AA127" s="62">
        <f t="shared" si="22"/>
        <v>268817480.29253846</v>
      </c>
      <c r="AB127" s="62">
        <f t="shared" si="23"/>
        <v>45492</v>
      </c>
    </row>
    <row r="128" spans="1:28">
      <c r="A128" s="63" t="s">
        <v>8</v>
      </c>
      <c r="B128" s="63" t="s">
        <v>11</v>
      </c>
      <c r="C128" s="63" t="s">
        <v>23</v>
      </c>
      <c r="D128" s="62">
        <v>554450130</v>
      </c>
      <c r="E128" s="62">
        <v>373142</v>
      </c>
      <c r="F128" s="62">
        <v>26831387</v>
      </c>
      <c r="G128" s="62">
        <v>28493</v>
      </c>
      <c r="H128" s="62">
        <v>280144474</v>
      </c>
      <c r="I128" s="62">
        <v>17043</v>
      </c>
      <c r="K128" s="63" t="s">
        <v>8</v>
      </c>
      <c r="L128" s="63" t="s">
        <v>11</v>
      </c>
      <c r="M128" s="63" t="s">
        <v>23</v>
      </c>
      <c r="N128" s="62">
        <f>'Wx Adj Known'!C126</f>
        <v>-105457146.11774412</v>
      </c>
      <c r="O128" s="62">
        <f>'Wx Adj Known'!E126</f>
        <v>-2693815.6814820222</v>
      </c>
      <c r="P128" s="62">
        <f>'Wx Adj Known'!F126</f>
        <v>-15992330.315937709</v>
      </c>
      <c r="R128" s="63" t="s">
        <v>8</v>
      </c>
      <c r="S128" s="63" t="s">
        <v>11</v>
      </c>
      <c r="T128" s="63" t="s">
        <v>23</v>
      </c>
      <c r="U128" s="62">
        <f t="shared" si="16"/>
        <v>448992983.88225591</v>
      </c>
      <c r="V128" s="62">
        <f t="shared" si="17"/>
        <v>373142</v>
      </c>
      <c r="W128" s="62">
        <f t="shared" si="18"/>
        <v>24137571.318517979</v>
      </c>
      <c r="X128" s="62">
        <f t="shared" si="19"/>
        <v>28493</v>
      </c>
      <c r="Y128" s="62">
        <f t="shared" si="20"/>
        <v>264152143.6840623</v>
      </c>
      <c r="Z128" s="62">
        <f t="shared" si="21"/>
        <v>17043</v>
      </c>
      <c r="AA128" s="62">
        <f t="shared" si="22"/>
        <v>288289715.00258029</v>
      </c>
      <c r="AB128" s="62">
        <f t="shared" si="23"/>
        <v>45536</v>
      </c>
    </row>
    <row r="129" spans="1:28">
      <c r="A129" s="63" t="s">
        <v>8</v>
      </c>
      <c r="B129" s="63" t="s">
        <v>12</v>
      </c>
      <c r="C129" s="63" t="s">
        <v>23</v>
      </c>
      <c r="D129" s="62">
        <v>477522935</v>
      </c>
      <c r="E129" s="62">
        <v>373161</v>
      </c>
      <c r="F129" s="62">
        <v>24214258</v>
      </c>
      <c r="G129" s="62">
        <v>28500</v>
      </c>
      <c r="H129" s="62">
        <v>263180831</v>
      </c>
      <c r="I129" s="62">
        <v>17080</v>
      </c>
      <c r="K129" s="63" t="s">
        <v>8</v>
      </c>
      <c r="L129" s="63" t="s">
        <v>12</v>
      </c>
      <c r="M129" s="63" t="s">
        <v>23</v>
      </c>
      <c r="N129" s="62">
        <f>'Wx Adj Known'!C127</f>
        <v>-67601826.492469564</v>
      </c>
      <c r="O129" s="62">
        <f>'Wx Adj Known'!E127</f>
        <v>-1867656.4048537726</v>
      </c>
      <c r="P129" s="62">
        <f>'Wx Adj Known'!F127</f>
        <v>-7536182.7140725804</v>
      </c>
      <c r="R129" s="63" t="s">
        <v>8</v>
      </c>
      <c r="S129" s="63" t="s">
        <v>12</v>
      </c>
      <c r="T129" s="63" t="s">
        <v>23</v>
      </c>
      <c r="U129" s="62">
        <f t="shared" si="16"/>
        <v>409921108.50753045</v>
      </c>
      <c r="V129" s="62">
        <f t="shared" si="17"/>
        <v>373161</v>
      </c>
      <c r="W129" s="62">
        <f t="shared" si="18"/>
        <v>22346601.595146228</v>
      </c>
      <c r="X129" s="62">
        <f t="shared" si="19"/>
        <v>28500</v>
      </c>
      <c r="Y129" s="62">
        <f t="shared" si="20"/>
        <v>255644648.28592741</v>
      </c>
      <c r="Z129" s="62">
        <f t="shared" si="21"/>
        <v>17080</v>
      </c>
      <c r="AA129" s="62">
        <f t="shared" si="22"/>
        <v>277991249.88107365</v>
      </c>
      <c r="AB129" s="62">
        <f t="shared" si="23"/>
        <v>45580</v>
      </c>
    </row>
    <row r="130" spans="1:28">
      <c r="A130" s="63" t="s">
        <v>8</v>
      </c>
      <c r="B130" s="63" t="s">
        <v>13</v>
      </c>
      <c r="C130" s="63" t="s">
        <v>23</v>
      </c>
      <c r="D130" s="62">
        <v>432506190</v>
      </c>
      <c r="E130" s="62">
        <v>373276</v>
      </c>
      <c r="F130" s="62">
        <v>21998069</v>
      </c>
      <c r="G130" s="62">
        <v>28566</v>
      </c>
      <c r="H130" s="62">
        <v>253755098</v>
      </c>
      <c r="I130" s="62">
        <v>17087</v>
      </c>
      <c r="K130" s="63" t="s">
        <v>8</v>
      </c>
      <c r="L130" s="63" t="s">
        <v>13</v>
      </c>
      <c r="M130" s="63" t="s">
        <v>23</v>
      </c>
      <c r="N130" s="62">
        <f>'Wx Adj Known'!C128</f>
        <v>-85417791.265813679</v>
      </c>
      <c r="O130" s="62">
        <f>'Wx Adj Known'!E128</f>
        <v>-2132178.6923866877</v>
      </c>
      <c r="P130" s="62">
        <f>'Wx Adj Known'!F128</f>
        <v>-5909113.5205908138</v>
      </c>
      <c r="R130" s="63" t="s">
        <v>8</v>
      </c>
      <c r="S130" s="63" t="s">
        <v>13</v>
      </c>
      <c r="T130" s="63" t="s">
        <v>23</v>
      </c>
      <c r="U130" s="62">
        <f t="shared" si="16"/>
        <v>347088398.73418629</v>
      </c>
      <c r="V130" s="62">
        <f t="shared" si="17"/>
        <v>373276</v>
      </c>
      <c r="W130" s="62">
        <f t="shared" si="18"/>
        <v>19865890.307613313</v>
      </c>
      <c r="X130" s="62">
        <f t="shared" si="19"/>
        <v>28566</v>
      </c>
      <c r="Y130" s="62">
        <f t="shared" si="20"/>
        <v>247845984.47940919</v>
      </c>
      <c r="Z130" s="62">
        <f t="shared" si="21"/>
        <v>17087</v>
      </c>
      <c r="AA130" s="62">
        <f t="shared" si="22"/>
        <v>267711874.7870225</v>
      </c>
      <c r="AB130" s="62">
        <f t="shared" si="23"/>
        <v>45653</v>
      </c>
    </row>
    <row r="131" spans="1:28">
      <c r="A131" s="63" t="s">
        <v>8</v>
      </c>
      <c r="B131" s="63" t="s">
        <v>14</v>
      </c>
      <c r="C131" s="63" t="s">
        <v>23</v>
      </c>
      <c r="D131" s="62">
        <v>314128572</v>
      </c>
      <c r="E131" s="62">
        <v>373509</v>
      </c>
      <c r="F131" s="62">
        <v>17662326</v>
      </c>
      <c r="G131" s="62">
        <v>28598</v>
      </c>
      <c r="H131" s="62">
        <v>254091162</v>
      </c>
      <c r="I131" s="62">
        <v>17081</v>
      </c>
      <c r="K131" s="63" t="s">
        <v>8</v>
      </c>
      <c r="L131" s="63" t="s">
        <v>14</v>
      </c>
      <c r="M131" s="63" t="s">
        <v>23</v>
      </c>
      <c r="N131" s="62">
        <f>'Wx Adj Known'!C129</f>
        <v>5138725.108632829</v>
      </c>
      <c r="O131" s="62">
        <f>'Wx Adj Known'!E129</f>
        <v>546627.18652726326</v>
      </c>
      <c r="P131" s="62">
        <f>'Wx Adj Known'!F129</f>
        <v>7564818.1892076517</v>
      </c>
      <c r="R131" s="63" t="s">
        <v>8</v>
      </c>
      <c r="S131" s="63" t="s">
        <v>14</v>
      </c>
      <c r="T131" s="63" t="s">
        <v>23</v>
      </c>
      <c r="U131" s="62">
        <f t="shared" si="16"/>
        <v>319267297.1086328</v>
      </c>
      <c r="V131" s="62">
        <f t="shared" si="17"/>
        <v>373509</v>
      </c>
      <c r="W131" s="62">
        <f t="shared" si="18"/>
        <v>18208953.186527263</v>
      </c>
      <c r="X131" s="62">
        <f t="shared" si="19"/>
        <v>28598</v>
      </c>
      <c r="Y131" s="62">
        <f t="shared" si="20"/>
        <v>261655980.18920764</v>
      </c>
      <c r="Z131" s="62">
        <f t="shared" si="21"/>
        <v>17081</v>
      </c>
      <c r="AA131" s="62">
        <f t="shared" si="22"/>
        <v>279864933.37573493</v>
      </c>
      <c r="AB131" s="62">
        <f t="shared" si="23"/>
        <v>45679</v>
      </c>
    </row>
    <row r="132" spans="1:28">
      <c r="A132" s="63" t="s">
        <v>8</v>
      </c>
      <c r="B132" s="63" t="s">
        <v>15</v>
      </c>
      <c r="C132" s="63" t="s">
        <v>23</v>
      </c>
      <c r="D132" s="62">
        <v>358747867</v>
      </c>
      <c r="E132" s="62">
        <v>374097</v>
      </c>
      <c r="F132" s="62">
        <v>20196027</v>
      </c>
      <c r="G132" s="62">
        <v>28593</v>
      </c>
      <c r="H132" s="62">
        <v>286051087</v>
      </c>
      <c r="I132" s="62">
        <v>17090</v>
      </c>
      <c r="K132" s="63" t="s">
        <v>8</v>
      </c>
      <c r="L132" s="63" t="s">
        <v>15</v>
      </c>
      <c r="M132" s="63" t="s">
        <v>23</v>
      </c>
      <c r="N132" s="62">
        <f>'Wx Adj Known'!C130</f>
        <v>4445510.0538927214</v>
      </c>
      <c r="O132" s="62">
        <f>'Wx Adj Known'!E130</f>
        <v>155940.63340175254</v>
      </c>
      <c r="P132" s="62">
        <f>'Wx Adj Known'!F130</f>
        <v>1086875.8938899157</v>
      </c>
      <c r="R132" s="63" t="s">
        <v>8</v>
      </c>
      <c r="S132" s="63" t="s">
        <v>15</v>
      </c>
      <c r="T132" s="63" t="s">
        <v>23</v>
      </c>
      <c r="U132" s="62">
        <f t="shared" si="16"/>
        <v>363193377.05389273</v>
      </c>
      <c r="V132" s="62">
        <f t="shared" si="17"/>
        <v>374097</v>
      </c>
      <c r="W132" s="62">
        <f t="shared" si="18"/>
        <v>20351967.633401752</v>
      </c>
      <c r="X132" s="62">
        <f t="shared" si="19"/>
        <v>28593</v>
      </c>
      <c r="Y132" s="62">
        <f t="shared" si="20"/>
        <v>287137962.8938899</v>
      </c>
      <c r="Z132" s="62">
        <f t="shared" si="21"/>
        <v>17090</v>
      </c>
      <c r="AA132" s="62">
        <f t="shared" si="22"/>
        <v>307489930.52729166</v>
      </c>
      <c r="AB132" s="62">
        <f t="shared" si="23"/>
        <v>45683</v>
      </c>
    </row>
    <row r="133" spans="1:28">
      <c r="A133" s="63" t="s">
        <v>8</v>
      </c>
      <c r="B133" s="63" t="s">
        <v>16</v>
      </c>
      <c r="C133" s="63" t="s">
        <v>23</v>
      </c>
      <c r="D133" s="62">
        <v>533863515</v>
      </c>
      <c r="E133" s="62">
        <v>374534</v>
      </c>
      <c r="F133" s="62">
        <v>26569942</v>
      </c>
      <c r="G133" s="62">
        <v>28509</v>
      </c>
      <c r="H133" s="62">
        <v>339502750</v>
      </c>
      <c r="I133" s="62">
        <v>17081</v>
      </c>
      <c r="K133" s="63" t="s">
        <v>8</v>
      </c>
      <c r="L133" s="63" t="s">
        <v>16</v>
      </c>
      <c r="M133" s="63" t="s">
        <v>23</v>
      </c>
      <c r="N133" s="62">
        <f>'Wx Adj Known'!C131</f>
        <v>-22237108.060411662</v>
      </c>
      <c r="O133" s="62">
        <f>'Wx Adj Known'!E131</f>
        <v>-799359.72960136691</v>
      </c>
      <c r="P133" s="62">
        <f>'Wx Adj Known'!F131</f>
        <v>-6788237.1176443994</v>
      </c>
      <c r="R133" s="63" t="s">
        <v>8</v>
      </c>
      <c r="S133" s="63" t="s">
        <v>16</v>
      </c>
      <c r="T133" s="63" t="s">
        <v>23</v>
      </c>
      <c r="U133" s="62">
        <f t="shared" si="16"/>
        <v>511626406.93958831</v>
      </c>
      <c r="V133" s="62">
        <f t="shared" si="17"/>
        <v>374534</v>
      </c>
      <c r="W133" s="62">
        <f t="shared" si="18"/>
        <v>25770582.270398632</v>
      </c>
      <c r="X133" s="62">
        <f t="shared" si="19"/>
        <v>28509</v>
      </c>
      <c r="Y133" s="62">
        <f t="shared" si="20"/>
        <v>332714512.88235557</v>
      </c>
      <c r="Z133" s="62">
        <f t="shared" si="21"/>
        <v>17081</v>
      </c>
      <c r="AA133" s="62">
        <f t="shared" si="22"/>
        <v>358485095.15275419</v>
      </c>
      <c r="AB133" s="62">
        <f t="shared" si="23"/>
        <v>45590</v>
      </c>
    </row>
    <row r="134" spans="1:28">
      <c r="A134" s="63" t="s">
        <v>8</v>
      </c>
      <c r="B134" s="63" t="s">
        <v>17</v>
      </c>
      <c r="C134" s="63" t="s">
        <v>23</v>
      </c>
      <c r="D134" s="62">
        <v>590321658</v>
      </c>
      <c r="E134" s="62">
        <v>374905</v>
      </c>
      <c r="F134" s="62">
        <v>28882679</v>
      </c>
      <c r="G134" s="62">
        <v>28405</v>
      </c>
      <c r="H134" s="62">
        <v>355430992</v>
      </c>
      <c r="I134" s="62">
        <v>17092</v>
      </c>
      <c r="K134" s="63" t="s">
        <v>8</v>
      </c>
      <c r="L134" s="63" t="s">
        <v>17</v>
      </c>
      <c r="M134" s="63" t="s">
        <v>23</v>
      </c>
      <c r="N134" s="62">
        <f>'Wx Adj Known'!C132</f>
        <v>-18262683.860470038</v>
      </c>
      <c r="O134" s="62">
        <f>'Wx Adj Known'!E132</f>
        <v>-645423.18294346938</v>
      </c>
      <c r="P134" s="62">
        <f>'Wx Adj Known'!F132</f>
        <v>-4958780.2308334159</v>
      </c>
      <c r="R134" s="63" t="s">
        <v>8</v>
      </c>
      <c r="S134" s="63" t="s">
        <v>17</v>
      </c>
      <c r="T134" s="63" t="s">
        <v>23</v>
      </c>
      <c r="U134" s="62">
        <f t="shared" si="16"/>
        <v>572058974.13952994</v>
      </c>
      <c r="V134" s="62">
        <f t="shared" si="17"/>
        <v>374905</v>
      </c>
      <c r="W134" s="62">
        <f t="shared" si="18"/>
        <v>28237255.817056529</v>
      </c>
      <c r="X134" s="62">
        <f t="shared" si="19"/>
        <v>28405</v>
      </c>
      <c r="Y134" s="62">
        <f t="shared" si="20"/>
        <v>350472211.76916659</v>
      </c>
      <c r="Z134" s="62">
        <f t="shared" si="21"/>
        <v>17092</v>
      </c>
      <c r="AA134" s="62">
        <f t="shared" si="22"/>
        <v>378709467.58622313</v>
      </c>
      <c r="AB134" s="62">
        <f t="shared" si="23"/>
        <v>45497</v>
      </c>
    </row>
    <row r="135" spans="1:28">
      <c r="A135" s="63" t="s">
        <v>8</v>
      </c>
      <c r="B135" s="63" t="s">
        <v>18</v>
      </c>
      <c r="C135" s="63" t="s">
        <v>23</v>
      </c>
      <c r="D135" s="62">
        <v>626559184</v>
      </c>
      <c r="E135" s="62">
        <v>374889</v>
      </c>
      <c r="F135" s="62">
        <v>30595554</v>
      </c>
      <c r="G135" s="62">
        <v>28331</v>
      </c>
      <c r="H135" s="62">
        <v>371924975</v>
      </c>
      <c r="I135" s="62">
        <v>17143</v>
      </c>
      <c r="K135" s="63" t="s">
        <v>8</v>
      </c>
      <c r="L135" s="63" t="s">
        <v>18</v>
      </c>
      <c r="M135" s="63" t="s">
        <v>23</v>
      </c>
      <c r="N135" s="62">
        <f>'Wx Adj Known'!C133</f>
        <v>-58022875.764461502</v>
      </c>
      <c r="O135" s="62">
        <f>'Wx Adj Known'!E133</f>
        <v>-2074959.967976698</v>
      </c>
      <c r="P135" s="62">
        <f>'Wx Adj Known'!F133</f>
        <v>-15734161.92287476</v>
      </c>
      <c r="R135" s="63" t="s">
        <v>8</v>
      </c>
      <c r="S135" s="63" t="s">
        <v>18</v>
      </c>
      <c r="T135" s="63" t="s">
        <v>23</v>
      </c>
      <c r="U135" s="62">
        <f t="shared" si="16"/>
        <v>568536308.23553848</v>
      </c>
      <c r="V135" s="62">
        <f t="shared" si="17"/>
        <v>374889</v>
      </c>
      <c r="W135" s="62">
        <f t="shared" si="18"/>
        <v>28520594.032023303</v>
      </c>
      <c r="X135" s="62">
        <f t="shared" si="19"/>
        <v>28331</v>
      </c>
      <c r="Y135" s="62">
        <f t="shared" si="20"/>
        <v>356190813.07712525</v>
      </c>
      <c r="Z135" s="62">
        <f t="shared" si="21"/>
        <v>17143</v>
      </c>
      <c r="AA135" s="62">
        <f t="shared" si="22"/>
        <v>384711407.10914856</v>
      </c>
      <c r="AB135" s="62">
        <f t="shared" si="23"/>
        <v>45474</v>
      </c>
    </row>
    <row r="136" spans="1:28">
      <c r="A136" s="63" t="s">
        <v>8</v>
      </c>
      <c r="B136" s="63" t="s">
        <v>19</v>
      </c>
      <c r="C136" s="63" t="s">
        <v>23</v>
      </c>
      <c r="D136" s="62">
        <v>564876609</v>
      </c>
      <c r="E136" s="62">
        <v>374415</v>
      </c>
      <c r="F136" s="62">
        <v>28200703</v>
      </c>
      <c r="G136" s="62">
        <v>28328</v>
      </c>
      <c r="H136" s="62">
        <v>359438640</v>
      </c>
      <c r="I136" s="62">
        <v>17197</v>
      </c>
      <c r="K136" s="63" t="s">
        <v>8</v>
      </c>
      <c r="L136" s="63" t="s">
        <v>19</v>
      </c>
      <c r="M136" s="63" t="s">
        <v>23</v>
      </c>
      <c r="N136" s="62">
        <f>'Wx Adj Known'!C134</f>
        <v>-17812331.707533717</v>
      </c>
      <c r="O136" s="62">
        <f>'Wx Adj Known'!E134</f>
        <v>-654081.11303541204</v>
      </c>
      <c r="P136" s="62">
        <f>'Wx Adj Known'!F134</f>
        <v>-5333980.9751793938</v>
      </c>
      <c r="R136" s="63" t="s">
        <v>8</v>
      </c>
      <c r="S136" s="63" t="s">
        <v>19</v>
      </c>
      <c r="T136" s="63" t="s">
        <v>23</v>
      </c>
      <c r="U136" s="62">
        <f t="shared" si="16"/>
        <v>547064277.29246628</v>
      </c>
      <c r="V136" s="62">
        <f t="shared" si="17"/>
        <v>374415</v>
      </c>
      <c r="W136" s="62">
        <f t="shared" si="18"/>
        <v>27546621.886964589</v>
      </c>
      <c r="X136" s="62">
        <f t="shared" si="19"/>
        <v>28328</v>
      </c>
      <c r="Y136" s="62">
        <f t="shared" si="20"/>
        <v>354104659.02482063</v>
      </c>
      <c r="Z136" s="62">
        <f t="shared" si="21"/>
        <v>17197</v>
      </c>
      <c r="AA136" s="62">
        <f t="shared" si="22"/>
        <v>381651280.91178524</v>
      </c>
      <c r="AB136" s="62">
        <f t="shared" si="23"/>
        <v>45525</v>
      </c>
    </row>
    <row r="137" spans="1:28">
      <c r="A137" s="63" t="s">
        <v>8</v>
      </c>
      <c r="B137" s="63" t="s">
        <v>20</v>
      </c>
      <c r="C137" s="63" t="s">
        <v>23</v>
      </c>
      <c r="D137" s="62">
        <v>410245092</v>
      </c>
      <c r="E137" s="62">
        <v>374150</v>
      </c>
      <c r="F137" s="62">
        <v>22321754</v>
      </c>
      <c r="G137" s="62">
        <v>28321</v>
      </c>
      <c r="H137" s="62">
        <v>303107678</v>
      </c>
      <c r="I137" s="62">
        <v>17209</v>
      </c>
      <c r="K137" s="63" t="s">
        <v>8</v>
      </c>
      <c r="L137" s="63" t="s">
        <v>20</v>
      </c>
      <c r="M137" s="63" t="s">
        <v>23</v>
      </c>
      <c r="N137" s="62">
        <f>'Wx Adj Known'!C135</f>
        <v>-9233382.4103555344</v>
      </c>
      <c r="O137" s="62">
        <f>'Wx Adj Known'!E135</f>
        <v>-347546.88458971167</v>
      </c>
      <c r="P137" s="62">
        <f>'Wx Adj Known'!F135</f>
        <v>-1716361.6336444453</v>
      </c>
      <c r="R137" s="63" t="s">
        <v>8</v>
      </c>
      <c r="S137" s="63" t="s">
        <v>20</v>
      </c>
      <c r="T137" s="63" t="s">
        <v>23</v>
      </c>
      <c r="U137" s="62">
        <f t="shared" ref="U137:U163" si="28">D137+N137</f>
        <v>401011709.58964449</v>
      </c>
      <c r="V137" s="62">
        <f t="shared" ref="V137:V163" si="29">E137</f>
        <v>374150</v>
      </c>
      <c r="W137" s="62">
        <f t="shared" ref="W137:W163" si="30">F137+O137</f>
        <v>21974207.115410287</v>
      </c>
      <c r="X137" s="62">
        <f t="shared" ref="X137:X163" si="31">G137</f>
        <v>28321</v>
      </c>
      <c r="Y137" s="62">
        <f t="shared" ref="Y137:Y163" si="32">H137+P137</f>
        <v>301391316.36635554</v>
      </c>
      <c r="Z137" s="62">
        <f t="shared" ref="Z137:Z163" si="33">I137</f>
        <v>17209</v>
      </c>
      <c r="AA137" s="62">
        <f t="shared" ref="AA137:AA163" si="34">W137+Y137</f>
        <v>323365523.48176581</v>
      </c>
      <c r="AB137" s="62">
        <f t="shared" ref="AB137:AB163" si="35">X137+Z137</f>
        <v>45530</v>
      </c>
    </row>
    <row r="138" spans="1:28">
      <c r="A138" s="63" t="s">
        <v>8</v>
      </c>
      <c r="B138" s="63" t="s">
        <v>21</v>
      </c>
      <c r="C138" s="63" t="s">
        <v>23</v>
      </c>
      <c r="D138" s="62">
        <v>324156569</v>
      </c>
      <c r="E138" s="62">
        <v>374313</v>
      </c>
      <c r="F138" s="62">
        <v>18583285</v>
      </c>
      <c r="G138" s="62">
        <v>28233</v>
      </c>
      <c r="H138" s="62">
        <v>266341131</v>
      </c>
      <c r="I138" s="62">
        <v>17207</v>
      </c>
      <c r="K138" s="63" t="s">
        <v>8</v>
      </c>
      <c r="L138" s="63" t="s">
        <v>21</v>
      </c>
      <c r="M138" s="63" t="s">
        <v>23</v>
      </c>
      <c r="N138" s="62">
        <f>'Wx Adj Known'!C136</f>
        <v>-6314691.6975179845</v>
      </c>
      <c r="O138" s="62">
        <f>'Wx Adj Known'!E136</f>
        <v>-500512.7542149247</v>
      </c>
      <c r="P138" s="62">
        <f>'Wx Adj Known'!F136</f>
        <v>-4563832.8062385609</v>
      </c>
      <c r="R138" s="63" t="s">
        <v>8</v>
      </c>
      <c r="S138" s="63" t="s">
        <v>21</v>
      </c>
      <c r="T138" s="63" t="s">
        <v>23</v>
      </c>
      <c r="U138" s="62">
        <f t="shared" si="28"/>
        <v>317841877.30248201</v>
      </c>
      <c r="V138" s="62">
        <f t="shared" si="29"/>
        <v>374313</v>
      </c>
      <c r="W138" s="62">
        <f t="shared" si="30"/>
        <v>18082772.245785076</v>
      </c>
      <c r="X138" s="62">
        <f t="shared" si="31"/>
        <v>28233</v>
      </c>
      <c r="Y138" s="62">
        <f t="shared" si="32"/>
        <v>261777298.19376144</v>
      </c>
      <c r="Z138" s="62">
        <f t="shared" si="33"/>
        <v>17207</v>
      </c>
      <c r="AA138" s="62">
        <f t="shared" si="34"/>
        <v>279860070.43954653</v>
      </c>
      <c r="AB138" s="62">
        <f t="shared" si="35"/>
        <v>45440</v>
      </c>
    </row>
    <row r="139" spans="1:28">
      <c r="A139" s="63" t="s">
        <v>8</v>
      </c>
      <c r="B139" s="63" t="s">
        <v>22</v>
      </c>
      <c r="C139" s="63" t="s">
        <v>23</v>
      </c>
      <c r="D139" s="62">
        <v>410204592</v>
      </c>
      <c r="E139" s="62">
        <v>374775</v>
      </c>
      <c r="F139" s="62">
        <v>20380224</v>
      </c>
      <c r="G139" s="62">
        <v>28249</v>
      </c>
      <c r="H139" s="62">
        <v>260456253</v>
      </c>
      <c r="I139" s="62">
        <v>17197</v>
      </c>
      <c r="K139" s="63" t="s">
        <v>8</v>
      </c>
      <c r="L139" s="63" t="s">
        <v>22</v>
      </c>
      <c r="M139" s="63" t="s">
        <v>23</v>
      </c>
      <c r="N139" s="62">
        <f>'Wx Adj Known'!C137</f>
        <v>-44410347.207390293</v>
      </c>
      <c r="O139" s="62">
        <f>'Wx Adj Known'!E137</f>
        <v>-962725.85554133262</v>
      </c>
      <c r="P139" s="62">
        <f>'Wx Adj Known'!F137</f>
        <v>-6070296.9635278303</v>
      </c>
      <c r="R139" s="63" t="s">
        <v>8</v>
      </c>
      <c r="S139" s="63" t="s">
        <v>22</v>
      </c>
      <c r="T139" s="63" t="s">
        <v>23</v>
      </c>
      <c r="U139" s="62">
        <f t="shared" si="28"/>
        <v>365794244.79260969</v>
      </c>
      <c r="V139" s="62">
        <f t="shared" si="29"/>
        <v>374775</v>
      </c>
      <c r="W139" s="62">
        <f t="shared" si="30"/>
        <v>19417498.144458666</v>
      </c>
      <c r="X139" s="62">
        <f t="shared" si="31"/>
        <v>28249</v>
      </c>
      <c r="Y139" s="62">
        <f t="shared" si="32"/>
        <v>254385956.03647217</v>
      </c>
      <c r="Z139" s="62">
        <f t="shared" si="33"/>
        <v>17197</v>
      </c>
      <c r="AA139" s="62">
        <f t="shared" si="34"/>
        <v>273803454.18093085</v>
      </c>
      <c r="AB139" s="62">
        <f t="shared" si="35"/>
        <v>45446</v>
      </c>
    </row>
    <row r="140" spans="1:28">
      <c r="A140" s="63" t="s">
        <v>9</v>
      </c>
      <c r="B140" s="63" t="s">
        <v>11</v>
      </c>
      <c r="C140" s="63" t="s">
        <v>23</v>
      </c>
      <c r="D140" s="62">
        <v>529483403</v>
      </c>
      <c r="E140" s="62">
        <v>374999</v>
      </c>
      <c r="F140" s="62">
        <v>25164014</v>
      </c>
      <c r="G140" s="62">
        <v>28242</v>
      </c>
      <c r="H140" s="62">
        <v>282862866</v>
      </c>
      <c r="I140" s="62">
        <v>17196</v>
      </c>
      <c r="K140" s="63" t="s">
        <v>9</v>
      </c>
      <c r="L140" s="63" t="s">
        <v>11</v>
      </c>
      <c r="M140" s="63" t="s">
        <v>23</v>
      </c>
      <c r="N140" s="62">
        <f>'Wx Adj Known'!C138</f>
        <v>-70616466.663148448</v>
      </c>
      <c r="O140" s="62">
        <f>'Wx Adj Known'!E138</f>
        <v>-1779095.011860685</v>
      </c>
      <c r="P140" s="62">
        <f>'Wx Adj Known'!F138</f>
        <v>-10305885.979283269</v>
      </c>
      <c r="R140" s="63" t="s">
        <v>9</v>
      </c>
      <c r="S140" s="63" t="s">
        <v>11</v>
      </c>
      <c r="T140" s="63" t="s">
        <v>23</v>
      </c>
      <c r="U140" s="62">
        <f t="shared" si="28"/>
        <v>458866936.33685154</v>
      </c>
      <c r="V140" s="62">
        <f t="shared" si="29"/>
        <v>374999</v>
      </c>
      <c r="W140" s="62">
        <f t="shared" si="30"/>
        <v>23384918.988139316</v>
      </c>
      <c r="X140" s="62">
        <f t="shared" si="31"/>
        <v>28242</v>
      </c>
      <c r="Y140" s="62">
        <f t="shared" si="32"/>
        <v>272556980.02071673</v>
      </c>
      <c r="Z140" s="62">
        <f t="shared" si="33"/>
        <v>17196</v>
      </c>
      <c r="AA140" s="62">
        <f t="shared" si="34"/>
        <v>295941899.00885606</v>
      </c>
      <c r="AB140" s="62">
        <f t="shared" si="35"/>
        <v>45438</v>
      </c>
    </row>
    <row r="141" spans="1:28">
      <c r="A141" s="63" t="s">
        <v>9</v>
      </c>
      <c r="B141" s="63" t="s">
        <v>12</v>
      </c>
      <c r="C141" s="63" t="s">
        <v>23</v>
      </c>
      <c r="D141" s="62">
        <v>477007867</v>
      </c>
      <c r="E141" s="62">
        <v>375470</v>
      </c>
      <c r="F141" s="62">
        <v>23645232</v>
      </c>
      <c r="G141" s="62">
        <v>28252</v>
      </c>
      <c r="H141" s="62">
        <v>269945803</v>
      </c>
      <c r="I141" s="62">
        <v>17183</v>
      </c>
      <c r="K141" s="63" t="s">
        <v>9</v>
      </c>
      <c r="L141" s="63" t="s">
        <v>12</v>
      </c>
      <c r="M141" s="63" t="s">
        <v>23</v>
      </c>
      <c r="N141" s="62">
        <f>'Wx Adj Known'!C139</f>
        <v>-52679028.741798408</v>
      </c>
      <c r="O141" s="62">
        <f>'Wx Adj Known'!E139</f>
        <v>-1433843.1761026841</v>
      </c>
      <c r="P141" s="62">
        <f>'Wx Adj Known'!F139</f>
        <v>-5795955.5116853518</v>
      </c>
      <c r="R141" s="63" t="s">
        <v>9</v>
      </c>
      <c r="S141" s="63" t="s">
        <v>12</v>
      </c>
      <c r="T141" s="63" t="s">
        <v>23</v>
      </c>
      <c r="U141" s="62">
        <f t="shared" si="28"/>
        <v>424328838.2582016</v>
      </c>
      <c r="V141" s="62">
        <f t="shared" si="29"/>
        <v>375470</v>
      </c>
      <c r="W141" s="62">
        <f t="shared" si="30"/>
        <v>22211388.823897317</v>
      </c>
      <c r="X141" s="62">
        <f t="shared" si="31"/>
        <v>28252</v>
      </c>
      <c r="Y141" s="62">
        <f t="shared" si="32"/>
        <v>264149847.48831466</v>
      </c>
      <c r="Z141" s="62">
        <f t="shared" si="33"/>
        <v>17183</v>
      </c>
      <c r="AA141" s="62">
        <f t="shared" si="34"/>
        <v>286361236.31221199</v>
      </c>
      <c r="AB141" s="62">
        <f t="shared" si="35"/>
        <v>45435</v>
      </c>
    </row>
    <row r="142" spans="1:28">
      <c r="A142" s="63" t="s">
        <v>9</v>
      </c>
      <c r="B142" s="63" t="s">
        <v>13</v>
      </c>
      <c r="C142" s="63" t="s">
        <v>23</v>
      </c>
      <c r="D142" s="62">
        <v>321887898</v>
      </c>
      <c r="E142" s="62">
        <v>375760</v>
      </c>
      <c r="F142" s="62">
        <v>17666683</v>
      </c>
      <c r="G142" s="62">
        <v>28296</v>
      </c>
      <c r="H142" s="62">
        <v>242358973</v>
      </c>
      <c r="I142" s="62">
        <v>17212</v>
      </c>
      <c r="K142" s="63" t="s">
        <v>9</v>
      </c>
      <c r="L142" s="63" t="s">
        <v>13</v>
      </c>
      <c r="M142" s="63" t="s">
        <v>23</v>
      </c>
      <c r="N142" s="62">
        <f>'Wx Adj Known'!C140</f>
        <v>13767651.53722639</v>
      </c>
      <c r="O142" s="62">
        <f>'Wx Adj Known'!E140</f>
        <v>404585.31464032468</v>
      </c>
      <c r="P142" s="62">
        <f>'Wx Adj Known'!F140</f>
        <v>57136.311351933284</v>
      </c>
      <c r="R142" s="63" t="s">
        <v>9</v>
      </c>
      <c r="S142" s="63" t="s">
        <v>13</v>
      </c>
      <c r="T142" s="63" t="s">
        <v>23</v>
      </c>
      <c r="U142" s="62">
        <f t="shared" si="28"/>
        <v>335655549.53722638</v>
      </c>
      <c r="V142" s="62">
        <f t="shared" si="29"/>
        <v>375760</v>
      </c>
      <c r="W142" s="62">
        <f t="shared" si="30"/>
        <v>18071268.314640325</v>
      </c>
      <c r="X142" s="62">
        <f t="shared" si="31"/>
        <v>28296</v>
      </c>
      <c r="Y142" s="62">
        <f t="shared" si="32"/>
        <v>242416109.31135193</v>
      </c>
      <c r="Z142" s="62">
        <f t="shared" si="33"/>
        <v>17212</v>
      </c>
      <c r="AA142" s="62">
        <f t="shared" si="34"/>
        <v>260487377.62599224</v>
      </c>
      <c r="AB142" s="62">
        <f t="shared" si="35"/>
        <v>45508</v>
      </c>
    </row>
    <row r="143" spans="1:28">
      <c r="A143" s="63" t="s">
        <v>9</v>
      </c>
      <c r="B143" s="63" t="s">
        <v>14</v>
      </c>
      <c r="C143" s="63" t="s">
        <v>23</v>
      </c>
      <c r="D143" s="62">
        <v>322092761</v>
      </c>
      <c r="E143" s="62">
        <v>376277</v>
      </c>
      <c r="F143" s="62">
        <v>18075294</v>
      </c>
      <c r="G143" s="62">
        <v>28313</v>
      </c>
      <c r="H143" s="62">
        <v>267510217</v>
      </c>
      <c r="I143" s="62">
        <v>17234</v>
      </c>
      <c r="K143" s="63" t="s">
        <v>9</v>
      </c>
      <c r="L143" s="63" t="s">
        <v>14</v>
      </c>
      <c r="M143" s="63" t="s">
        <v>23</v>
      </c>
      <c r="N143" s="62">
        <f>'Wx Adj Known'!C141</f>
        <v>-9234007.9379490074</v>
      </c>
      <c r="O143" s="62">
        <f>'Wx Adj Known'!E141</f>
        <v>-876997.10024990619</v>
      </c>
      <c r="P143" s="62">
        <f>'Wx Adj Known'!F141</f>
        <v>-10049559.326566029</v>
      </c>
      <c r="R143" s="63" t="s">
        <v>9</v>
      </c>
      <c r="S143" s="63" t="s">
        <v>14</v>
      </c>
      <c r="T143" s="63" t="s">
        <v>23</v>
      </c>
      <c r="U143" s="62">
        <f t="shared" si="28"/>
        <v>312858753.062051</v>
      </c>
      <c r="V143" s="62">
        <f t="shared" si="29"/>
        <v>376277</v>
      </c>
      <c r="W143" s="62">
        <f t="shared" si="30"/>
        <v>17198296.899750095</v>
      </c>
      <c r="X143" s="62">
        <f t="shared" si="31"/>
        <v>28313</v>
      </c>
      <c r="Y143" s="62">
        <f t="shared" si="32"/>
        <v>257460657.67343396</v>
      </c>
      <c r="Z143" s="62">
        <f t="shared" si="33"/>
        <v>17234</v>
      </c>
      <c r="AA143" s="62">
        <f t="shared" si="34"/>
        <v>274658954.57318407</v>
      </c>
      <c r="AB143" s="62">
        <f t="shared" si="35"/>
        <v>45547</v>
      </c>
    </row>
    <row r="144" spans="1:28">
      <c r="A144" s="63" t="s">
        <v>9</v>
      </c>
      <c r="B144" s="63" t="s">
        <v>15</v>
      </c>
      <c r="C144" s="63" t="s">
        <v>23</v>
      </c>
      <c r="D144" s="62">
        <v>387645874</v>
      </c>
      <c r="E144" s="62">
        <v>376309</v>
      </c>
      <c r="F144" s="62">
        <v>21074492</v>
      </c>
      <c r="G144" s="62">
        <v>28265</v>
      </c>
      <c r="H144" s="62">
        <v>297047932</v>
      </c>
      <c r="I144" s="62">
        <v>17249</v>
      </c>
      <c r="K144" s="63" t="s">
        <v>9</v>
      </c>
      <c r="L144" s="63" t="s">
        <v>15</v>
      </c>
      <c r="M144" s="63" t="s">
        <v>23</v>
      </c>
      <c r="N144" s="62">
        <f>'Wx Adj Known'!C142</f>
        <v>-14289911.344846802</v>
      </c>
      <c r="O144" s="62">
        <f>'Wx Adj Known'!E142</f>
        <v>-492601.93934687757</v>
      </c>
      <c r="P144" s="62">
        <f>'Wx Adj Known'!F142</f>
        <v>-4701032.5712681683</v>
      </c>
      <c r="R144" s="63" t="s">
        <v>9</v>
      </c>
      <c r="S144" s="63" t="s">
        <v>15</v>
      </c>
      <c r="T144" s="63" t="s">
        <v>23</v>
      </c>
      <c r="U144" s="62">
        <f t="shared" si="28"/>
        <v>373355962.65515321</v>
      </c>
      <c r="V144" s="62">
        <f t="shared" si="29"/>
        <v>376309</v>
      </c>
      <c r="W144" s="62">
        <f t="shared" si="30"/>
        <v>20581890.060653124</v>
      </c>
      <c r="X144" s="62">
        <f t="shared" si="31"/>
        <v>28265</v>
      </c>
      <c r="Y144" s="62">
        <f t="shared" si="32"/>
        <v>292346899.42873186</v>
      </c>
      <c r="Z144" s="62">
        <f t="shared" si="33"/>
        <v>17249</v>
      </c>
      <c r="AA144" s="62">
        <f t="shared" si="34"/>
        <v>312928789.48938501</v>
      </c>
      <c r="AB144" s="62">
        <f t="shared" si="35"/>
        <v>45514</v>
      </c>
    </row>
    <row r="145" spans="1:28">
      <c r="A145" s="63" t="s">
        <v>9</v>
      </c>
      <c r="B145" s="63" t="s">
        <v>16</v>
      </c>
      <c r="C145" s="63" t="s">
        <v>23</v>
      </c>
      <c r="D145" s="62">
        <v>542046991</v>
      </c>
      <c r="E145" s="62">
        <v>377190</v>
      </c>
      <c r="F145" s="62">
        <v>26445486</v>
      </c>
      <c r="G145" s="62">
        <v>28318</v>
      </c>
      <c r="H145" s="62">
        <v>346177133</v>
      </c>
      <c r="I145" s="62">
        <v>17252</v>
      </c>
      <c r="K145" s="63" t="s">
        <v>9</v>
      </c>
      <c r="L145" s="63" t="s">
        <v>16</v>
      </c>
      <c r="M145" s="63" t="s">
        <v>23</v>
      </c>
      <c r="N145" s="62">
        <f>'Wx Adj Known'!C143</f>
        <v>-38162345.965605766</v>
      </c>
      <c r="O145" s="62">
        <f>'Wx Adj Known'!E143</f>
        <v>-1353040.1852475237</v>
      </c>
      <c r="P145" s="62">
        <f>'Wx Adj Known'!F143</f>
        <v>-10111491.494406441</v>
      </c>
      <c r="R145" s="63" t="s">
        <v>9</v>
      </c>
      <c r="S145" s="63" t="s">
        <v>16</v>
      </c>
      <c r="T145" s="63" t="s">
        <v>23</v>
      </c>
      <c r="U145" s="62">
        <f t="shared" si="28"/>
        <v>503884645.03439426</v>
      </c>
      <c r="V145" s="62">
        <f t="shared" si="29"/>
        <v>377190</v>
      </c>
      <c r="W145" s="62">
        <f t="shared" si="30"/>
        <v>25092445.814752474</v>
      </c>
      <c r="X145" s="62">
        <f t="shared" si="31"/>
        <v>28318</v>
      </c>
      <c r="Y145" s="62">
        <f t="shared" si="32"/>
        <v>336065641.50559354</v>
      </c>
      <c r="Z145" s="62">
        <f t="shared" si="33"/>
        <v>17252</v>
      </c>
      <c r="AA145" s="62">
        <f t="shared" si="34"/>
        <v>361158087.320346</v>
      </c>
      <c r="AB145" s="62">
        <f t="shared" si="35"/>
        <v>45570</v>
      </c>
    </row>
    <row r="146" spans="1:28">
      <c r="A146" s="63" t="s">
        <v>9</v>
      </c>
      <c r="B146" s="63" t="s">
        <v>17</v>
      </c>
      <c r="C146" s="63" t="s">
        <v>23</v>
      </c>
      <c r="D146" s="62">
        <v>603324487</v>
      </c>
      <c r="E146" s="62">
        <v>377411</v>
      </c>
      <c r="F146" s="62">
        <v>28485879</v>
      </c>
      <c r="G146" s="62">
        <v>28339</v>
      </c>
      <c r="H146" s="62">
        <v>355698529</v>
      </c>
      <c r="I146" s="62">
        <v>17247</v>
      </c>
      <c r="K146" s="63" t="s">
        <v>9</v>
      </c>
      <c r="L146" s="63" t="s">
        <v>17</v>
      </c>
      <c r="M146" s="63" t="s">
        <v>23</v>
      </c>
      <c r="N146" s="62">
        <f>'Wx Adj Known'!C144</f>
        <v>-38278153.5712796</v>
      </c>
      <c r="O146" s="62">
        <f>'Wx Adj Known'!E144</f>
        <v>-1340686.8392461841</v>
      </c>
      <c r="P146" s="62">
        <f>'Wx Adj Known'!F144</f>
        <v>-10408192.772282727</v>
      </c>
      <c r="R146" s="63" t="s">
        <v>9</v>
      </c>
      <c r="S146" s="63" t="s">
        <v>17</v>
      </c>
      <c r="T146" s="63" t="s">
        <v>23</v>
      </c>
      <c r="U146" s="62">
        <f t="shared" si="28"/>
        <v>565046333.42872036</v>
      </c>
      <c r="V146" s="62">
        <f t="shared" si="29"/>
        <v>377411</v>
      </c>
      <c r="W146" s="62">
        <f t="shared" si="30"/>
        <v>27145192.160753816</v>
      </c>
      <c r="X146" s="62">
        <f t="shared" si="31"/>
        <v>28339</v>
      </c>
      <c r="Y146" s="62">
        <f t="shared" si="32"/>
        <v>345290336.22771728</v>
      </c>
      <c r="Z146" s="62">
        <f t="shared" si="33"/>
        <v>17247</v>
      </c>
      <c r="AA146" s="62">
        <f t="shared" si="34"/>
        <v>372435528.38847113</v>
      </c>
      <c r="AB146" s="62">
        <f t="shared" si="35"/>
        <v>45586</v>
      </c>
    </row>
    <row r="147" spans="1:28">
      <c r="A147" s="63" t="s">
        <v>9</v>
      </c>
      <c r="B147" s="63" t="s">
        <v>18</v>
      </c>
      <c r="C147" s="63" t="s">
        <v>23</v>
      </c>
      <c r="D147" s="62">
        <v>612417050</v>
      </c>
      <c r="E147" s="62">
        <v>377413</v>
      </c>
      <c r="F147" s="62">
        <v>29076891</v>
      </c>
      <c r="G147" s="62">
        <v>28355</v>
      </c>
      <c r="H147" s="62">
        <v>363738616</v>
      </c>
      <c r="I147" s="62">
        <v>17283</v>
      </c>
      <c r="K147" s="63" t="s">
        <v>9</v>
      </c>
      <c r="L147" s="63" t="s">
        <v>18</v>
      </c>
      <c r="M147" s="63" t="s">
        <v>23</v>
      </c>
      <c r="N147" s="62">
        <f>'Wx Adj Known'!C145</f>
        <v>-34453874.264720023</v>
      </c>
      <c r="O147" s="62">
        <f>'Wx Adj Known'!E145</f>
        <v>-1224904.2083384616</v>
      </c>
      <c r="P147" s="62">
        <f>'Wx Adj Known'!F145</f>
        <v>-9352197.8349576872</v>
      </c>
      <c r="R147" s="63" t="s">
        <v>9</v>
      </c>
      <c r="S147" s="63" t="s">
        <v>18</v>
      </c>
      <c r="T147" s="63" t="s">
        <v>23</v>
      </c>
      <c r="U147" s="62">
        <f t="shared" si="28"/>
        <v>577963175.73528004</v>
      </c>
      <c r="V147" s="62">
        <f t="shared" si="29"/>
        <v>377413</v>
      </c>
      <c r="W147" s="62">
        <f t="shared" si="30"/>
        <v>27851986.791661538</v>
      </c>
      <c r="X147" s="62">
        <f t="shared" si="31"/>
        <v>28355</v>
      </c>
      <c r="Y147" s="62">
        <f t="shared" si="32"/>
        <v>354386418.16504234</v>
      </c>
      <c r="Z147" s="62">
        <f t="shared" si="33"/>
        <v>17283</v>
      </c>
      <c r="AA147" s="62">
        <f t="shared" si="34"/>
        <v>382238404.9567039</v>
      </c>
      <c r="AB147" s="62">
        <f t="shared" si="35"/>
        <v>45638</v>
      </c>
    </row>
    <row r="148" spans="1:28">
      <c r="A148" s="63" t="s">
        <v>9</v>
      </c>
      <c r="B148" s="63" t="s">
        <v>19</v>
      </c>
      <c r="C148" s="63" t="s">
        <v>23</v>
      </c>
      <c r="D148" s="62">
        <v>533112330</v>
      </c>
      <c r="E148" s="62">
        <v>376727</v>
      </c>
      <c r="F148" s="62">
        <v>26547497</v>
      </c>
      <c r="G148" s="62">
        <v>28417</v>
      </c>
      <c r="H148" s="62">
        <v>345653221</v>
      </c>
      <c r="I148" s="62">
        <v>17264</v>
      </c>
      <c r="K148" s="63" t="s">
        <v>9</v>
      </c>
      <c r="L148" s="63" t="s">
        <v>19</v>
      </c>
      <c r="M148" s="63" t="s">
        <v>23</v>
      </c>
      <c r="N148" s="62">
        <f>'Wx Adj Known'!C146</f>
        <v>-6046774.0323085841</v>
      </c>
      <c r="O148" s="62">
        <f>'Wx Adj Known'!E146</f>
        <v>-221372.35221149909</v>
      </c>
      <c r="P148" s="62">
        <f>'Wx Adj Known'!F146</f>
        <v>-1253712.7897797921</v>
      </c>
      <c r="R148" s="63" t="s">
        <v>9</v>
      </c>
      <c r="S148" s="63" t="s">
        <v>19</v>
      </c>
      <c r="T148" s="63" t="s">
        <v>23</v>
      </c>
      <c r="U148" s="62">
        <f t="shared" si="28"/>
        <v>527065555.96769142</v>
      </c>
      <c r="V148" s="62">
        <f t="shared" si="29"/>
        <v>376727</v>
      </c>
      <c r="W148" s="62">
        <f t="shared" si="30"/>
        <v>26326124.647788502</v>
      </c>
      <c r="X148" s="62">
        <f t="shared" si="31"/>
        <v>28417</v>
      </c>
      <c r="Y148" s="62">
        <f t="shared" si="32"/>
        <v>344399508.21022022</v>
      </c>
      <c r="Z148" s="62">
        <f t="shared" si="33"/>
        <v>17264</v>
      </c>
      <c r="AA148" s="62">
        <f t="shared" si="34"/>
        <v>370725632.85800874</v>
      </c>
      <c r="AB148" s="62">
        <f t="shared" si="35"/>
        <v>45681</v>
      </c>
    </row>
    <row r="149" spans="1:28">
      <c r="A149" s="63" t="s">
        <v>9</v>
      </c>
      <c r="B149" s="63" t="s">
        <v>20</v>
      </c>
      <c r="C149" s="63" t="s">
        <v>23</v>
      </c>
      <c r="D149" s="62">
        <v>383185619</v>
      </c>
      <c r="E149" s="62">
        <v>376284</v>
      </c>
      <c r="F149" s="62">
        <v>21308294</v>
      </c>
      <c r="G149" s="62">
        <v>28363</v>
      </c>
      <c r="H149" s="62">
        <v>293000564</v>
      </c>
      <c r="I149" s="62">
        <v>17270</v>
      </c>
      <c r="K149" s="63" t="s">
        <v>9</v>
      </c>
      <c r="L149" s="63" t="s">
        <v>20</v>
      </c>
      <c r="M149" s="63" t="s">
        <v>23</v>
      </c>
      <c r="N149" s="62">
        <f>'Wx Adj Known'!C147</f>
        <v>36917850.538919657</v>
      </c>
      <c r="O149" s="62">
        <f>'Wx Adj Known'!E147</f>
        <v>1383765.7048102408</v>
      </c>
      <c r="P149" s="62">
        <f>'Wx Adj Known'!F147</f>
        <v>12239046.959839791</v>
      </c>
      <c r="R149" s="63" t="s">
        <v>9</v>
      </c>
      <c r="S149" s="63" t="s">
        <v>20</v>
      </c>
      <c r="T149" s="63" t="s">
        <v>23</v>
      </c>
      <c r="U149" s="62">
        <f t="shared" si="28"/>
        <v>420103469.53891969</v>
      </c>
      <c r="V149" s="62">
        <f t="shared" si="29"/>
        <v>376284</v>
      </c>
      <c r="W149" s="62">
        <f t="shared" si="30"/>
        <v>22692059.704810239</v>
      </c>
      <c r="X149" s="62">
        <f t="shared" si="31"/>
        <v>28363</v>
      </c>
      <c r="Y149" s="62">
        <f t="shared" si="32"/>
        <v>305239610.95983982</v>
      </c>
      <c r="Z149" s="62">
        <f t="shared" si="33"/>
        <v>17270</v>
      </c>
      <c r="AA149" s="62">
        <f t="shared" si="34"/>
        <v>327931670.66465008</v>
      </c>
      <c r="AB149" s="62">
        <f t="shared" si="35"/>
        <v>45633</v>
      </c>
    </row>
    <row r="150" spans="1:28">
      <c r="A150" s="63" t="s">
        <v>9</v>
      </c>
      <c r="B150" s="63" t="s">
        <v>21</v>
      </c>
      <c r="C150" s="63" t="s">
        <v>23</v>
      </c>
      <c r="D150" s="62">
        <v>303846416</v>
      </c>
      <c r="E150" s="62">
        <v>376004</v>
      </c>
      <c r="F150" s="62">
        <v>17439193</v>
      </c>
      <c r="G150" s="62">
        <v>28356</v>
      </c>
      <c r="H150" s="62">
        <v>251479978</v>
      </c>
      <c r="I150" s="62">
        <v>17280</v>
      </c>
      <c r="K150" s="63" t="s">
        <v>9</v>
      </c>
      <c r="L150" s="63" t="s">
        <v>21</v>
      </c>
      <c r="M150" s="63" t="s">
        <v>23</v>
      </c>
      <c r="N150" s="62">
        <f>'Wx Adj Known'!C148</f>
        <v>7410332.4934175732</v>
      </c>
      <c r="O150" s="62">
        <f>'Wx Adj Known'!E148</f>
        <v>670016.32771333575</v>
      </c>
      <c r="P150" s="62">
        <f>'Wx Adj Known'!F148</f>
        <v>7257039.4527510293</v>
      </c>
      <c r="R150" s="63" t="s">
        <v>9</v>
      </c>
      <c r="S150" s="63" t="s">
        <v>21</v>
      </c>
      <c r="T150" s="63" t="s">
        <v>23</v>
      </c>
      <c r="U150" s="62">
        <f t="shared" si="28"/>
        <v>311256748.49341756</v>
      </c>
      <c r="V150" s="62">
        <f t="shared" si="29"/>
        <v>376004</v>
      </c>
      <c r="W150" s="62">
        <f t="shared" si="30"/>
        <v>18109209.327713337</v>
      </c>
      <c r="X150" s="62">
        <f t="shared" si="31"/>
        <v>28356</v>
      </c>
      <c r="Y150" s="62">
        <f t="shared" si="32"/>
        <v>258737017.45275104</v>
      </c>
      <c r="Z150" s="62">
        <f t="shared" si="33"/>
        <v>17280</v>
      </c>
      <c r="AA150" s="62">
        <f t="shared" si="34"/>
        <v>276846226.78046435</v>
      </c>
      <c r="AB150" s="62">
        <f t="shared" si="35"/>
        <v>45636</v>
      </c>
    </row>
    <row r="151" spans="1:28">
      <c r="A151" s="63" t="s">
        <v>9</v>
      </c>
      <c r="B151" s="63" t="s">
        <v>22</v>
      </c>
      <c r="C151" s="63" t="s">
        <v>23</v>
      </c>
      <c r="D151" s="62">
        <v>352343677</v>
      </c>
      <c r="E151" s="62">
        <v>376437</v>
      </c>
      <c r="F151" s="62">
        <v>18552434</v>
      </c>
      <c r="G151" s="62">
        <v>28326</v>
      </c>
      <c r="H151" s="62">
        <v>256854017</v>
      </c>
      <c r="I151" s="62">
        <v>17277</v>
      </c>
      <c r="K151" s="63" t="s">
        <v>9</v>
      </c>
      <c r="L151" s="63" t="s">
        <v>22</v>
      </c>
      <c r="M151" s="63" t="s">
        <v>23</v>
      </c>
      <c r="N151" s="62">
        <f>'Wx Adj Known'!C149</f>
        <v>13020824.712566573</v>
      </c>
      <c r="O151" s="62">
        <f>'Wx Adj Known'!E149</f>
        <v>297682.05481075938</v>
      </c>
      <c r="P151" s="62">
        <f>'Wx Adj Known'!F149</f>
        <v>1438999.4559702822</v>
      </c>
      <c r="R151" s="63" t="s">
        <v>9</v>
      </c>
      <c r="S151" s="63" t="s">
        <v>22</v>
      </c>
      <c r="T151" s="63" t="s">
        <v>23</v>
      </c>
      <c r="U151" s="62">
        <f t="shared" si="28"/>
        <v>365364501.71256655</v>
      </c>
      <c r="V151" s="62">
        <f t="shared" si="29"/>
        <v>376437</v>
      </c>
      <c r="W151" s="62">
        <f t="shared" si="30"/>
        <v>18850116.054810759</v>
      </c>
      <c r="X151" s="62">
        <f t="shared" si="31"/>
        <v>28326</v>
      </c>
      <c r="Y151" s="62">
        <f t="shared" si="32"/>
        <v>258293016.45597029</v>
      </c>
      <c r="Z151" s="62">
        <f t="shared" si="33"/>
        <v>17277</v>
      </c>
      <c r="AA151" s="62">
        <f t="shared" si="34"/>
        <v>277143132.51078105</v>
      </c>
      <c r="AB151" s="62">
        <f t="shared" si="35"/>
        <v>45603</v>
      </c>
    </row>
    <row r="152" spans="1:28">
      <c r="A152" s="63" t="s">
        <v>10</v>
      </c>
      <c r="B152" s="63" t="s">
        <v>11</v>
      </c>
      <c r="C152" s="63" t="s">
        <v>23</v>
      </c>
      <c r="D152" s="62">
        <v>390102384</v>
      </c>
      <c r="E152" s="62">
        <v>376544</v>
      </c>
      <c r="F152" s="62">
        <v>19411346</v>
      </c>
      <c r="G152" s="62">
        <v>28350</v>
      </c>
      <c r="H152" s="62">
        <v>259059985</v>
      </c>
      <c r="I152" s="62">
        <v>17271</v>
      </c>
      <c r="K152" s="63" t="s">
        <v>10</v>
      </c>
      <c r="L152" s="63" t="s">
        <v>11</v>
      </c>
      <c r="M152" s="63" t="s">
        <v>23</v>
      </c>
      <c r="N152" s="62">
        <f>'Wx Adj Known'!C150</f>
        <v>84357527.921411067</v>
      </c>
      <c r="O152" s="62">
        <f>'Wx Adj Known'!E150</f>
        <v>2124657.8153966423</v>
      </c>
      <c r="P152" s="62">
        <f>'Wx Adj Known'!F150</f>
        <v>12978015.085777581</v>
      </c>
      <c r="R152" s="63" t="s">
        <v>10</v>
      </c>
      <c r="S152" s="63" t="s">
        <v>11</v>
      </c>
      <c r="T152" s="63" t="s">
        <v>23</v>
      </c>
      <c r="U152" s="62">
        <f t="shared" si="28"/>
        <v>474459911.92141104</v>
      </c>
      <c r="V152" s="62">
        <f t="shared" si="29"/>
        <v>376544</v>
      </c>
      <c r="W152" s="62">
        <f t="shared" si="30"/>
        <v>21536003.815396644</v>
      </c>
      <c r="X152" s="62">
        <f t="shared" si="31"/>
        <v>28350</v>
      </c>
      <c r="Y152" s="62">
        <f t="shared" si="32"/>
        <v>272038000.08577758</v>
      </c>
      <c r="Z152" s="62">
        <f t="shared" si="33"/>
        <v>17271</v>
      </c>
      <c r="AA152" s="62">
        <f t="shared" si="34"/>
        <v>293574003.90117425</v>
      </c>
      <c r="AB152" s="62">
        <f t="shared" si="35"/>
        <v>45621</v>
      </c>
    </row>
    <row r="153" spans="1:28">
      <c r="A153" s="63" t="s">
        <v>10</v>
      </c>
      <c r="B153" s="63" t="s">
        <v>12</v>
      </c>
      <c r="C153" s="63" t="s">
        <v>23</v>
      </c>
      <c r="D153" s="62">
        <v>331190882</v>
      </c>
      <c r="E153" s="62">
        <v>377180</v>
      </c>
      <c r="F153" s="62">
        <v>17667503</v>
      </c>
      <c r="G153" s="62">
        <v>28356</v>
      </c>
      <c r="H153" s="62">
        <v>243215591</v>
      </c>
      <c r="I153" s="62">
        <v>17272</v>
      </c>
      <c r="K153" s="63" t="s">
        <v>10</v>
      </c>
      <c r="L153" s="63" t="s">
        <v>12</v>
      </c>
      <c r="M153" s="63" t="s">
        <v>23</v>
      </c>
      <c r="N153" s="62">
        <f>'Wx Adj Known'!C151</f>
        <v>83047254.232488632</v>
      </c>
      <c r="O153" s="62">
        <f>'Wx Adj Known'!E151</f>
        <v>2258455.4559527417</v>
      </c>
      <c r="P153" s="62">
        <f>'Wx Adj Known'!F151</f>
        <v>8494877.637009047</v>
      </c>
      <c r="R153" s="63" t="s">
        <v>10</v>
      </c>
      <c r="S153" s="63" t="s">
        <v>12</v>
      </c>
      <c r="T153" s="63" t="s">
        <v>23</v>
      </c>
      <c r="U153" s="62">
        <f t="shared" si="28"/>
        <v>414238136.23248863</v>
      </c>
      <c r="V153" s="62">
        <f t="shared" si="29"/>
        <v>377180</v>
      </c>
      <c r="W153" s="62">
        <f t="shared" si="30"/>
        <v>19925958.455952741</v>
      </c>
      <c r="X153" s="62">
        <f t="shared" si="31"/>
        <v>28356</v>
      </c>
      <c r="Y153" s="62">
        <f t="shared" si="32"/>
        <v>251710468.63700905</v>
      </c>
      <c r="Z153" s="62">
        <f t="shared" si="33"/>
        <v>17272</v>
      </c>
      <c r="AA153" s="62">
        <f t="shared" si="34"/>
        <v>271636427.09296179</v>
      </c>
      <c r="AB153" s="62">
        <f t="shared" si="35"/>
        <v>45628</v>
      </c>
    </row>
    <row r="154" spans="1:28">
      <c r="A154" s="63" t="s">
        <v>10</v>
      </c>
      <c r="B154" s="63" t="s">
        <v>13</v>
      </c>
      <c r="C154" s="63" t="s">
        <v>23</v>
      </c>
      <c r="D154" s="62">
        <v>314580826</v>
      </c>
      <c r="E154" s="62">
        <v>377647</v>
      </c>
      <c r="F154" s="62">
        <v>17252614</v>
      </c>
      <c r="G154" s="62">
        <v>28479</v>
      </c>
      <c r="H154" s="62">
        <v>248105821</v>
      </c>
      <c r="I154" s="62">
        <v>17290</v>
      </c>
      <c r="K154" s="63" t="s">
        <v>10</v>
      </c>
      <c r="L154" s="63" t="s">
        <v>13</v>
      </c>
      <c r="M154" s="63" t="s">
        <v>23</v>
      </c>
      <c r="N154" s="62">
        <f>'Wx Adj Known'!C152</f>
        <v>38263738.529291078</v>
      </c>
      <c r="O154" s="62">
        <f>'Wx Adj Known'!E152</f>
        <v>1053201.6826973963</v>
      </c>
      <c r="P154" s="62">
        <f>'Wx Adj Known'!F152</f>
        <v>1237380.9533631764</v>
      </c>
      <c r="R154" s="63" t="s">
        <v>10</v>
      </c>
      <c r="S154" s="63" t="s">
        <v>13</v>
      </c>
      <c r="T154" s="63" t="s">
        <v>23</v>
      </c>
      <c r="U154" s="62">
        <f t="shared" si="28"/>
        <v>352844564.52929109</v>
      </c>
      <c r="V154" s="62">
        <f t="shared" si="29"/>
        <v>377647</v>
      </c>
      <c r="W154" s="62">
        <f t="shared" si="30"/>
        <v>18305815.682697397</v>
      </c>
      <c r="X154" s="62">
        <f t="shared" si="31"/>
        <v>28479</v>
      </c>
      <c r="Y154" s="62">
        <f t="shared" si="32"/>
        <v>249343201.95336318</v>
      </c>
      <c r="Z154" s="62">
        <f t="shared" si="33"/>
        <v>17290</v>
      </c>
      <c r="AA154" s="62">
        <f t="shared" si="34"/>
        <v>267649017.63606057</v>
      </c>
      <c r="AB154" s="62">
        <f t="shared" si="35"/>
        <v>45769</v>
      </c>
    </row>
    <row r="155" spans="1:28">
      <c r="A155" s="63" t="s">
        <v>10</v>
      </c>
      <c r="B155" s="63" t="s">
        <v>14</v>
      </c>
      <c r="C155" s="63" t="s">
        <v>23</v>
      </c>
      <c r="D155" s="62">
        <v>344299196</v>
      </c>
      <c r="E155" s="62">
        <v>378057</v>
      </c>
      <c r="F155" s="62">
        <v>19436494</v>
      </c>
      <c r="G155" s="62">
        <v>28522</v>
      </c>
      <c r="H155" s="62">
        <v>279968530</v>
      </c>
      <c r="I155" s="62">
        <v>17288</v>
      </c>
      <c r="K155" s="63" t="s">
        <v>10</v>
      </c>
      <c r="L155" s="63" t="s">
        <v>14</v>
      </c>
      <c r="M155" s="63" t="s">
        <v>23</v>
      </c>
      <c r="N155" s="62">
        <f>'Wx Adj Known'!C153</f>
        <v>-3932191.5458974428</v>
      </c>
      <c r="O155" s="62">
        <f>'Wx Adj Known'!E153</f>
        <v>-1290018.2501144896</v>
      </c>
      <c r="P155" s="62">
        <f>'Wx Adj Known'!F153</f>
        <v>-15696861.100068731</v>
      </c>
      <c r="R155" s="63" t="s">
        <v>10</v>
      </c>
      <c r="S155" s="63" t="s">
        <v>14</v>
      </c>
      <c r="T155" s="63" t="s">
        <v>23</v>
      </c>
      <c r="U155" s="62">
        <f t="shared" si="28"/>
        <v>340367004.45410258</v>
      </c>
      <c r="V155" s="62">
        <f t="shared" si="29"/>
        <v>378057</v>
      </c>
      <c r="W155" s="62">
        <f t="shared" si="30"/>
        <v>18146475.749885511</v>
      </c>
      <c r="X155" s="62">
        <f t="shared" si="31"/>
        <v>28522</v>
      </c>
      <c r="Y155" s="62">
        <f t="shared" si="32"/>
        <v>264271668.89993128</v>
      </c>
      <c r="Z155" s="62">
        <f t="shared" si="33"/>
        <v>17288</v>
      </c>
      <c r="AA155" s="62">
        <f t="shared" si="34"/>
        <v>282418144.64981681</v>
      </c>
      <c r="AB155" s="62">
        <f t="shared" si="35"/>
        <v>45810</v>
      </c>
    </row>
    <row r="156" spans="1:28">
      <c r="A156" s="63" t="s">
        <v>10</v>
      </c>
      <c r="B156" s="63" t="s">
        <v>15</v>
      </c>
      <c r="C156" s="63" t="s">
        <v>23</v>
      </c>
      <c r="D156" s="62">
        <v>374568340</v>
      </c>
      <c r="E156" s="62">
        <v>378392</v>
      </c>
      <c r="F156" s="62">
        <v>20522364</v>
      </c>
      <c r="G156" s="62">
        <v>28516</v>
      </c>
      <c r="H156" s="62">
        <v>285567577</v>
      </c>
      <c r="I156" s="62">
        <v>17276</v>
      </c>
      <c r="K156" s="63" t="s">
        <v>10</v>
      </c>
      <c r="L156" s="63" t="s">
        <v>15</v>
      </c>
      <c r="M156" s="63" t="s">
        <v>23</v>
      </c>
      <c r="N156" s="62">
        <f>'Wx Adj Known'!C154</f>
        <v>-21282794.365542125</v>
      </c>
      <c r="O156" s="62">
        <f>'Wx Adj Known'!E154</f>
        <v>-736101.16885283287</v>
      </c>
      <c r="P156" s="62">
        <f>'Wx Adj Known'!F154</f>
        <v>-7520104.1626602095</v>
      </c>
      <c r="R156" s="63" t="s">
        <v>10</v>
      </c>
      <c r="S156" s="63" t="s">
        <v>15</v>
      </c>
      <c r="T156" s="63" t="s">
        <v>23</v>
      </c>
      <c r="U156" s="62">
        <f t="shared" si="28"/>
        <v>353285545.63445789</v>
      </c>
      <c r="V156" s="62">
        <f t="shared" si="29"/>
        <v>378392</v>
      </c>
      <c r="W156" s="62">
        <f t="shared" si="30"/>
        <v>19786262.831147168</v>
      </c>
      <c r="X156" s="62">
        <f t="shared" si="31"/>
        <v>28516</v>
      </c>
      <c r="Y156" s="62">
        <f t="shared" si="32"/>
        <v>278047472.83733982</v>
      </c>
      <c r="Z156" s="62">
        <f t="shared" si="33"/>
        <v>17276</v>
      </c>
      <c r="AA156" s="62">
        <f t="shared" si="34"/>
        <v>297833735.66848701</v>
      </c>
      <c r="AB156" s="62">
        <f t="shared" si="35"/>
        <v>45792</v>
      </c>
    </row>
    <row r="157" spans="1:28">
      <c r="A157" s="63" t="s">
        <v>10</v>
      </c>
      <c r="B157" s="63" t="s">
        <v>16</v>
      </c>
      <c r="C157" s="63" t="s">
        <v>23</v>
      </c>
      <c r="D157" s="62">
        <v>525304339</v>
      </c>
      <c r="E157" s="62">
        <v>378601</v>
      </c>
      <c r="F157" s="62">
        <v>26214769</v>
      </c>
      <c r="G157" s="62">
        <v>28537</v>
      </c>
      <c r="H157" s="62">
        <v>339270687</v>
      </c>
      <c r="I157" s="62">
        <v>17336</v>
      </c>
      <c r="K157" s="63" t="s">
        <v>10</v>
      </c>
      <c r="L157" s="63" t="s">
        <v>16</v>
      </c>
      <c r="M157" s="63" t="s">
        <v>23</v>
      </c>
      <c r="N157" s="62">
        <f>'Wx Adj Known'!C155</f>
        <v>-25963232.295196872</v>
      </c>
      <c r="O157" s="62">
        <f>'Wx Adj Known'!E155</f>
        <v>-924184.20396375831</v>
      </c>
      <c r="P157" s="62">
        <f>'Wx Adj Known'!F155</f>
        <v>-7838046.3427594081</v>
      </c>
      <c r="R157" s="63" t="s">
        <v>10</v>
      </c>
      <c r="S157" s="63" t="s">
        <v>16</v>
      </c>
      <c r="T157" s="63" t="s">
        <v>23</v>
      </c>
      <c r="U157" s="62">
        <f t="shared" si="28"/>
        <v>499341106.70480311</v>
      </c>
      <c r="V157" s="62">
        <f t="shared" si="29"/>
        <v>378601</v>
      </c>
      <c r="W157" s="62">
        <f t="shared" si="30"/>
        <v>25290584.796036243</v>
      </c>
      <c r="X157" s="62">
        <f t="shared" si="31"/>
        <v>28537</v>
      </c>
      <c r="Y157" s="62">
        <f t="shared" si="32"/>
        <v>331432640.65724057</v>
      </c>
      <c r="Z157" s="62">
        <f t="shared" si="33"/>
        <v>17336</v>
      </c>
      <c r="AA157" s="62">
        <f t="shared" si="34"/>
        <v>356723225.45327681</v>
      </c>
      <c r="AB157" s="62">
        <f t="shared" si="35"/>
        <v>45873</v>
      </c>
    </row>
    <row r="158" spans="1:28">
      <c r="A158" s="63" t="s">
        <v>10</v>
      </c>
      <c r="B158" s="63" t="s">
        <v>17</v>
      </c>
      <c r="C158" s="63" t="s">
        <v>23</v>
      </c>
      <c r="D158" s="62">
        <v>572608184</v>
      </c>
      <c r="E158" s="62">
        <v>378756</v>
      </c>
      <c r="F158" s="62">
        <v>27194967</v>
      </c>
      <c r="G158" s="62">
        <v>28546</v>
      </c>
      <c r="H158" s="62">
        <v>348452554</v>
      </c>
      <c r="I158" s="62">
        <v>17335</v>
      </c>
      <c r="K158" s="63" t="s">
        <v>10</v>
      </c>
      <c r="L158" s="63" t="s">
        <v>17</v>
      </c>
      <c r="M158" s="63" t="s">
        <v>23</v>
      </c>
      <c r="N158" s="62">
        <f>'Wx Adj Known'!C156</f>
        <v>7742470.9686189471</v>
      </c>
      <c r="O158" s="62">
        <f>'Wx Adj Known'!E156</f>
        <v>272189.72329779027</v>
      </c>
      <c r="P158" s="62">
        <f>'Wx Adj Known'!F156</f>
        <v>2111772.7978903432</v>
      </c>
      <c r="R158" s="63" t="s">
        <v>10</v>
      </c>
      <c r="S158" s="63" t="s">
        <v>17</v>
      </c>
      <c r="T158" s="63" t="s">
        <v>23</v>
      </c>
      <c r="U158" s="62">
        <f t="shared" si="28"/>
        <v>580350654.96861899</v>
      </c>
      <c r="V158" s="62">
        <f t="shared" si="29"/>
        <v>378756</v>
      </c>
      <c r="W158" s="62">
        <f t="shared" si="30"/>
        <v>27467156.72329779</v>
      </c>
      <c r="X158" s="62">
        <f t="shared" si="31"/>
        <v>28546</v>
      </c>
      <c r="Y158" s="62">
        <f t="shared" si="32"/>
        <v>350564326.79789037</v>
      </c>
      <c r="Z158" s="62">
        <f t="shared" si="33"/>
        <v>17335</v>
      </c>
      <c r="AA158" s="62">
        <f t="shared" si="34"/>
        <v>378031483.52118814</v>
      </c>
      <c r="AB158" s="62">
        <f t="shared" si="35"/>
        <v>45881</v>
      </c>
    </row>
    <row r="159" spans="1:28">
      <c r="A159" s="63" t="s">
        <v>10</v>
      </c>
      <c r="B159" s="63" t="s">
        <v>18</v>
      </c>
      <c r="C159" s="63" t="s">
        <v>23</v>
      </c>
      <c r="D159" s="62">
        <v>554465330</v>
      </c>
      <c r="E159" s="62">
        <v>378619</v>
      </c>
      <c r="F159" s="62">
        <v>26737701</v>
      </c>
      <c r="G159" s="62">
        <v>28614</v>
      </c>
      <c r="H159" s="62">
        <v>345463112</v>
      </c>
      <c r="I159" s="62">
        <v>17343</v>
      </c>
      <c r="K159" s="63" t="s">
        <v>10</v>
      </c>
      <c r="L159" s="63" t="s">
        <v>18</v>
      </c>
      <c r="M159" s="63" t="s">
        <v>23</v>
      </c>
      <c r="N159" s="62">
        <f>'Wx Adj Known'!C157</f>
        <v>310702.85290784982</v>
      </c>
      <c r="O159" s="62">
        <f>'Wx Adj Known'!E157</f>
        <v>11111.499619410492</v>
      </c>
      <c r="P159" s="62">
        <f>'Wx Adj Known'!F157</f>
        <v>86782.602581121711</v>
      </c>
      <c r="R159" s="63" t="s">
        <v>10</v>
      </c>
      <c r="S159" s="63" t="s">
        <v>18</v>
      </c>
      <c r="T159" s="63" t="s">
        <v>23</v>
      </c>
      <c r="U159" s="62">
        <f t="shared" si="28"/>
        <v>554776032.8529079</v>
      </c>
      <c r="V159" s="62">
        <f t="shared" si="29"/>
        <v>378619</v>
      </c>
      <c r="W159" s="62">
        <f t="shared" si="30"/>
        <v>26748812.499619409</v>
      </c>
      <c r="X159" s="62">
        <f t="shared" si="31"/>
        <v>28614</v>
      </c>
      <c r="Y159" s="62">
        <f t="shared" si="32"/>
        <v>345549894.60258114</v>
      </c>
      <c r="Z159" s="62">
        <f t="shared" si="33"/>
        <v>17343</v>
      </c>
      <c r="AA159" s="62">
        <f t="shared" si="34"/>
        <v>372298707.10220057</v>
      </c>
      <c r="AB159" s="62">
        <f t="shared" si="35"/>
        <v>45957</v>
      </c>
    </row>
    <row r="160" spans="1:28">
      <c r="A160" s="63" t="s">
        <v>10</v>
      </c>
      <c r="B160" s="63" t="s">
        <v>19</v>
      </c>
      <c r="C160" s="63" t="s">
        <v>23</v>
      </c>
      <c r="D160" s="62">
        <v>516421098</v>
      </c>
      <c r="E160" s="62">
        <v>378571</v>
      </c>
      <c r="F160" s="62">
        <v>25530692</v>
      </c>
      <c r="G160" s="62">
        <v>28717</v>
      </c>
      <c r="H160" s="62">
        <v>336731456</v>
      </c>
      <c r="I160" s="62">
        <v>17332</v>
      </c>
      <c r="K160" s="63" t="s">
        <v>10</v>
      </c>
      <c r="L160" s="63" t="s">
        <v>19</v>
      </c>
      <c r="M160" s="63" t="s">
        <v>23</v>
      </c>
      <c r="N160" s="62">
        <f>'Wx Adj Known'!C158</f>
        <v>6492623.4680005647</v>
      </c>
      <c r="O160" s="62">
        <f>'Wx Adj Known'!E158</f>
        <v>239034.23356952879</v>
      </c>
      <c r="P160" s="62">
        <f>'Wx Adj Known'!F158</f>
        <v>1756483.1166191187</v>
      </c>
      <c r="R160" s="63" t="s">
        <v>10</v>
      </c>
      <c r="S160" s="63" t="s">
        <v>19</v>
      </c>
      <c r="T160" s="63" t="s">
        <v>23</v>
      </c>
      <c r="U160" s="62">
        <f t="shared" si="28"/>
        <v>522913721.46800059</v>
      </c>
      <c r="V160" s="62">
        <f t="shared" si="29"/>
        <v>378571</v>
      </c>
      <c r="W160" s="62">
        <f t="shared" si="30"/>
        <v>25769726.233569529</v>
      </c>
      <c r="X160" s="62">
        <f t="shared" si="31"/>
        <v>28717</v>
      </c>
      <c r="Y160" s="62">
        <f t="shared" si="32"/>
        <v>338487939.11661911</v>
      </c>
      <c r="Z160" s="62">
        <f t="shared" si="33"/>
        <v>17332</v>
      </c>
      <c r="AA160" s="62">
        <f t="shared" si="34"/>
        <v>364257665.35018861</v>
      </c>
      <c r="AB160" s="62">
        <f t="shared" si="35"/>
        <v>46049</v>
      </c>
    </row>
    <row r="161" spans="1:28">
      <c r="A161" s="63" t="s">
        <v>10</v>
      </c>
      <c r="B161" s="63" t="s">
        <v>20</v>
      </c>
      <c r="C161" s="63" t="s">
        <v>23</v>
      </c>
      <c r="D161" s="62">
        <v>401375521</v>
      </c>
      <c r="E161" s="62">
        <v>378260</v>
      </c>
      <c r="F161" s="62">
        <v>21818652</v>
      </c>
      <c r="G161" s="62">
        <v>28684</v>
      </c>
      <c r="H161" s="62">
        <v>292522769</v>
      </c>
      <c r="I161" s="62">
        <v>17303</v>
      </c>
      <c r="K161" s="63" t="s">
        <v>10</v>
      </c>
      <c r="L161" s="63" t="s">
        <v>20</v>
      </c>
      <c r="M161" s="63" t="s">
        <v>23</v>
      </c>
      <c r="N161" s="62">
        <f>'Wx Adj Known'!C159</f>
        <v>9363664.500792563</v>
      </c>
      <c r="O161" s="62">
        <f>'Wx Adj Known'!E159</f>
        <v>353089.56500961247</v>
      </c>
      <c r="P161" s="62">
        <f>'Wx Adj Known'!F159</f>
        <v>2304458.8935110532</v>
      </c>
      <c r="R161" s="63" t="s">
        <v>10</v>
      </c>
      <c r="S161" s="63" t="s">
        <v>20</v>
      </c>
      <c r="T161" s="63" t="s">
        <v>23</v>
      </c>
      <c r="U161" s="62">
        <f t="shared" si="28"/>
        <v>410739185.50079256</v>
      </c>
      <c r="V161" s="62">
        <f t="shared" si="29"/>
        <v>378260</v>
      </c>
      <c r="W161" s="62">
        <f t="shared" si="30"/>
        <v>22171741.565009613</v>
      </c>
      <c r="X161" s="62">
        <f t="shared" si="31"/>
        <v>28684</v>
      </c>
      <c r="Y161" s="62">
        <f t="shared" si="32"/>
        <v>294827227.89351106</v>
      </c>
      <c r="Z161" s="62">
        <f t="shared" si="33"/>
        <v>17303</v>
      </c>
      <c r="AA161" s="62">
        <f t="shared" si="34"/>
        <v>316998969.45852065</v>
      </c>
      <c r="AB161" s="62">
        <f t="shared" si="35"/>
        <v>45987</v>
      </c>
    </row>
    <row r="162" spans="1:28">
      <c r="A162" s="63" t="s">
        <v>10</v>
      </c>
      <c r="B162" s="63" t="s">
        <v>21</v>
      </c>
      <c r="C162" s="63" t="s">
        <v>23</v>
      </c>
      <c r="D162" s="62">
        <v>307390402</v>
      </c>
      <c r="E162" s="62">
        <v>378143</v>
      </c>
      <c r="F162" s="62">
        <v>17514735</v>
      </c>
      <c r="G162" s="62">
        <v>28695</v>
      </c>
      <c r="H162" s="62">
        <v>247640804</v>
      </c>
      <c r="I162" s="62">
        <v>17311</v>
      </c>
      <c r="K162" s="63" t="s">
        <v>10</v>
      </c>
      <c r="L162" s="63" t="s">
        <v>21</v>
      </c>
      <c r="M162" s="63" t="s">
        <v>23</v>
      </c>
      <c r="N162" s="62">
        <f>'Wx Adj Known'!C160</f>
        <v>732035.55729763024</v>
      </c>
      <c r="O162" s="62">
        <f>'Wx Adj Known'!E160</f>
        <v>237824.31400293839</v>
      </c>
      <c r="P162" s="62">
        <f>'Wx Adj Known'!F160</f>
        <v>3026355.5727205989</v>
      </c>
      <c r="R162" s="63" t="s">
        <v>10</v>
      </c>
      <c r="S162" s="63" t="s">
        <v>21</v>
      </c>
      <c r="T162" s="63" t="s">
        <v>23</v>
      </c>
      <c r="U162" s="62">
        <f t="shared" si="28"/>
        <v>308122437.55729765</v>
      </c>
      <c r="V162" s="62">
        <f t="shared" si="29"/>
        <v>378143</v>
      </c>
      <c r="W162" s="62">
        <f t="shared" si="30"/>
        <v>17752559.314002939</v>
      </c>
      <c r="X162" s="62">
        <f t="shared" si="31"/>
        <v>28695</v>
      </c>
      <c r="Y162" s="62">
        <f t="shared" si="32"/>
        <v>250667159.57272059</v>
      </c>
      <c r="Z162" s="62">
        <f t="shared" si="33"/>
        <v>17311</v>
      </c>
      <c r="AA162" s="62">
        <f t="shared" si="34"/>
        <v>268419718.88672352</v>
      </c>
      <c r="AB162" s="62">
        <f t="shared" si="35"/>
        <v>46006</v>
      </c>
    </row>
    <row r="163" spans="1:28">
      <c r="A163" s="63" t="s">
        <v>10</v>
      </c>
      <c r="B163" s="63" t="s">
        <v>22</v>
      </c>
      <c r="C163" s="63" t="s">
        <v>23</v>
      </c>
      <c r="D163" s="62">
        <v>341575775</v>
      </c>
      <c r="E163" s="62">
        <v>378070</v>
      </c>
      <c r="F163" s="62">
        <v>17978768</v>
      </c>
      <c r="G163" s="62">
        <v>28671</v>
      </c>
      <c r="H163" s="62">
        <v>247563590</v>
      </c>
      <c r="I163" s="62">
        <v>17289</v>
      </c>
      <c r="K163" s="63" t="s">
        <v>10</v>
      </c>
      <c r="L163" s="63" t="s">
        <v>22</v>
      </c>
      <c r="M163" s="63" t="s">
        <v>23</v>
      </c>
      <c r="N163" s="62">
        <f>'Wx Adj Known'!C161</f>
        <v>29295018.104165234</v>
      </c>
      <c r="O163" s="62">
        <f>'Wx Adj Known'!E161</f>
        <v>648601.12220047391</v>
      </c>
      <c r="P163" s="62">
        <f>'Wx Adj Known'!F161</f>
        <v>3497140.2699095728</v>
      </c>
      <c r="R163" s="63" t="s">
        <v>10</v>
      </c>
      <c r="S163" s="63" t="s">
        <v>22</v>
      </c>
      <c r="T163" s="63" t="s">
        <v>23</v>
      </c>
      <c r="U163" s="62">
        <f t="shared" si="28"/>
        <v>370870793.10416526</v>
      </c>
      <c r="V163" s="62">
        <f t="shared" si="29"/>
        <v>378070</v>
      </c>
      <c r="W163" s="62">
        <f t="shared" si="30"/>
        <v>18627369.122200474</v>
      </c>
      <c r="X163" s="62">
        <f t="shared" si="31"/>
        <v>28671</v>
      </c>
      <c r="Y163" s="62">
        <f t="shared" si="32"/>
        <v>251060730.26990956</v>
      </c>
      <c r="Z163" s="62">
        <f t="shared" si="33"/>
        <v>17289</v>
      </c>
      <c r="AA163" s="62">
        <f t="shared" si="34"/>
        <v>269688099.39211005</v>
      </c>
      <c r="AB163" s="62">
        <f t="shared" si="35"/>
        <v>45960</v>
      </c>
    </row>
  </sheetData>
  <pageMargins left="0.7" right="0.7" top="0.75" bottom="0.75" header="0.3" footer="0.3"/>
  <pageSetup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63"/>
  <sheetViews>
    <sheetView workbookViewId="0">
      <pane ySplit="7" topLeftCell="A8" activePane="bottomLeft" state="frozen"/>
      <selection pane="bottomLeft" activeCell="K3" sqref="K3:O5"/>
    </sheetView>
  </sheetViews>
  <sheetFormatPr defaultRowHeight="15"/>
  <cols>
    <col min="1" max="1" width="8.42578125" style="45" bestFit="1" customWidth="1"/>
    <col min="2" max="2" width="7" style="45" customWidth="1"/>
    <col min="3" max="3" width="6.140625" style="45" bestFit="1" customWidth="1"/>
    <col min="4" max="4" width="15.28515625" style="45" customWidth="1"/>
    <col min="5" max="5" width="11.7109375" style="45" customWidth="1"/>
    <col min="6" max="6" width="15.28515625" style="45" customWidth="1"/>
    <col min="7" max="7" width="11.7109375" style="45" customWidth="1"/>
    <col min="8" max="8" width="15.28515625" style="45" customWidth="1"/>
    <col min="9" max="9" width="11.7109375" style="45" customWidth="1"/>
    <col min="10" max="16384" width="9.140625" style="45"/>
  </cols>
  <sheetData>
    <row r="1" spans="1:15">
      <c r="A1" s="61" t="s">
        <v>0</v>
      </c>
      <c r="B1" s="45" t="s">
        <v>92</v>
      </c>
      <c r="K1" s="68" t="s">
        <v>78</v>
      </c>
    </row>
    <row r="2" spans="1:15">
      <c r="A2" s="61" t="s">
        <v>1</v>
      </c>
      <c r="B2" s="45" t="s">
        <v>93</v>
      </c>
    </row>
    <row r="3" spans="1:15">
      <c r="K3" s="81" t="s">
        <v>96</v>
      </c>
      <c r="L3" s="82"/>
      <c r="M3" s="82"/>
      <c r="N3" s="82"/>
      <c r="O3" s="82"/>
    </row>
    <row r="4" spans="1:15">
      <c r="K4" s="82"/>
      <c r="L4" s="82"/>
      <c r="M4" s="82"/>
      <c r="N4" s="82"/>
      <c r="O4" s="82"/>
    </row>
    <row r="5" spans="1:15" s="60" customFormat="1">
      <c r="D5" s="60" t="s">
        <v>85</v>
      </c>
      <c r="E5" s="60" t="s">
        <v>2</v>
      </c>
      <c r="F5" s="60" t="s">
        <v>85</v>
      </c>
      <c r="G5" s="60" t="s">
        <v>2</v>
      </c>
      <c r="H5" s="60" t="s">
        <v>85</v>
      </c>
      <c r="I5" s="60" t="s">
        <v>2</v>
      </c>
      <c r="K5" s="82"/>
      <c r="L5" s="82"/>
      <c r="M5" s="82"/>
      <c r="N5" s="82"/>
      <c r="O5" s="82"/>
    </row>
    <row r="6" spans="1:15" s="60" customFormat="1">
      <c r="D6" s="60" t="s">
        <v>3</v>
      </c>
      <c r="E6" s="60" t="s">
        <v>3</v>
      </c>
      <c r="F6" s="60" t="s">
        <v>4</v>
      </c>
      <c r="G6" s="60" t="s">
        <v>4</v>
      </c>
      <c r="H6" s="60" t="s">
        <v>4</v>
      </c>
      <c r="I6" s="60" t="s">
        <v>4</v>
      </c>
    </row>
    <row r="7" spans="1:15" s="60" customFormat="1">
      <c r="D7" s="60" t="s">
        <v>5</v>
      </c>
      <c r="E7" s="60" t="s">
        <v>5</v>
      </c>
      <c r="F7" s="60" t="s">
        <v>6</v>
      </c>
      <c r="G7" s="60" t="s">
        <v>6</v>
      </c>
      <c r="H7" s="60" t="s">
        <v>7</v>
      </c>
      <c r="I7" s="60" t="s">
        <v>7</v>
      </c>
    </row>
    <row r="8" spans="1:15">
      <c r="A8" s="45">
        <v>2000</v>
      </c>
      <c r="B8" s="63" t="s">
        <v>11</v>
      </c>
      <c r="C8" s="63" t="s">
        <v>23</v>
      </c>
      <c r="D8" s="75">
        <v>376208411</v>
      </c>
      <c r="E8" s="75">
        <v>313908</v>
      </c>
      <c r="F8" s="75">
        <v>22911793</v>
      </c>
      <c r="G8" s="75">
        <v>27222</v>
      </c>
      <c r="H8" s="75">
        <v>212922604</v>
      </c>
      <c r="I8" s="75">
        <v>13577</v>
      </c>
    </row>
    <row r="9" spans="1:15">
      <c r="A9" s="45">
        <v>2000</v>
      </c>
      <c r="B9" s="63" t="s">
        <v>12</v>
      </c>
      <c r="C9" s="63" t="s">
        <v>23</v>
      </c>
      <c r="D9" s="75">
        <v>380510084</v>
      </c>
      <c r="E9" s="75">
        <v>314592</v>
      </c>
      <c r="F9" s="75">
        <v>23654738</v>
      </c>
      <c r="G9" s="75">
        <v>27258</v>
      </c>
      <c r="H9" s="75">
        <v>213314770</v>
      </c>
      <c r="I9" s="75">
        <v>13682</v>
      </c>
    </row>
    <row r="10" spans="1:15">
      <c r="A10" s="45">
        <v>2000</v>
      </c>
      <c r="B10" s="63" t="s">
        <v>13</v>
      </c>
      <c r="C10" s="63" t="s">
        <v>23</v>
      </c>
      <c r="D10" s="75">
        <v>263226936</v>
      </c>
      <c r="E10" s="75">
        <v>315170</v>
      </c>
      <c r="F10" s="75">
        <v>18900448</v>
      </c>
      <c r="G10" s="75">
        <v>27157</v>
      </c>
      <c r="H10" s="75">
        <v>203419297</v>
      </c>
      <c r="I10" s="75">
        <v>13829</v>
      </c>
    </row>
    <row r="11" spans="1:15">
      <c r="A11" s="45">
        <v>2000</v>
      </c>
      <c r="B11" s="63" t="s">
        <v>14</v>
      </c>
      <c r="C11" s="63" t="s">
        <v>23</v>
      </c>
      <c r="D11" s="75">
        <v>270267118</v>
      </c>
      <c r="E11" s="75">
        <v>316283</v>
      </c>
      <c r="F11" s="75">
        <v>16187909</v>
      </c>
      <c r="G11" s="75">
        <v>26661</v>
      </c>
      <c r="H11" s="75">
        <v>218552838</v>
      </c>
      <c r="I11" s="75">
        <v>13934</v>
      </c>
    </row>
    <row r="12" spans="1:15">
      <c r="A12" s="45">
        <v>2000</v>
      </c>
      <c r="B12" s="63" t="s">
        <v>15</v>
      </c>
      <c r="C12" s="63" t="s">
        <v>23</v>
      </c>
      <c r="D12" s="75">
        <v>322415278</v>
      </c>
      <c r="E12" s="75">
        <v>317211</v>
      </c>
      <c r="F12" s="75">
        <v>21117145</v>
      </c>
      <c r="G12" s="75">
        <v>26090</v>
      </c>
      <c r="H12" s="75">
        <v>240094024</v>
      </c>
      <c r="I12" s="75">
        <v>14083</v>
      </c>
    </row>
    <row r="13" spans="1:15">
      <c r="A13" s="45">
        <v>2000</v>
      </c>
      <c r="B13" s="63" t="s">
        <v>16</v>
      </c>
      <c r="C13" s="63" t="s">
        <v>23</v>
      </c>
      <c r="D13" s="75">
        <v>475722968</v>
      </c>
      <c r="E13" s="75">
        <v>318042</v>
      </c>
      <c r="F13" s="75">
        <v>26750835</v>
      </c>
      <c r="G13" s="75">
        <v>26138</v>
      </c>
      <c r="H13" s="75">
        <v>293544890</v>
      </c>
      <c r="I13" s="75">
        <v>14122</v>
      </c>
    </row>
    <row r="14" spans="1:15">
      <c r="A14" s="45">
        <v>2000</v>
      </c>
      <c r="B14" s="63" t="s">
        <v>17</v>
      </c>
      <c r="C14" s="63" t="s">
        <v>23</v>
      </c>
      <c r="D14" s="75">
        <v>550958208</v>
      </c>
      <c r="E14" s="75">
        <v>318641</v>
      </c>
      <c r="F14" s="75">
        <v>26988640</v>
      </c>
      <c r="G14" s="75">
        <v>26181</v>
      </c>
      <c r="H14" s="75">
        <v>310207221</v>
      </c>
      <c r="I14" s="75">
        <v>14182</v>
      </c>
    </row>
    <row r="15" spans="1:15">
      <c r="A15" s="45">
        <v>2000</v>
      </c>
      <c r="B15" s="63" t="s">
        <v>18</v>
      </c>
      <c r="C15" s="63" t="s">
        <v>23</v>
      </c>
      <c r="D15" s="75">
        <v>535278232</v>
      </c>
      <c r="E15" s="75">
        <v>319297</v>
      </c>
      <c r="F15" s="75">
        <v>28129506</v>
      </c>
      <c r="G15" s="75">
        <v>26194</v>
      </c>
      <c r="H15" s="75">
        <v>312746409</v>
      </c>
      <c r="I15" s="75">
        <v>14251</v>
      </c>
    </row>
    <row r="16" spans="1:15">
      <c r="A16" s="45">
        <v>2000</v>
      </c>
      <c r="B16" s="63" t="s">
        <v>19</v>
      </c>
      <c r="C16" s="63" t="s">
        <v>23</v>
      </c>
      <c r="D16" s="75">
        <v>511658481</v>
      </c>
      <c r="E16" s="75">
        <v>319315</v>
      </c>
      <c r="F16" s="75">
        <v>28610477</v>
      </c>
      <c r="G16" s="75">
        <v>26409</v>
      </c>
      <c r="H16" s="75">
        <v>310598821</v>
      </c>
      <c r="I16" s="75">
        <v>14086</v>
      </c>
    </row>
    <row r="17" spans="1:9">
      <c r="A17" s="45">
        <v>2000</v>
      </c>
      <c r="B17" s="63" t="s">
        <v>20</v>
      </c>
      <c r="C17" s="63" t="s">
        <v>23</v>
      </c>
      <c r="D17" s="75">
        <v>353239279</v>
      </c>
      <c r="E17" s="75">
        <v>319090</v>
      </c>
      <c r="F17" s="75">
        <v>20627976</v>
      </c>
      <c r="G17" s="75">
        <v>26291</v>
      </c>
      <c r="H17" s="75">
        <v>250382949</v>
      </c>
      <c r="I17" s="75">
        <v>14213</v>
      </c>
    </row>
    <row r="18" spans="1:9">
      <c r="A18" s="45">
        <v>2000</v>
      </c>
      <c r="B18" s="63" t="s">
        <v>21</v>
      </c>
      <c r="C18" s="63" t="s">
        <v>23</v>
      </c>
      <c r="D18" s="75">
        <v>306006527</v>
      </c>
      <c r="E18" s="75">
        <v>319440</v>
      </c>
      <c r="F18" s="75">
        <v>18474519</v>
      </c>
      <c r="G18" s="75">
        <v>26308</v>
      </c>
      <c r="H18" s="75">
        <v>230754523</v>
      </c>
      <c r="I18" s="75">
        <v>14181</v>
      </c>
    </row>
    <row r="19" spans="1:9">
      <c r="A19" s="45">
        <v>2000</v>
      </c>
      <c r="B19" s="63" t="s">
        <v>22</v>
      </c>
      <c r="C19" s="63" t="s">
        <v>23</v>
      </c>
      <c r="D19" s="75">
        <v>382985583</v>
      </c>
      <c r="E19" s="75">
        <v>319812</v>
      </c>
      <c r="F19" s="75">
        <v>20434581</v>
      </c>
      <c r="G19" s="75">
        <v>26280</v>
      </c>
      <c r="H19" s="75">
        <v>223070992</v>
      </c>
      <c r="I19" s="75">
        <v>14205</v>
      </c>
    </row>
    <row r="20" spans="1:9">
      <c r="A20" s="45">
        <f t="shared" ref="A20:A72" si="0">A8+1</f>
        <v>2001</v>
      </c>
      <c r="B20" s="63" t="s">
        <v>11</v>
      </c>
      <c r="C20" s="63" t="s">
        <v>23</v>
      </c>
      <c r="D20" s="75">
        <v>534267764</v>
      </c>
      <c r="E20" s="75">
        <v>320546</v>
      </c>
      <c r="F20" s="75">
        <v>26847501</v>
      </c>
      <c r="G20" s="75">
        <v>26330</v>
      </c>
      <c r="H20" s="75">
        <v>246872016</v>
      </c>
      <c r="I20" s="75">
        <v>14245</v>
      </c>
    </row>
    <row r="21" spans="1:9">
      <c r="A21" s="45">
        <f t="shared" si="0"/>
        <v>2001</v>
      </c>
      <c r="B21" s="63" t="s">
        <v>12</v>
      </c>
      <c r="C21" s="63" t="s">
        <v>23</v>
      </c>
      <c r="D21" s="75">
        <v>359154485</v>
      </c>
      <c r="E21" s="75">
        <v>321137</v>
      </c>
      <c r="F21" s="75">
        <v>19187180</v>
      </c>
      <c r="G21" s="75">
        <v>26358</v>
      </c>
      <c r="H21" s="75">
        <v>211241219</v>
      </c>
      <c r="I21" s="75">
        <v>14281</v>
      </c>
    </row>
    <row r="22" spans="1:9">
      <c r="A22" s="45">
        <f t="shared" si="0"/>
        <v>2001</v>
      </c>
      <c r="B22" s="63" t="s">
        <v>13</v>
      </c>
      <c r="C22" s="63" t="s">
        <v>23</v>
      </c>
      <c r="D22" s="75">
        <v>284774348</v>
      </c>
      <c r="E22" s="75">
        <v>321962</v>
      </c>
      <c r="F22" s="75">
        <v>17044749</v>
      </c>
      <c r="G22" s="75">
        <v>26469</v>
      </c>
      <c r="H22" s="75">
        <v>210506192</v>
      </c>
      <c r="I22" s="75">
        <v>14310</v>
      </c>
    </row>
    <row r="23" spans="1:9">
      <c r="A23" s="45">
        <f t="shared" si="0"/>
        <v>2001</v>
      </c>
      <c r="B23" s="63" t="s">
        <v>14</v>
      </c>
      <c r="C23" s="63" t="s">
        <v>23</v>
      </c>
      <c r="D23" s="75">
        <v>311640493</v>
      </c>
      <c r="E23" s="75">
        <v>322283</v>
      </c>
      <c r="F23" s="75">
        <v>18480582</v>
      </c>
      <c r="G23" s="75">
        <v>26516</v>
      </c>
      <c r="H23" s="75">
        <v>226476969</v>
      </c>
      <c r="I23" s="75">
        <v>14379</v>
      </c>
    </row>
    <row r="24" spans="1:9">
      <c r="A24" s="45">
        <f t="shared" si="0"/>
        <v>2001</v>
      </c>
      <c r="B24" s="63" t="s">
        <v>15</v>
      </c>
      <c r="C24" s="63" t="s">
        <v>23</v>
      </c>
      <c r="D24" s="75">
        <v>326302835</v>
      </c>
      <c r="E24" s="75">
        <v>322789</v>
      </c>
      <c r="F24" s="75">
        <v>19863692</v>
      </c>
      <c r="G24" s="75">
        <v>26586</v>
      </c>
      <c r="H24" s="75">
        <v>245028048</v>
      </c>
      <c r="I24" s="75">
        <v>14435</v>
      </c>
    </row>
    <row r="25" spans="1:9">
      <c r="A25" s="45">
        <f t="shared" si="0"/>
        <v>2001</v>
      </c>
      <c r="B25" s="63" t="s">
        <v>16</v>
      </c>
      <c r="C25" s="63" t="s">
        <v>23</v>
      </c>
      <c r="D25" s="75">
        <v>444757369</v>
      </c>
      <c r="E25" s="75">
        <v>323588</v>
      </c>
      <c r="F25" s="75">
        <v>24564822</v>
      </c>
      <c r="G25" s="75">
        <v>26693</v>
      </c>
      <c r="H25" s="75">
        <v>288005338</v>
      </c>
      <c r="I25" s="75">
        <v>14466</v>
      </c>
    </row>
    <row r="26" spans="1:9">
      <c r="A26" s="45">
        <f t="shared" si="0"/>
        <v>2001</v>
      </c>
      <c r="B26" s="63" t="s">
        <v>17</v>
      </c>
      <c r="C26" s="63" t="s">
        <v>23</v>
      </c>
      <c r="D26" s="75">
        <v>509156343</v>
      </c>
      <c r="E26" s="75">
        <v>324127</v>
      </c>
      <c r="F26" s="75">
        <v>24344805</v>
      </c>
      <c r="G26" s="75">
        <v>26646</v>
      </c>
      <c r="H26" s="75">
        <v>306164991</v>
      </c>
      <c r="I26" s="75">
        <v>14563</v>
      </c>
    </row>
    <row r="27" spans="1:9">
      <c r="A27" s="45">
        <f t="shared" si="0"/>
        <v>2001</v>
      </c>
      <c r="B27" s="63" t="s">
        <v>18</v>
      </c>
      <c r="C27" s="63" t="s">
        <v>23</v>
      </c>
      <c r="D27" s="75">
        <v>526929476</v>
      </c>
      <c r="E27" s="75">
        <v>324737</v>
      </c>
      <c r="F27" s="75">
        <v>26916370</v>
      </c>
      <c r="G27" s="75">
        <v>26693</v>
      </c>
      <c r="H27" s="75">
        <v>311804569</v>
      </c>
      <c r="I27" s="75">
        <v>14641</v>
      </c>
    </row>
    <row r="28" spans="1:9">
      <c r="A28" s="45">
        <f t="shared" si="0"/>
        <v>2001</v>
      </c>
      <c r="B28" s="63" t="s">
        <v>19</v>
      </c>
      <c r="C28" s="63" t="s">
        <v>23</v>
      </c>
      <c r="D28" s="75">
        <v>483828943</v>
      </c>
      <c r="E28" s="75">
        <v>324673</v>
      </c>
      <c r="F28" s="75">
        <v>25441434</v>
      </c>
      <c r="G28" s="75">
        <v>26652</v>
      </c>
      <c r="H28" s="75">
        <v>304806781</v>
      </c>
      <c r="I28" s="75">
        <v>14745</v>
      </c>
    </row>
    <row r="29" spans="1:9">
      <c r="A29" s="45">
        <f t="shared" si="0"/>
        <v>2001</v>
      </c>
      <c r="B29" s="63" t="s">
        <v>20</v>
      </c>
      <c r="C29" s="63" t="s">
        <v>23</v>
      </c>
      <c r="D29" s="75">
        <v>337700032</v>
      </c>
      <c r="E29" s="75">
        <v>324853</v>
      </c>
      <c r="F29" s="75">
        <v>19349345</v>
      </c>
      <c r="G29" s="75">
        <v>26646</v>
      </c>
      <c r="H29" s="75">
        <v>253029568</v>
      </c>
      <c r="I29" s="75">
        <v>14764</v>
      </c>
    </row>
    <row r="30" spans="1:9">
      <c r="A30" s="45">
        <f t="shared" si="0"/>
        <v>2001</v>
      </c>
      <c r="B30" s="63" t="s">
        <v>21</v>
      </c>
      <c r="C30" s="63" t="s">
        <v>23</v>
      </c>
      <c r="D30" s="75">
        <v>290209584</v>
      </c>
      <c r="E30" s="75">
        <v>325190</v>
      </c>
      <c r="F30" s="75">
        <v>17001854</v>
      </c>
      <c r="G30" s="75">
        <v>26739</v>
      </c>
      <c r="H30" s="75">
        <v>228967765</v>
      </c>
      <c r="I30" s="75">
        <v>14756</v>
      </c>
    </row>
    <row r="31" spans="1:9">
      <c r="A31" s="45">
        <f t="shared" si="0"/>
        <v>2001</v>
      </c>
      <c r="B31" s="63" t="s">
        <v>22</v>
      </c>
      <c r="C31" s="63" t="s">
        <v>23</v>
      </c>
      <c r="D31" s="75">
        <v>304498837</v>
      </c>
      <c r="E31" s="75">
        <v>325212</v>
      </c>
      <c r="F31" s="75">
        <v>17294739</v>
      </c>
      <c r="G31" s="75">
        <v>26716</v>
      </c>
      <c r="H31" s="75">
        <v>226462171</v>
      </c>
      <c r="I31" s="75">
        <v>14769</v>
      </c>
    </row>
    <row r="32" spans="1:9">
      <c r="A32" s="45">
        <f t="shared" si="0"/>
        <v>2002</v>
      </c>
      <c r="B32" s="63" t="s">
        <v>11</v>
      </c>
      <c r="C32" s="63" t="s">
        <v>23</v>
      </c>
      <c r="D32" s="75">
        <v>460311794</v>
      </c>
      <c r="E32" s="75">
        <v>326015</v>
      </c>
      <c r="F32" s="75">
        <v>21989422</v>
      </c>
      <c r="G32" s="75">
        <v>26755</v>
      </c>
      <c r="H32" s="75">
        <v>241630871</v>
      </c>
      <c r="I32" s="75">
        <v>14827</v>
      </c>
    </row>
    <row r="33" spans="1:9">
      <c r="A33" s="45">
        <f t="shared" si="0"/>
        <v>2002</v>
      </c>
      <c r="B33" s="63" t="s">
        <v>12</v>
      </c>
      <c r="C33" s="63" t="s">
        <v>23</v>
      </c>
      <c r="D33" s="75">
        <v>355236152</v>
      </c>
      <c r="E33" s="75">
        <v>326928</v>
      </c>
      <c r="F33" s="75">
        <v>18877060</v>
      </c>
      <c r="G33" s="75">
        <v>26888</v>
      </c>
      <c r="H33" s="75">
        <v>223298229</v>
      </c>
      <c r="I33" s="75">
        <v>14854</v>
      </c>
    </row>
    <row r="34" spans="1:9">
      <c r="A34" s="45">
        <f t="shared" si="0"/>
        <v>2002</v>
      </c>
      <c r="B34" s="63" t="s">
        <v>13</v>
      </c>
      <c r="C34" s="63" t="s">
        <v>23</v>
      </c>
      <c r="D34" s="75">
        <v>358463709</v>
      </c>
      <c r="E34" s="75">
        <v>327495</v>
      </c>
      <c r="F34" s="75">
        <v>18429286</v>
      </c>
      <c r="G34" s="75">
        <v>27012</v>
      </c>
      <c r="H34" s="75">
        <v>221088667</v>
      </c>
      <c r="I34" s="75">
        <v>14862</v>
      </c>
    </row>
    <row r="35" spans="1:9">
      <c r="A35" s="45">
        <f t="shared" si="0"/>
        <v>2002</v>
      </c>
      <c r="B35" s="63" t="s">
        <v>14</v>
      </c>
      <c r="C35" s="63" t="s">
        <v>23</v>
      </c>
      <c r="D35" s="75">
        <v>304395624</v>
      </c>
      <c r="E35" s="75">
        <v>328265</v>
      </c>
      <c r="F35" s="75">
        <v>17875898</v>
      </c>
      <c r="G35" s="75">
        <v>27129</v>
      </c>
      <c r="H35" s="75">
        <v>231272518</v>
      </c>
      <c r="I35" s="75">
        <v>14902</v>
      </c>
    </row>
    <row r="36" spans="1:9">
      <c r="A36" s="45">
        <f t="shared" si="0"/>
        <v>2002</v>
      </c>
      <c r="B36" s="63" t="s">
        <v>15</v>
      </c>
      <c r="C36" s="63" t="s">
        <v>23</v>
      </c>
      <c r="D36" s="75">
        <v>413172829</v>
      </c>
      <c r="E36" s="75">
        <v>329354</v>
      </c>
      <c r="F36" s="75">
        <v>22601282</v>
      </c>
      <c r="G36" s="75">
        <v>27194</v>
      </c>
      <c r="H36" s="75">
        <v>290757202</v>
      </c>
      <c r="I36" s="75">
        <v>14934</v>
      </c>
    </row>
    <row r="37" spans="1:9">
      <c r="A37" s="45">
        <f t="shared" si="0"/>
        <v>2002</v>
      </c>
      <c r="B37" s="63" t="s">
        <v>16</v>
      </c>
      <c r="C37" s="63" t="s">
        <v>23</v>
      </c>
      <c r="D37" s="75">
        <v>457668152</v>
      </c>
      <c r="E37" s="75">
        <v>329822</v>
      </c>
      <c r="F37" s="75">
        <v>24178532</v>
      </c>
      <c r="G37" s="75">
        <v>27212</v>
      </c>
      <c r="H37" s="75">
        <v>290847778</v>
      </c>
      <c r="I37" s="75">
        <v>14967</v>
      </c>
    </row>
    <row r="38" spans="1:9">
      <c r="A38" s="45">
        <f t="shared" si="0"/>
        <v>2002</v>
      </c>
      <c r="B38" s="63" t="s">
        <v>17</v>
      </c>
      <c r="C38" s="63" t="s">
        <v>23</v>
      </c>
      <c r="D38" s="75">
        <v>541135131</v>
      </c>
      <c r="E38" s="75">
        <v>330611</v>
      </c>
      <c r="F38" s="75">
        <v>27111341</v>
      </c>
      <c r="G38" s="75">
        <v>27192</v>
      </c>
      <c r="H38" s="75">
        <v>316285405</v>
      </c>
      <c r="I38" s="75">
        <v>14999</v>
      </c>
    </row>
    <row r="39" spans="1:9">
      <c r="A39" s="45">
        <f t="shared" si="0"/>
        <v>2002</v>
      </c>
      <c r="B39" s="63" t="s">
        <v>18</v>
      </c>
      <c r="C39" s="63" t="s">
        <v>23</v>
      </c>
      <c r="D39" s="75">
        <v>541341963</v>
      </c>
      <c r="E39" s="75">
        <v>331458</v>
      </c>
      <c r="F39" s="75">
        <v>27489546</v>
      </c>
      <c r="G39" s="75">
        <v>27363</v>
      </c>
      <c r="H39" s="75">
        <v>319574581</v>
      </c>
      <c r="I39" s="75">
        <v>15042</v>
      </c>
    </row>
    <row r="40" spans="1:9">
      <c r="A40" s="45">
        <f t="shared" si="0"/>
        <v>2002</v>
      </c>
      <c r="B40" s="63" t="s">
        <v>19</v>
      </c>
      <c r="C40" s="63" t="s">
        <v>23</v>
      </c>
      <c r="D40" s="75">
        <v>529097388</v>
      </c>
      <c r="E40" s="75">
        <v>331361</v>
      </c>
      <c r="F40" s="75">
        <v>27247773</v>
      </c>
      <c r="G40" s="75">
        <v>27541</v>
      </c>
      <c r="H40" s="75">
        <v>324336359</v>
      </c>
      <c r="I40" s="75">
        <v>14919</v>
      </c>
    </row>
    <row r="41" spans="1:9">
      <c r="A41" s="45">
        <f t="shared" si="0"/>
        <v>2002</v>
      </c>
      <c r="B41" s="63" t="s">
        <v>20</v>
      </c>
      <c r="C41" s="63" t="s">
        <v>23</v>
      </c>
      <c r="D41" s="75">
        <v>446060543</v>
      </c>
      <c r="E41" s="75">
        <v>331812</v>
      </c>
      <c r="F41" s="75">
        <v>24579262</v>
      </c>
      <c r="G41" s="75">
        <v>27592</v>
      </c>
      <c r="H41" s="75">
        <v>293430110</v>
      </c>
      <c r="I41" s="75">
        <v>14840</v>
      </c>
    </row>
    <row r="42" spans="1:9">
      <c r="A42" s="45">
        <f t="shared" si="0"/>
        <v>2002</v>
      </c>
      <c r="B42" s="63" t="s">
        <v>21</v>
      </c>
      <c r="C42" s="63" t="s">
        <v>23</v>
      </c>
      <c r="D42" s="75">
        <v>318145619</v>
      </c>
      <c r="E42" s="75">
        <v>331954</v>
      </c>
      <c r="F42" s="75">
        <v>18235422</v>
      </c>
      <c r="G42" s="75">
        <v>27837</v>
      </c>
      <c r="H42" s="75">
        <v>237870439</v>
      </c>
      <c r="I42" s="75">
        <v>14699</v>
      </c>
    </row>
    <row r="43" spans="1:9">
      <c r="A43" s="45">
        <f t="shared" si="0"/>
        <v>2002</v>
      </c>
      <c r="B43" s="63" t="s">
        <v>22</v>
      </c>
      <c r="C43" s="63" t="s">
        <v>23</v>
      </c>
      <c r="D43" s="75">
        <v>386908347</v>
      </c>
      <c r="E43" s="75">
        <v>331901</v>
      </c>
      <c r="F43" s="75">
        <v>20266324</v>
      </c>
      <c r="G43" s="75">
        <v>27831</v>
      </c>
      <c r="H43" s="75">
        <v>230860631</v>
      </c>
      <c r="I43" s="75">
        <v>14604</v>
      </c>
    </row>
    <row r="44" spans="1:9">
      <c r="A44" s="45">
        <f t="shared" si="0"/>
        <v>2003</v>
      </c>
      <c r="B44" s="63" t="s">
        <v>11</v>
      </c>
      <c r="C44" s="63" t="s">
        <v>23</v>
      </c>
      <c r="D44" s="75">
        <v>479240903</v>
      </c>
      <c r="E44" s="75">
        <v>332955</v>
      </c>
      <c r="F44" s="75">
        <v>23247405</v>
      </c>
      <c r="G44" s="75">
        <v>27920</v>
      </c>
      <c r="H44" s="75">
        <v>239015108</v>
      </c>
      <c r="I44" s="75">
        <v>14636</v>
      </c>
    </row>
    <row r="45" spans="1:9">
      <c r="A45" s="45">
        <f t="shared" si="0"/>
        <v>2003</v>
      </c>
      <c r="B45" s="63" t="s">
        <v>12</v>
      </c>
      <c r="C45" s="63" t="s">
        <v>23</v>
      </c>
      <c r="D45" s="75">
        <v>420254097</v>
      </c>
      <c r="E45" s="75">
        <v>333768</v>
      </c>
      <c r="F45" s="75">
        <v>22198801</v>
      </c>
      <c r="G45" s="75">
        <v>28074</v>
      </c>
      <c r="H45" s="75">
        <v>229383393</v>
      </c>
      <c r="I45" s="75">
        <v>14705</v>
      </c>
    </row>
    <row r="46" spans="1:9">
      <c r="A46" s="45">
        <f t="shared" si="0"/>
        <v>2003</v>
      </c>
      <c r="B46" s="63" t="s">
        <v>13</v>
      </c>
      <c r="C46" s="63" t="s">
        <v>23</v>
      </c>
      <c r="D46" s="75">
        <v>308732410</v>
      </c>
      <c r="E46" s="75">
        <v>334426</v>
      </c>
      <c r="F46" s="75">
        <v>18141048</v>
      </c>
      <c r="G46" s="75">
        <v>28184</v>
      </c>
      <c r="H46" s="75">
        <v>221158114</v>
      </c>
      <c r="I46" s="75">
        <v>14745</v>
      </c>
    </row>
    <row r="47" spans="1:9">
      <c r="A47" s="45">
        <f t="shared" si="0"/>
        <v>2003</v>
      </c>
      <c r="B47" s="63" t="s">
        <v>14</v>
      </c>
      <c r="C47" s="63" t="s">
        <v>23</v>
      </c>
      <c r="D47" s="75">
        <v>303056819</v>
      </c>
      <c r="E47" s="75">
        <v>335300</v>
      </c>
      <c r="F47" s="75">
        <v>18138229</v>
      </c>
      <c r="G47" s="75">
        <v>28257</v>
      </c>
      <c r="H47" s="75">
        <v>235279215</v>
      </c>
      <c r="I47" s="75">
        <v>14786</v>
      </c>
    </row>
    <row r="48" spans="1:9">
      <c r="A48" s="45">
        <f t="shared" si="0"/>
        <v>2003</v>
      </c>
      <c r="B48" s="63" t="s">
        <v>15</v>
      </c>
      <c r="C48" s="63" t="s">
        <v>23</v>
      </c>
      <c r="D48" s="75">
        <v>396873141</v>
      </c>
      <c r="E48" s="75">
        <v>335988</v>
      </c>
      <c r="F48" s="75">
        <v>22359003</v>
      </c>
      <c r="G48" s="75">
        <v>28341</v>
      </c>
      <c r="H48" s="75">
        <v>278632742</v>
      </c>
      <c r="I48" s="75">
        <v>14845</v>
      </c>
    </row>
    <row r="49" spans="1:9">
      <c r="A49" s="45">
        <f t="shared" si="0"/>
        <v>2003</v>
      </c>
      <c r="B49" s="63" t="s">
        <v>16</v>
      </c>
      <c r="C49" s="63" t="s">
        <v>23</v>
      </c>
      <c r="D49" s="75">
        <v>493675438</v>
      </c>
      <c r="E49" s="75">
        <v>336690</v>
      </c>
      <c r="F49" s="75">
        <v>26271409</v>
      </c>
      <c r="G49" s="75">
        <v>28413</v>
      </c>
      <c r="H49" s="75">
        <v>308408231</v>
      </c>
      <c r="I49" s="75">
        <v>14889</v>
      </c>
    </row>
    <row r="50" spans="1:9">
      <c r="A50" s="45">
        <f t="shared" si="0"/>
        <v>2003</v>
      </c>
      <c r="B50" s="63" t="s">
        <v>17</v>
      </c>
      <c r="C50" s="63" t="s">
        <v>23</v>
      </c>
      <c r="D50" s="75">
        <v>519598453</v>
      </c>
      <c r="E50" s="75">
        <v>337355</v>
      </c>
      <c r="F50" s="75">
        <v>27315692</v>
      </c>
      <c r="G50" s="75">
        <v>28446</v>
      </c>
      <c r="H50" s="75">
        <v>315454653</v>
      </c>
      <c r="I50" s="75">
        <v>14929</v>
      </c>
    </row>
    <row r="51" spans="1:9">
      <c r="A51" s="45">
        <f t="shared" si="0"/>
        <v>2003</v>
      </c>
      <c r="B51" s="63" t="s">
        <v>18</v>
      </c>
      <c r="C51" s="63" t="s">
        <v>23</v>
      </c>
      <c r="D51" s="75">
        <v>531694946</v>
      </c>
      <c r="E51" s="75">
        <v>337931</v>
      </c>
      <c r="F51" s="75">
        <v>27791650</v>
      </c>
      <c r="G51" s="75">
        <v>28485</v>
      </c>
      <c r="H51" s="75">
        <v>321881844</v>
      </c>
      <c r="I51" s="75">
        <v>14975</v>
      </c>
    </row>
    <row r="52" spans="1:9">
      <c r="A52" s="45">
        <f t="shared" si="0"/>
        <v>2003</v>
      </c>
      <c r="B52" s="63" t="s">
        <v>19</v>
      </c>
      <c r="C52" s="63" t="s">
        <v>23</v>
      </c>
      <c r="D52" s="75">
        <v>531054346</v>
      </c>
      <c r="E52" s="75">
        <v>338327</v>
      </c>
      <c r="F52" s="75">
        <v>28697171</v>
      </c>
      <c r="G52" s="75">
        <v>28625</v>
      </c>
      <c r="H52" s="75">
        <v>330703908</v>
      </c>
      <c r="I52" s="75">
        <v>15009</v>
      </c>
    </row>
    <row r="53" spans="1:9">
      <c r="A53" s="45">
        <f t="shared" si="0"/>
        <v>2003</v>
      </c>
      <c r="B53" s="63" t="s">
        <v>20</v>
      </c>
      <c r="C53" s="63" t="s">
        <v>23</v>
      </c>
      <c r="D53" s="75">
        <v>372238688</v>
      </c>
      <c r="E53" s="75">
        <v>339070</v>
      </c>
      <c r="F53" s="75">
        <v>22663212</v>
      </c>
      <c r="G53" s="75">
        <v>28800</v>
      </c>
      <c r="H53" s="75">
        <v>271997395</v>
      </c>
      <c r="I53" s="75">
        <v>15016</v>
      </c>
    </row>
    <row r="54" spans="1:9">
      <c r="A54" s="45">
        <f t="shared" si="0"/>
        <v>2003</v>
      </c>
      <c r="B54" s="63" t="s">
        <v>21</v>
      </c>
      <c r="C54" s="63" t="s">
        <v>23</v>
      </c>
      <c r="D54" s="75">
        <v>307039054</v>
      </c>
      <c r="E54" s="75">
        <v>339497</v>
      </c>
      <c r="F54" s="75">
        <v>19197994</v>
      </c>
      <c r="G54" s="75">
        <v>28939</v>
      </c>
      <c r="H54" s="75">
        <v>240445790</v>
      </c>
      <c r="I54" s="75">
        <v>15098</v>
      </c>
    </row>
    <row r="55" spans="1:9">
      <c r="A55" s="45">
        <f t="shared" si="0"/>
        <v>2003</v>
      </c>
      <c r="B55" s="63" t="s">
        <v>22</v>
      </c>
      <c r="C55" s="63" t="s">
        <v>23</v>
      </c>
      <c r="D55" s="75">
        <v>394832336</v>
      </c>
      <c r="E55" s="75">
        <v>340122</v>
      </c>
      <c r="F55" s="75">
        <v>21063237</v>
      </c>
      <c r="G55" s="75">
        <v>28876</v>
      </c>
      <c r="H55" s="75">
        <v>244435486</v>
      </c>
      <c r="I55" s="75">
        <v>15146</v>
      </c>
    </row>
    <row r="56" spans="1:9">
      <c r="A56" s="45">
        <f t="shared" si="0"/>
        <v>2004</v>
      </c>
      <c r="B56" s="63" t="s">
        <v>11</v>
      </c>
      <c r="C56" s="63" t="s">
        <v>23</v>
      </c>
      <c r="D56" s="75">
        <v>472975433</v>
      </c>
      <c r="E56" s="75">
        <v>341467</v>
      </c>
      <c r="F56" s="75">
        <v>23934235</v>
      </c>
      <c r="G56" s="75">
        <v>29059</v>
      </c>
      <c r="H56" s="75">
        <v>244749094</v>
      </c>
      <c r="I56" s="75">
        <v>15205</v>
      </c>
    </row>
    <row r="57" spans="1:9">
      <c r="A57" s="45">
        <f t="shared" si="0"/>
        <v>2004</v>
      </c>
      <c r="B57" s="63" t="s">
        <v>12</v>
      </c>
      <c r="C57" s="63" t="s">
        <v>23</v>
      </c>
      <c r="D57" s="75">
        <v>436914596</v>
      </c>
      <c r="E57" s="75">
        <v>342084</v>
      </c>
      <c r="F57" s="75">
        <v>22757452</v>
      </c>
      <c r="G57" s="75">
        <v>29077</v>
      </c>
      <c r="H57" s="75">
        <v>239656799</v>
      </c>
      <c r="I57" s="75">
        <v>15277</v>
      </c>
    </row>
    <row r="58" spans="1:9">
      <c r="A58" s="45">
        <f t="shared" si="0"/>
        <v>2004</v>
      </c>
      <c r="B58" s="63" t="s">
        <v>13</v>
      </c>
      <c r="C58" s="63" t="s">
        <v>23</v>
      </c>
      <c r="D58" s="75">
        <v>347243196</v>
      </c>
      <c r="E58" s="75">
        <v>343067</v>
      </c>
      <c r="F58" s="75">
        <v>19778379</v>
      </c>
      <c r="G58" s="75">
        <v>29362</v>
      </c>
      <c r="H58" s="75">
        <v>230648494</v>
      </c>
      <c r="I58" s="75">
        <v>15361</v>
      </c>
    </row>
    <row r="59" spans="1:9">
      <c r="A59" s="45">
        <f t="shared" si="0"/>
        <v>2004</v>
      </c>
      <c r="B59" s="63" t="s">
        <v>14</v>
      </c>
      <c r="C59" s="63" t="s">
        <v>23</v>
      </c>
      <c r="D59" s="75">
        <v>309723230</v>
      </c>
      <c r="E59" s="75">
        <v>343938</v>
      </c>
      <c r="F59" s="75">
        <v>18835351</v>
      </c>
      <c r="G59" s="75">
        <v>29517</v>
      </c>
      <c r="H59" s="75">
        <v>244981909</v>
      </c>
      <c r="I59" s="75">
        <v>15454</v>
      </c>
    </row>
    <row r="60" spans="1:9">
      <c r="A60" s="45">
        <f t="shared" si="0"/>
        <v>2004</v>
      </c>
      <c r="B60" s="63" t="s">
        <v>15</v>
      </c>
      <c r="C60" s="63" t="s">
        <v>23</v>
      </c>
      <c r="D60" s="75">
        <v>348226146</v>
      </c>
      <c r="E60" s="75">
        <v>344884</v>
      </c>
      <c r="F60" s="75">
        <v>20999425</v>
      </c>
      <c r="G60" s="75">
        <v>29550</v>
      </c>
      <c r="H60" s="75">
        <v>263892542</v>
      </c>
      <c r="I60" s="75">
        <v>15512</v>
      </c>
    </row>
    <row r="61" spans="1:9">
      <c r="A61" s="45">
        <f t="shared" si="0"/>
        <v>2004</v>
      </c>
      <c r="B61" s="63" t="s">
        <v>16</v>
      </c>
      <c r="C61" s="63" t="s">
        <v>23</v>
      </c>
      <c r="D61" s="75">
        <v>514116032</v>
      </c>
      <c r="E61" s="75">
        <v>345799</v>
      </c>
      <c r="F61" s="75">
        <v>28045041</v>
      </c>
      <c r="G61" s="75">
        <v>29625</v>
      </c>
      <c r="H61" s="75">
        <v>322068012</v>
      </c>
      <c r="I61" s="75">
        <v>15551</v>
      </c>
    </row>
    <row r="62" spans="1:9">
      <c r="A62" s="45">
        <f t="shared" si="0"/>
        <v>2004</v>
      </c>
      <c r="B62" s="63" t="s">
        <v>17</v>
      </c>
      <c r="C62" s="63" t="s">
        <v>23</v>
      </c>
      <c r="D62" s="75">
        <v>575033596</v>
      </c>
      <c r="E62" s="75">
        <v>346909</v>
      </c>
      <c r="F62" s="75">
        <v>30203325</v>
      </c>
      <c r="G62" s="75">
        <v>29699</v>
      </c>
      <c r="H62" s="75">
        <v>337335884</v>
      </c>
      <c r="I62" s="75">
        <v>15595</v>
      </c>
    </row>
    <row r="63" spans="1:9">
      <c r="A63" s="45">
        <f t="shared" si="0"/>
        <v>2004</v>
      </c>
      <c r="B63" s="63" t="s">
        <v>18</v>
      </c>
      <c r="C63" s="63" t="s">
        <v>23</v>
      </c>
      <c r="D63" s="75">
        <v>578559864</v>
      </c>
      <c r="E63" s="75">
        <v>347523</v>
      </c>
      <c r="F63" s="75">
        <v>31054906</v>
      </c>
      <c r="G63" s="75">
        <v>29712</v>
      </c>
      <c r="H63" s="75">
        <v>340276690</v>
      </c>
      <c r="I63" s="75">
        <v>15682</v>
      </c>
    </row>
    <row r="64" spans="1:9">
      <c r="A64" s="45">
        <f t="shared" si="0"/>
        <v>2004</v>
      </c>
      <c r="B64" s="63" t="s">
        <v>19</v>
      </c>
      <c r="C64" s="63" t="s">
        <v>23</v>
      </c>
      <c r="D64" s="75">
        <v>422306914</v>
      </c>
      <c r="E64" s="75">
        <v>347226</v>
      </c>
      <c r="F64" s="75">
        <v>24236319</v>
      </c>
      <c r="G64" s="75">
        <v>29685</v>
      </c>
      <c r="H64" s="75">
        <v>278508122</v>
      </c>
      <c r="I64" s="75">
        <v>15685</v>
      </c>
    </row>
    <row r="65" spans="1:9">
      <c r="A65" s="45">
        <f t="shared" si="0"/>
        <v>2004</v>
      </c>
      <c r="B65" s="63" t="s">
        <v>20</v>
      </c>
      <c r="C65" s="63" t="s">
        <v>23</v>
      </c>
      <c r="D65" s="75">
        <v>456273508</v>
      </c>
      <c r="E65" s="75">
        <v>339636</v>
      </c>
      <c r="F65" s="75">
        <v>25747290</v>
      </c>
      <c r="G65" s="75">
        <v>29318</v>
      </c>
      <c r="H65" s="75">
        <v>287348928</v>
      </c>
      <c r="I65" s="75">
        <v>15518</v>
      </c>
    </row>
    <row r="66" spans="1:9">
      <c r="A66" s="45">
        <f t="shared" si="0"/>
        <v>2004</v>
      </c>
      <c r="B66" s="63" t="s">
        <v>21</v>
      </c>
      <c r="C66" s="63" t="s">
        <v>23</v>
      </c>
      <c r="D66" s="75">
        <v>352002198</v>
      </c>
      <c r="E66" s="75">
        <v>339760</v>
      </c>
      <c r="F66" s="75">
        <v>21234840</v>
      </c>
      <c r="G66" s="75">
        <v>29073</v>
      </c>
      <c r="H66" s="75">
        <v>263184300</v>
      </c>
      <c r="I66" s="75">
        <v>15413</v>
      </c>
    </row>
    <row r="67" spans="1:9">
      <c r="A67" s="45">
        <f t="shared" si="0"/>
        <v>2004</v>
      </c>
      <c r="B67" s="63" t="s">
        <v>22</v>
      </c>
      <c r="C67" s="63" t="s">
        <v>23</v>
      </c>
      <c r="D67" s="75">
        <v>370695786</v>
      </c>
      <c r="E67" s="75">
        <v>341159</v>
      </c>
      <c r="F67" s="75">
        <v>20799294</v>
      </c>
      <c r="G67" s="75">
        <v>29241</v>
      </c>
      <c r="H67" s="75">
        <v>252559283</v>
      </c>
      <c r="I67" s="75">
        <v>15426</v>
      </c>
    </row>
    <row r="68" spans="1:9">
      <c r="A68" s="45">
        <f t="shared" si="0"/>
        <v>2005</v>
      </c>
      <c r="B68" s="63" t="s">
        <v>11</v>
      </c>
      <c r="C68" s="63" t="s">
        <v>23</v>
      </c>
      <c r="D68" s="75">
        <v>444876560</v>
      </c>
      <c r="E68" s="75">
        <v>342935</v>
      </c>
      <c r="F68" s="75">
        <v>23637579</v>
      </c>
      <c r="G68" s="75">
        <v>29283</v>
      </c>
      <c r="H68" s="75">
        <v>253045802</v>
      </c>
      <c r="I68" s="75">
        <v>15419</v>
      </c>
    </row>
    <row r="69" spans="1:9">
      <c r="A69" s="45">
        <f t="shared" si="0"/>
        <v>2005</v>
      </c>
      <c r="B69" s="63" t="s">
        <v>12</v>
      </c>
      <c r="C69" s="63" t="s">
        <v>23</v>
      </c>
      <c r="D69" s="75">
        <v>391707831</v>
      </c>
      <c r="E69" s="75">
        <v>344270</v>
      </c>
      <c r="F69" s="75">
        <v>22160766</v>
      </c>
      <c r="G69" s="75">
        <v>29500</v>
      </c>
      <c r="H69" s="75">
        <v>237526208</v>
      </c>
      <c r="I69" s="75">
        <v>15479</v>
      </c>
    </row>
    <row r="70" spans="1:9">
      <c r="A70" s="45">
        <f t="shared" si="0"/>
        <v>2005</v>
      </c>
      <c r="B70" s="63" t="s">
        <v>13</v>
      </c>
      <c r="C70" s="63" t="s">
        <v>23</v>
      </c>
      <c r="D70" s="75">
        <v>342493129</v>
      </c>
      <c r="E70" s="75">
        <v>345757</v>
      </c>
      <c r="F70" s="75">
        <v>20566377</v>
      </c>
      <c r="G70" s="75">
        <v>29781</v>
      </c>
      <c r="H70" s="75">
        <v>232934760</v>
      </c>
      <c r="I70" s="75">
        <v>15490</v>
      </c>
    </row>
    <row r="71" spans="1:9">
      <c r="A71" s="45">
        <f t="shared" si="0"/>
        <v>2005</v>
      </c>
      <c r="B71" s="63" t="s">
        <v>14</v>
      </c>
      <c r="C71" s="63" t="s">
        <v>23</v>
      </c>
      <c r="D71" s="75">
        <v>311148475</v>
      </c>
      <c r="E71" s="75">
        <v>346924</v>
      </c>
      <c r="F71" s="75">
        <v>20257042</v>
      </c>
      <c r="G71" s="75">
        <v>29813</v>
      </c>
      <c r="H71" s="75">
        <v>245030175</v>
      </c>
      <c r="I71" s="75">
        <v>15517</v>
      </c>
    </row>
    <row r="72" spans="1:9">
      <c r="A72" s="45">
        <f t="shared" si="0"/>
        <v>2005</v>
      </c>
      <c r="B72" s="63" t="s">
        <v>15</v>
      </c>
      <c r="C72" s="63" t="s">
        <v>23</v>
      </c>
      <c r="D72" s="75">
        <v>328703285</v>
      </c>
      <c r="E72" s="75">
        <v>347770</v>
      </c>
      <c r="F72" s="75">
        <v>20907733</v>
      </c>
      <c r="G72" s="75">
        <v>30003</v>
      </c>
      <c r="H72" s="75">
        <v>254206978</v>
      </c>
      <c r="I72" s="75">
        <v>15573</v>
      </c>
    </row>
    <row r="73" spans="1:9">
      <c r="A73" s="45">
        <f t="shared" ref="A73:A79" si="1">A61+1</f>
        <v>2005</v>
      </c>
      <c r="B73" s="63" t="s">
        <v>16</v>
      </c>
      <c r="C73" s="63" t="s">
        <v>23</v>
      </c>
      <c r="D73" s="75">
        <v>499797242</v>
      </c>
      <c r="E73" s="75">
        <v>348964</v>
      </c>
      <c r="F73" s="75">
        <v>28451636</v>
      </c>
      <c r="G73" s="75">
        <v>30172</v>
      </c>
      <c r="H73" s="75">
        <v>313561100</v>
      </c>
      <c r="I73" s="75">
        <v>15641</v>
      </c>
    </row>
    <row r="74" spans="1:9">
      <c r="A74" s="45">
        <f t="shared" si="1"/>
        <v>2005</v>
      </c>
      <c r="B74" s="63" t="s">
        <v>17</v>
      </c>
      <c r="C74" s="63" t="s">
        <v>23</v>
      </c>
      <c r="D74" s="75">
        <v>567930309</v>
      </c>
      <c r="E74" s="75">
        <v>349406</v>
      </c>
      <c r="F74" s="75">
        <v>30656325</v>
      </c>
      <c r="G74" s="75">
        <v>30086</v>
      </c>
      <c r="H74" s="75">
        <v>328844714</v>
      </c>
      <c r="I74" s="75">
        <v>15663</v>
      </c>
    </row>
    <row r="75" spans="1:9">
      <c r="A75" s="45">
        <f t="shared" si="1"/>
        <v>2005</v>
      </c>
      <c r="B75" s="63" t="s">
        <v>18</v>
      </c>
      <c r="C75" s="63" t="s">
        <v>23</v>
      </c>
      <c r="D75" s="75">
        <v>586539883</v>
      </c>
      <c r="E75" s="75">
        <v>349909</v>
      </c>
      <c r="F75" s="75">
        <v>31857413</v>
      </c>
      <c r="G75" s="75">
        <v>30063</v>
      </c>
      <c r="H75" s="75">
        <v>333137062</v>
      </c>
      <c r="I75" s="75">
        <v>15668</v>
      </c>
    </row>
    <row r="76" spans="1:9">
      <c r="A76" s="45">
        <f t="shared" si="1"/>
        <v>2005</v>
      </c>
      <c r="B76" s="63" t="s">
        <v>19</v>
      </c>
      <c r="C76" s="63" t="s">
        <v>23</v>
      </c>
      <c r="D76" s="75">
        <v>597573958</v>
      </c>
      <c r="E76" s="75">
        <v>350774</v>
      </c>
      <c r="F76" s="75">
        <v>31993990</v>
      </c>
      <c r="G76" s="75">
        <v>30103</v>
      </c>
      <c r="H76" s="75">
        <v>335481593</v>
      </c>
      <c r="I76" s="75">
        <v>15676</v>
      </c>
    </row>
    <row r="77" spans="1:9">
      <c r="A77" s="45">
        <f t="shared" si="1"/>
        <v>2005</v>
      </c>
      <c r="B77" s="63" t="s">
        <v>20</v>
      </c>
      <c r="C77" s="63" t="s">
        <v>23</v>
      </c>
      <c r="D77" s="75">
        <v>477162695</v>
      </c>
      <c r="E77" s="75">
        <v>351095</v>
      </c>
      <c r="F77" s="75">
        <v>27822862</v>
      </c>
      <c r="G77" s="75">
        <v>30146</v>
      </c>
      <c r="H77" s="75">
        <v>307862564</v>
      </c>
      <c r="I77" s="75">
        <v>15687</v>
      </c>
    </row>
    <row r="78" spans="1:9">
      <c r="A78" s="45">
        <f t="shared" si="1"/>
        <v>2005</v>
      </c>
      <c r="B78" s="63" t="s">
        <v>21</v>
      </c>
      <c r="C78" s="63" t="s">
        <v>23</v>
      </c>
      <c r="D78" s="75">
        <v>343818312</v>
      </c>
      <c r="E78" s="75">
        <v>351685</v>
      </c>
      <c r="F78" s="75">
        <v>21702503</v>
      </c>
      <c r="G78" s="75">
        <v>30275</v>
      </c>
      <c r="H78" s="75">
        <v>259019860</v>
      </c>
      <c r="I78" s="75">
        <v>15716</v>
      </c>
    </row>
    <row r="79" spans="1:9">
      <c r="A79" s="45">
        <f t="shared" si="1"/>
        <v>2005</v>
      </c>
      <c r="B79" s="63" t="s">
        <v>22</v>
      </c>
      <c r="C79" s="63" t="s">
        <v>23</v>
      </c>
      <c r="D79" s="75">
        <v>401740746</v>
      </c>
      <c r="E79" s="75">
        <v>352615</v>
      </c>
      <c r="F79" s="75">
        <v>22978927</v>
      </c>
      <c r="G79" s="75">
        <v>30201</v>
      </c>
      <c r="H79" s="75">
        <v>254362497</v>
      </c>
      <c r="I79" s="75">
        <v>15721</v>
      </c>
    </row>
    <row r="80" spans="1:9">
      <c r="A80" s="45">
        <v>2006</v>
      </c>
      <c r="B80" s="63" t="s">
        <v>11</v>
      </c>
      <c r="C80" s="63" t="s">
        <v>23</v>
      </c>
      <c r="D80" s="75">
        <v>433697396</v>
      </c>
      <c r="E80" s="75">
        <v>353724</v>
      </c>
      <c r="F80" s="75">
        <v>24510733</v>
      </c>
      <c r="G80" s="75">
        <v>30293</v>
      </c>
      <c r="H80" s="75">
        <v>251706392</v>
      </c>
      <c r="I80" s="75">
        <v>15737</v>
      </c>
    </row>
    <row r="81" spans="1:9">
      <c r="A81" s="45">
        <v>2006</v>
      </c>
      <c r="B81" s="63" t="s">
        <v>12</v>
      </c>
      <c r="C81" s="63" t="s">
        <v>23</v>
      </c>
      <c r="D81" s="75">
        <v>371099631</v>
      </c>
      <c r="E81" s="75">
        <v>355212</v>
      </c>
      <c r="F81" s="75">
        <v>22077603</v>
      </c>
      <c r="G81" s="75">
        <v>30295</v>
      </c>
      <c r="H81" s="75">
        <v>234069541</v>
      </c>
      <c r="I81" s="75">
        <v>15724</v>
      </c>
    </row>
    <row r="82" spans="1:9">
      <c r="A82" s="45">
        <v>2006</v>
      </c>
      <c r="B82" s="63" t="s">
        <v>13</v>
      </c>
      <c r="C82" s="63" t="s">
        <v>23</v>
      </c>
      <c r="D82" s="75">
        <v>331666240</v>
      </c>
      <c r="E82" s="75">
        <v>356538</v>
      </c>
      <c r="F82" s="75">
        <v>20394338</v>
      </c>
      <c r="G82" s="75">
        <v>30313</v>
      </c>
      <c r="H82" s="75">
        <v>236383061</v>
      </c>
      <c r="I82" s="75">
        <v>15761</v>
      </c>
    </row>
    <row r="83" spans="1:9">
      <c r="A83" s="45">
        <v>2006</v>
      </c>
      <c r="B83" s="63" t="s">
        <v>14</v>
      </c>
      <c r="C83" s="63" t="s">
        <v>23</v>
      </c>
      <c r="D83" s="75">
        <v>339941379</v>
      </c>
      <c r="E83" s="75">
        <v>357412</v>
      </c>
      <c r="F83" s="75">
        <v>21953566</v>
      </c>
      <c r="G83" s="75">
        <v>30390</v>
      </c>
      <c r="H83" s="75">
        <v>252463609</v>
      </c>
      <c r="I83" s="75">
        <v>15786</v>
      </c>
    </row>
    <row r="84" spans="1:9">
      <c r="A84" s="45">
        <v>2006</v>
      </c>
      <c r="B84" s="63" t="s">
        <v>15</v>
      </c>
      <c r="C84" s="63" t="s">
        <v>23</v>
      </c>
      <c r="D84" s="75">
        <v>401308379</v>
      </c>
      <c r="E84" s="75">
        <v>358013</v>
      </c>
      <c r="F84" s="75">
        <v>25908182</v>
      </c>
      <c r="G84" s="75">
        <v>30327</v>
      </c>
      <c r="H84" s="75">
        <v>287227594</v>
      </c>
      <c r="I84" s="75">
        <v>15783</v>
      </c>
    </row>
    <row r="85" spans="1:9">
      <c r="A85" s="45">
        <v>2006</v>
      </c>
      <c r="B85" s="63" t="s">
        <v>16</v>
      </c>
      <c r="C85" s="63" t="s">
        <v>23</v>
      </c>
      <c r="D85" s="75">
        <v>541650827</v>
      </c>
      <c r="E85" s="75">
        <v>359028</v>
      </c>
      <c r="F85" s="75">
        <v>31506011</v>
      </c>
      <c r="G85" s="75">
        <v>30254</v>
      </c>
      <c r="H85" s="75">
        <v>326328520</v>
      </c>
      <c r="I85" s="75">
        <v>15816</v>
      </c>
    </row>
    <row r="86" spans="1:9">
      <c r="A86" s="45">
        <v>2006</v>
      </c>
      <c r="B86" s="63" t="s">
        <v>17</v>
      </c>
      <c r="C86" s="63" t="s">
        <v>23</v>
      </c>
      <c r="D86" s="75">
        <v>631364275</v>
      </c>
      <c r="E86" s="75">
        <v>359803</v>
      </c>
      <c r="F86" s="75">
        <v>34714983</v>
      </c>
      <c r="G86" s="75">
        <v>30081</v>
      </c>
      <c r="H86" s="75">
        <v>346857330</v>
      </c>
      <c r="I86" s="75">
        <v>15900</v>
      </c>
    </row>
    <row r="87" spans="1:9">
      <c r="A87" s="45">
        <v>2006</v>
      </c>
      <c r="B87" s="63" t="s">
        <v>18</v>
      </c>
      <c r="C87" s="63" t="s">
        <v>23</v>
      </c>
      <c r="D87" s="75">
        <v>627857348</v>
      </c>
      <c r="E87" s="75">
        <v>360790</v>
      </c>
      <c r="F87" s="75">
        <v>35645692</v>
      </c>
      <c r="G87" s="75">
        <v>30100</v>
      </c>
      <c r="H87" s="75">
        <v>356838792</v>
      </c>
      <c r="I87" s="75">
        <v>15923</v>
      </c>
    </row>
    <row r="88" spans="1:9">
      <c r="A88" s="45">
        <v>2006</v>
      </c>
      <c r="B88" s="63" t="s">
        <v>19</v>
      </c>
      <c r="C88" s="63" t="s">
        <v>23</v>
      </c>
      <c r="D88" s="75">
        <v>577484335</v>
      </c>
      <c r="E88" s="75">
        <v>361668</v>
      </c>
      <c r="F88" s="75">
        <v>33763102</v>
      </c>
      <c r="G88" s="75">
        <v>30010</v>
      </c>
      <c r="H88" s="75">
        <v>346861491</v>
      </c>
      <c r="I88" s="75">
        <v>15958</v>
      </c>
    </row>
    <row r="89" spans="1:9">
      <c r="A89" s="45">
        <v>2006</v>
      </c>
      <c r="B89" s="63" t="s">
        <v>20</v>
      </c>
      <c r="C89" s="63" t="s">
        <v>23</v>
      </c>
      <c r="D89" s="75">
        <v>430045837</v>
      </c>
      <c r="E89" s="75">
        <v>362075</v>
      </c>
      <c r="F89" s="75">
        <v>27015520</v>
      </c>
      <c r="G89" s="75">
        <v>29894</v>
      </c>
      <c r="H89" s="75">
        <v>293160934</v>
      </c>
      <c r="I89" s="75">
        <v>15973</v>
      </c>
    </row>
    <row r="90" spans="1:9">
      <c r="A90" s="45">
        <v>2006</v>
      </c>
      <c r="B90" s="63" t="s">
        <v>21</v>
      </c>
      <c r="C90" s="63" t="s">
        <v>23</v>
      </c>
      <c r="D90" s="75">
        <v>342815454</v>
      </c>
      <c r="E90" s="75">
        <v>362419</v>
      </c>
      <c r="F90" s="75">
        <v>22233758</v>
      </c>
      <c r="G90" s="75">
        <v>29883</v>
      </c>
      <c r="H90" s="75">
        <v>261396907</v>
      </c>
      <c r="I90" s="75">
        <v>16000</v>
      </c>
    </row>
    <row r="91" spans="1:9">
      <c r="A91" s="45">
        <v>2006</v>
      </c>
      <c r="B91" s="63" t="s">
        <v>22</v>
      </c>
      <c r="C91" s="63" t="s">
        <v>23</v>
      </c>
      <c r="D91" s="75">
        <v>402751314</v>
      </c>
      <c r="E91" s="75">
        <v>362878</v>
      </c>
      <c r="F91" s="75">
        <v>23860353</v>
      </c>
      <c r="G91" s="75">
        <v>29861</v>
      </c>
      <c r="H91" s="75">
        <v>255313165</v>
      </c>
      <c r="I91" s="75">
        <v>16016</v>
      </c>
    </row>
    <row r="92" spans="1:9">
      <c r="A92" s="45">
        <f>A80+1</f>
        <v>2007</v>
      </c>
      <c r="B92" s="63" t="s">
        <v>11</v>
      </c>
      <c r="C92" s="63" t="s">
        <v>23</v>
      </c>
      <c r="D92" s="75">
        <v>420181318</v>
      </c>
      <c r="E92" s="75">
        <v>364325</v>
      </c>
      <c r="F92" s="75">
        <v>25027838</v>
      </c>
      <c r="G92" s="75">
        <v>29820</v>
      </c>
      <c r="H92" s="75">
        <v>261529685</v>
      </c>
      <c r="I92" s="75">
        <v>16022</v>
      </c>
    </row>
    <row r="93" spans="1:9">
      <c r="A93" s="45">
        <f t="shared" ref="A93:A103" si="2">A81+1</f>
        <v>2007</v>
      </c>
      <c r="B93" s="63" t="s">
        <v>12</v>
      </c>
      <c r="C93" s="63" t="s">
        <v>23</v>
      </c>
      <c r="D93" s="75">
        <v>439147842</v>
      </c>
      <c r="E93" s="75">
        <v>365798</v>
      </c>
      <c r="F93" s="75">
        <v>25163383</v>
      </c>
      <c r="G93" s="75">
        <v>29708</v>
      </c>
      <c r="H93" s="75">
        <v>248413654</v>
      </c>
      <c r="I93" s="75">
        <v>16120</v>
      </c>
    </row>
    <row r="94" spans="1:9">
      <c r="A94" s="45">
        <f t="shared" si="2"/>
        <v>2007</v>
      </c>
      <c r="B94" s="63" t="s">
        <v>13</v>
      </c>
      <c r="C94" s="63" t="s">
        <v>23</v>
      </c>
      <c r="D94" s="75">
        <v>359693549</v>
      </c>
      <c r="E94" s="75">
        <v>367318</v>
      </c>
      <c r="F94" s="75">
        <v>22130271</v>
      </c>
      <c r="G94" s="75">
        <v>29751</v>
      </c>
      <c r="H94" s="75">
        <v>248898583</v>
      </c>
      <c r="I94" s="75">
        <v>16227</v>
      </c>
    </row>
    <row r="95" spans="1:9">
      <c r="A95" s="45">
        <f t="shared" si="2"/>
        <v>2007</v>
      </c>
      <c r="B95" s="63" t="s">
        <v>14</v>
      </c>
      <c r="C95" s="63" t="s">
        <v>23</v>
      </c>
      <c r="D95" s="75">
        <v>343343871</v>
      </c>
      <c r="E95" s="75">
        <v>368066</v>
      </c>
      <c r="F95" s="75">
        <v>22095264</v>
      </c>
      <c r="G95" s="75">
        <v>29724</v>
      </c>
      <c r="H95" s="75">
        <v>262696754</v>
      </c>
      <c r="I95" s="75">
        <v>16256</v>
      </c>
    </row>
    <row r="96" spans="1:9">
      <c r="A96" s="45">
        <f t="shared" si="2"/>
        <v>2007</v>
      </c>
      <c r="B96" s="63" t="s">
        <v>15</v>
      </c>
      <c r="C96" s="63" t="s">
        <v>23</v>
      </c>
      <c r="D96" s="75">
        <v>385268792</v>
      </c>
      <c r="E96" s="75">
        <v>368944</v>
      </c>
      <c r="F96" s="75">
        <v>23762924</v>
      </c>
      <c r="G96" s="75">
        <v>29737</v>
      </c>
      <c r="H96" s="75">
        <v>283366011</v>
      </c>
      <c r="I96" s="75">
        <v>16284</v>
      </c>
    </row>
    <row r="97" spans="1:9">
      <c r="A97" s="45">
        <f t="shared" si="2"/>
        <v>2007</v>
      </c>
      <c r="B97" s="63" t="s">
        <v>16</v>
      </c>
      <c r="C97" s="63" t="s">
        <v>23</v>
      </c>
      <c r="D97" s="75">
        <v>500941446</v>
      </c>
      <c r="E97" s="75">
        <v>370416</v>
      </c>
      <c r="F97" s="75">
        <v>28427098</v>
      </c>
      <c r="G97" s="75">
        <v>29781</v>
      </c>
      <c r="H97" s="75">
        <v>319874534</v>
      </c>
      <c r="I97" s="75">
        <v>16351</v>
      </c>
    </row>
    <row r="98" spans="1:9">
      <c r="A98" s="45">
        <f t="shared" si="2"/>
        <v>2007</v>
      </c>
      <c r="B98" s="63" t="s">
        <v>17</v>
      </c>
      <c r="C98" s="63" t="s">
        <v>23</v>
      </c>
      <c r="D98" s="75">
        <v>607703258</v>
      </c>
      <c r="E98" s="75">
        <v>370955</v>
      </c>
      <c r="F98" s="75">
        <v>32729050</v>
      </c>
      <c r="G98" s="75">
        <v>29849</v>
      </c>
      <c r="H98" s="75">
        <v>354836746</v>
      </c>
      <c r="I98" s="75">
        <v>16365</v>
      </c>
    </row>
    <row r="99" spans="1:9">
      <c r="A99" s="45">
        <f t="shared" si="2"/>
        <v>2007</v>
      </c>
      <c r="B99" s="63" t="s">
        <v>18</v>
      </c>
      <c r="C99" s="63" t="s">
        <v>23</v>
      </c>
      <c r="D99" s="75">
        <v>645713612</v>
      </c>
      <c r="E99" s="75">
        <v>371994</v>
      </c>
      <c r="F99" s="75">
        <v>35006176</v>
      </c>
      <c r="G99" s="75">
        <v>29892</v>
      </c>
      <c r="H99" s="75">
        <v>364366022</v>
      </c>
      <c r="I99" s="75">
        <v>16413</v>
      </c>
    </row>
    <row r="100" spans="1:9">
      <c r="A100" s="45">
        <f t="shared" si="2"/>
        <v>2007</v>
      </c>
      <c r="B100" s="63" t="s">
        <v>19</v>
      </c>
      <c r="C100" s="63" t="s">
        <v>23</v>
      </c>
      <c r="D100" s="75">
        <v>594967398</v>
      </c>
      <c r="E100" s="75">
        <v>371452</v>
      </c>
      <c r="F100" s="75">
        <v>34015256</v>
      </c>
      <c r="G100" s="75">
        <v>29900</v>
      </c>
      <c r="H100" s="75">
        <v>367219778</v>
      </c>
      <c r="I100" s="75">
        <v>16446</v>
      </c>
    </row>
    <row r="101" spans="1:9">
      <c r="A101" s="45">
        <f t="shared" si="2"/>
        <v>2007</v>
      </c>
      <c r="B101" s="63" t="s">
        <v>20</v>
      </c>
      <c r="C101" s="63" t="s">
        <v>23</v>
      </c>
      <c r="D101" s="75">
        <v>476602704</v>
      </c>
      <c r="E101" s="75">
        <v>371643</v>
      </c>
      <c r="F101" s="75">
        <v>27990875</v>
      </c>
      <c r="G101" s="75">
        <v>29836</v>
      </c>
      <c r="H101" s="75">
        <v>317748470</v>
      </c>
      <c r="I101" s="75">
        <v>16477</v>
      </c>
    </row>
    <row r="102" spans="1:9">
      <c r="A102" s="45">
        <f t="shared" si="2"/>
        <v>2007</v>
      </c>
      <c r="B102" s="63" t="s">
        <v>21</v>
      </c>
      <c r="C102" s="63" t="s">
        <v>23</v>
      </c>
      <c r="D102" s="75">
        <v>336270268</v>
      </c>
      <c r="E102" s="75">
        <v>371553</v>
      </c>
      <c r="F102" s="75">
        <v>22059188</v>
      </c>
      <c r="G102" s="75">
        <v>29717</v>
      </c>
      <c r="H102" s="75">
        <v>269079748</v>
      </c>
      <c r="I102" s="75">
        <v>16519</v>
      </c>
    </row>
    <row r="103" spans="1:9">
      <c r="A103" s="45">
        <f t="shared" si="2"/>
        <v>2007</v>
      </c>
      <c r="B103" s="63" t="s">
        <v>22</v>
      </c>
      <c r="C103" s="63" t="s">
        <v>23</v>
      </c>
      <c r="D103" s="75">
        <v>359631799</v>
      </c>
      <c r="E103" s="75">
        <v>371324</v>
      </c>
      <c r="F103" s="75">
        <v>21027907</v>
      </c>
      <c r="G103" s="75">
        <v>29567</v>
      </c>
      <c r="H103" s="75">
        <v>255746778</v>
      </c>
      <c r="I103" s="75">
        <v>16518</v>
      </c>
    </row>
    <row r="104" spans="1:9">
      <c r="A104" s="45">
        <f>A92+1</f>
        <v>2008</v>
      </c>
      <c r="B104" s="63" t="s">
        <v>11</v>
      </c>
      <c r="C104" s="63" t="s">
        <v>23</v>
      </c>
      <c r="D104" s="75">
        <v>452793362</v>
      </c>
      <c r="E104" s="75">
        <v>372338</v>
      </c>
      <c r="F104" s="75">
        <v>24848022</v>
      </c>
      <c r="G104" s="75">
        <v>29484</v>
      </c>
      <c r="H104" s="75">
        <v>272401972</v>
      </c>
      <c r="I104" s="75">
        <v>16544</v>
      </c>
    </row>
    <row r="105" spans="1:9">
      <c r="A105" s="45">
        <f t="shared" ref="A105:A127" si="3">A93+1</f>
        <v>2008</v>
      </c>
      <c r="B105" s="63" t="s">
        <v>12</v>
      </c>
      <c r="C105" s="63" t="s">
        <v>23</v>
      </c>
      <c r="D105" s="75">
        <v>419139435</v>
      </c>
      <c r="E105" s="75">
        <v>372875</v>
      </c>
      <c r="F105" s="75">
        <v>24134790</v>
      </c>
      <c r="G105" s="75">
        <v>29377</v>
      </c>
      <c r="H105" s="75">
        <v>260764958</v>
      </c>
      <c r="I105" s="75">
        <v>16617</v>
      </c>
    </row>
    <row r="106" spans="1:9">
      <c r="A106" s="45">
        <f t="shared" si="3"/>
        <v>2008</v>
      </c>
      <c r="B106" s="63" t="s">
        <v>13</v>
      </c>
      <c r="C106" s="63" t="s">
        <v>23</v>
      </c>
      <c r="D106" s="75">
        <v>352283217</v>
      </c>
      <c r="E106" s="75">
        <v>372839</v>
      </c>
      <c r="F106" s="75">
        <v>20983336</v>
      </c>
      <c r="G106" s="75">
        <v>29414</v>
      </c>
      <c r="H106" s="75">
        <v>250230687</v>
      </c>
      <c r="I106" s="75">
        <v>16613</v>
      </c>
    </row>
    <row r="107" spans="1:9">
      <c r="A107" s="45">
        <f t="shared" si="3"/>
        <v>2008</v>
      </c>
      <c r="B107" s="63" t="s">
        <v>14</v>
      </c>
      <c r="C107" s="63" t="s">
        <v>23</v>
      </c>
      <c r="D107" s="75">
        <v>333470850</v>
      </c>
      <c r="E107" s="75">
        <v>372924</v>
      </c>
      <c r="F107" s="75">
        <v>21123097</v>
      </c>
      <c r="G107" s="75">
        <v>29401</v>
      </c>
      <c r="H107" s="75">
        <v>268248372</v>
      </c>
      <c r="I107" s="75">
        <v>16640</v>
      </c>
    </row>
    <row r="108" spans="1:9">
      <c r="A108" s="45">
        <f t="shared" si="3"/>
        <v>2008</v>
      </c>
      <c r="B108" s="63" t="s">
        <v>15</v>
      </c>
      <c r="C108" s="63" t="s">
        <v>23</v>
      </c>
      <c r="D108" s="75">
        <v>355971410</v>
      </c>
      <c r="E108" s="75">
        <v>373368</v>
      </c>
      <c r="F108" s="75">
        <v>22134598</v>
      </c>
      <c r="G108" s="75">
        <v>29390</v>
      </c>
      <c r="H108" s="75">
        <v>280490812</v>
      </c>
      <c r="I108" s="75">
        <v>16663</v>
      </c>
    </row>
    <row r="109" spans="1:9">
      <c r="A109" s="45">
        <f t="shared" si="3"/>
        <v>2008</v>
      </c>
      <c r="B109" s="63" t="s">
        <v>16</v>
      </c>
      <c r="C109" s="63" t="s">
        <v>23</v>
      </c>
      <c r="D109" s="75">
        <v>531066979</v>
      </c>
      <c r="E109" s="75">
        <v>373715</v>
      </c>
      <c r="F109" s="75">
        <v>29136171</v>
      </c>
      <c r="G109" s="75">
        <v>29318</v>
      </c>
      <c r="H109" s="75">
        <v>339486147</v>
      </c>
      <c r="I109" s="75">
        <v>16772</v>
      </c>
    </row>
    <row r="110" spans="1:9">
      <c r="A110" s="45">
        <f t="shared" si="3"/>
        <v>2008</v>
      </c>
      <c r="B110" s="63" t="s">
        <v>17</v>
      </c>
      <c r="C110" s="63" t="s">
        <v>23</v>
      </c>
      <c r="D110" s="75">
        <v>582939397</v>
      </c>
      <c r="E110" s="75">
        <v>374139</v>
      </c>
      <c r="F110" s="75">
        <v>30932869</v>
      </c>
      <c r="G110" s="75">
        <v>29388</v>
      </c>
      <c r="H110" s="75">
        <v>353728765</v>
      </c>
      <c r="I110" s="75">
        <v>16777</v>
      </c>
    </row>
    <row r="111" spans="1:9">
      <c r="A111" s="45">
        <f t="shared" si="3"/>
        <v>2008</v>
      </c>
      <c r="B111" s="63" t="s">
        <v>18</v>
      </c>
      <c r="C111" s="63" t="s">
        <v>23</v>
      </c>
      <c r="D111" s="75">
        <v>586714000</v>
      </c>
      <c r="E111" s="75">
        <v>373964</v>
      </c>
      <c r="F111" s="75">
        <v>31470686</v>
      </c>
      <c r="G111" s="75">
        <v>29255</v>
      </c>
      <c r="H111" s="75">
        <v>355369380</v>
      </c>
      <c r="I111" s="75">
        <v>16803</v>
      </c>
    </row>
    <row r="112" spans="1:9">
      <c r="A112" s="45">
        <f t="shared" si="3"/>
        <v>2008</v>
      </c>
      <c r="B112" s="63" t="s">
        <v>19</v>
      </c>
      <c r="C112" s="63" t="s">
        <v>23</v>
      </c>
      <c r="D112" s="75">
        <v>558866594</v>
      </c>
      <c r="E112" s="75">
        <v>373227</v>
      </c>
      <c r="F112" s="75">
        <v>30142194</v>
      </c>
      <c r="G112" s="75">
        <v>29085</v>
      </c>
      <c r="H112" s="75">
        <v>356839708</v>
      </c>
      <c r="I112" s="75">
        <v>16912</v>
      </c>
    </row>
    <row r="113" spans="1:9">
      <c r="A113" s="45">
        <f t="shared" si="3"/>
        <v>2008</v>
      </c>
      <c r="B113" s="63" t="s">
        <v>20</v>
      </c>
      <c r="C113" s="63" t="s">
        <v>23</v>
      </c>
      <c r="D113" s="75">
        <v>422397931</v>
      </c>
      <c r="E113" s="75">
        <v>372374</v>
      </c>
      <c r="F113" s="75">
        <v>24428350</v>
      </c>
      <c r="G113" s="75">
        <v>28966</v>
      </c>
      <c r="H113" s="75">
        <v>310691225</v>
      </c>
      <c r="I113" s="75">
        <v>16915</v>
      </c>
    </row>
    <row r="114" spans="1:9">
      <c r="A114" s="45">
        <f t="shared" si="3"/>
        <v>2008</v>
      </c>
      <c r="B114" s="63" t="s">
        <v>21</v>
      </c>
      <c r="C114" s="63" t="s">
        <v>23</v>
      </c>
      <c r="D114" s="75">
        <v>320711603</v>
      </c>
      <c r="E114" s="75">
        <v>372174</v>
      </c>
      <c r="F114" s="75">
        <v>19624846</v>
      </c>
      <c r="G114" s="75">
        <v>28880</v>
      </c>
      <c r="H114" s="75">
        <v>254586487</v>
      </c>
      <c r="I114" s="75">
        <v>16929</v>
      </c>
    </row>
    <row r="115" spans="1:9">
      <c r="A115" s="45">
        <f t="shared" si="3"/>
        <v>2008</v>
      </c>
      <c r="B115" s="63" t="s">
        <v>22</v>
      </c>
      <c r="C115" s="63" t="s">
        <v>23</v>
      </c>
      <c r="D115" s="75">
        <v>389791314</v>
      </c>
      <c r="E115" s="75">
        <v>371864</v>
      </c>
      <c r="F115" s="75">
        <v>20858249</v>
      </c>
      <c r="G115" s="75">
        <v>28750</v>
      </c>
      <c r="H115" s="75">
        <v>255109360</v>
      </c>
      <c r="I115" s="75">
        <v>16938</v>
      </c>
    </row>
    <row r="116" spans="1:9">
      <c r="A116" s="45">
        <f t="shared" si="3"/>
        <v>2009</v>
      </c>
      <c r="B116" s="63" t="s">
        <v>11</v>
      </c>
      <c r="C116" s="63" t="s">
        <v>23</v>
      </c>
      <c r="D116" s="75">
        <v>402510870</v>
      </c>
      <c r="E116" s="75">
        <v>372057</v>
      </c>
      <c r="F116" s="75">
        <v>21410677</v>
      </c>
      <c r="G116" s="75">
        <v>28681</v>
      </c>
      <c r="H116" s="75">
        <v>261855220</v>
      </c>
      <c r="I116" s="75">
        <v>16919</v>
      </c>
    </row>
    <row r="117" spans="1:9">
      <c r="A117" s="45">
        <f t="shared" si="3"/>
        <v>2009</v>
      </c>
      <c r="B117" s="63" t="s">
        <v>12</v>
      </c>
      <c r="C117" s="63" t="s">
        <v>23</v>
      </c>
      <c r="D117" s="75">
        <v>422955624</v>
      </c>
      <c r="E117" s="75">
        <v>372100</v>
      </c>
      <c r="F117" s="75">
        <v>22297313</v>
      </c>
      <c r="G117" s="75">
        <v>28585</v>
      </c>
      <c r="H117" s="75">
        <v>251077434</v>
      </c>
      <c r="I117" s="75">
        <v>16907</v>
      </c>
    </row>
    <row r="118" spans="1:9">
      <c r="A118" s="45">
        <f t="shared" si="3"/>
        <v>2009</v>
      </c>
      <c r="B118" s="63" t="s">
        <v>13</v>
      </c>
      <c r="C118" s="63" t="s">
        <v>23</v>
      </c>
      <c r="D118" s="75">
        <v>347978071</v>
      </c>
      <c r="E118" s="75">
        <v>372000</v>
      </c>
      <c r="F118" s="75">
        <v>19465222</v>
      </c>
      <c r="G118" s="75">
        <v>28593</v>
      </c>
      <c r="H118" s="75">
        <v>249360398</v>
      </c>
      <c r="I118" s="75">
        <v>16933</v>
      </c>
    </row>
    <row r="119" spans="1:9">
      <c r="A119" s="45">
        <f t="shared" si="3"/>
        <v>2009</v>
      </c>
      <c r="B119" s="63" t="s">
        <v>14</v>
      </c>
      <c r="C119" s="63" t="s">
        <v>23</v>
      </c>
      <c r="D119" s="75">
        <v>311750516</v>
      </c>
      <c r="E119" s="75">
        <v>371979</v>
      </c>
      <c r="F119" s="75">
        <v>18774833</v>
      </c>
      <c r="G119" s="75">
        <v>28618</v>
      </c>
      <c r="H119" s="75">
        <v>259362312</v>
      </c>
      <c r="I119" s="75">
        <v>16938</v>
      </c>
    </row>
    <row r="120" spans="1:9">
      <c r="A120" s="45">
        <f t="shared" si="3"/>
        <v>2009</v>
      </c>
      <c r="B120" s="63" t="s">
        <v>15</v>
      </c>
      <c r="C120" s="63" t="s">
        <v>23</v>
      </c>
      <c r="D120" s="75">
        <v>370854740</v>
      </c>
      <c r="E120" s="75">
        <v>372181</v>
      </c>
      <c r="F120" s="75">
        <v>21308748</v>
      </c>
      <c r="G120" s="75">
        <v>28602</v>
      </c>
      <c r="H120" s="75">
        <v>283746723</v>
      </c>
      <c r="I120" s="75">
        <v>16952</v>
      </c>
    </row>
    <row r="121" spans="1:9">
      <c r="A121" s="45">
        <f t="shared" si="3"/>
        <v>2009</v>
      </c>
      <c r="B121" s="63" t="s">
        <v>16</v>
      </c>
      <c r="C121" s="63" t="s">
        <v>23</v>
      </c>
      <c r="D121" s="75">
        <v>510755294</v>
      </c>
      <c r="E121" s="75">
        <v>373013</v>
      </c>
      <c r="F121" s="75">
        <v>27054834</v>
      </c>
      <c r="G121" s="75">
        <v>28580</v>
      </c>
      <c r="H121" s="75">
        <v>330526583</v>
      </c>
      <c r="I121" s="75">
        <v>17015</v>
      </c>
    </row>
    <row r="122" spans="1:9">
      <c r="A122" s="45">
        <f t="shared" si="3"/>
        <v>2009</v>
      </c>
      <c r="B122" s="63" t="s">
        <v>17</v>
      </c>
      <c r="C122" s="63" t="s">
        <v>23</v>
      </c>
      <c r="D122" s="75">
        <v>620877708</v>
      </c>
      <c r="E122" s="75">
        <v>372976</v>
      </c>
      <c r="F122" s="75">
        <v>30680145</v>
      </c>
      <c r="G122" s="75">
        <v>28561</v>
      </c>
      <c r="H122" s="75">
        <v>360774378</v>
      </c>
      <c r="I122" s="75">
        <v>17026</v>
      </c>
    </row>
    <row r="123" spans="1:9">
      <c r="A123" s="45">
        <f t="shared" si="3"/>
        <v>2009</v>
      </c>
      <c r="B123" s="63" t="s">
        <v>18</v>
      </c>
      <c r="C123" s="63" t="s">
        <v>23</v>
      </c>
      <c r="D123" s="75">
        <v>573946902</v>
      </c>
      <c r="E123" s="75">
        <v>372633</v>
      </c>
      <c r="F123" s="75">
        <v>29011395</v>
      </c>
      <c r="G123" s="75">
        <v>28545</v>
      </c>
      <c r="H123" s="75">
        <v>344283125</v>
      </c>
      <c r="I123" s="75">
        <v>17039</v>
      </c>
    </row>
    <row r="124" spans="1:9">
      <c r="A124" s="45">
        <f t="shared" si="3"/>
        <v>2009</v>
      </c>
      <c r="B124" s="63" t="s">
        <v>19</v>
      </c>
      <c r="C124" s="63" t="s">
        <v>23</v>
      </c>
      <c r="D124" s="75">
        <v>494824270</v>
      </c>
      <c r="E124" s="75">
        <v>372019</v>
      </c>
      <c r="F124" s="75">
        <v>25963484</v>
      </c>
      <c r="G124" s="75">
        <v>28539</v>
      </c>
      <c r="H124" s="75">
        <v>331575894</v>
      </c>
      <c r="I124" s="75">
        <v>17044</v>
      </c>
    </row>
    <row r="125" spans="1:9">
      <c r="A125" s="45">
        <f t="shared" si="3"/>
        <v>2009</v>
      </c>
      <c r="B125" s="63" t="s">
        <v>20</v>
      </c>
      <c r="C125" s="63" t="s">
        <v>23</v>
      </c>
      <c r="D125" s="75">
        <v>456297829</v>
      </c>
      <c r="E125" s="75">
        <v>371943</v>
      </c>
      <c r="F125" s="75">
        <v>24622792</v>
      </c>
      <c r="G125" s="75">
        <v>28542</v>
      </c>
      <c r="H125" s="75">
        <v>315914835</v>
      </c>
      <c r="I125" s="75">
        <v>17043</v>
      </c>
    </row>
    <row r="126" spans="1:9">
      <c r="A126" s="45">
        <f t="shared" si="3"/>
        <v>2009</v>
      </c>
      <c r="B126" s="63" t="s">
        <v>21</v>
      </c>
      <c r="C126" s="63" t="s">
        <v>23</v>
      </c>
      <c r="D126" s="75">
        <v>305387364</v>
      </c>
      <c r="E126" s="75">
        <v>372253</v>
      </c>
      <c r="F126" s="75">
        <v>17863992</v>
      </c>
      <c r="G126" s="75">
        <v>28489</v>
      </c>
      <c r="H126" s="75">
        <v>248894705</v>
      </c>
      <c r="I126" s="75">
        <v>17037</v>
      </c>
    </row>
    <row r="127" spans="1:9">
      <c r="A127" s="45">
        <f t="shared" si="3"/>
        <v>2009</v>
      </c>
      <c r="B127" s="63" t="s">
        <v>22</v>
      </c>
      <c r="C127" s="63" t="s">
        <v>23</v>
      </c>
      <c r="D127" s="75">
        <v>375184786</v>
      </c>
      <c r="E127" s="75">
        <v>372367</v>
      </c>
      <c r="F127" s="75">
        <v>19915048</v>
      </c>
      <c r="G127" s="75">
        <v>28461</v>
      </c>
      <c r="H127" s="75">
        <v>249642050</v>
      </c>
      <c r="I127" s="75">
        <v>17031</v>
      </c>
    </row>
    <row r="128" spans="1:9">
      <c r="A128" s="63" t="s">
        <v>8</v>
      </c>
      <c r="B128" s="63" t="s">
        <v>11</v>
      </c>
      <c r="C128" s="63" t="s">
        <v>23</v>
      </c>
      <c r="D128" s="75">
        <v>554450130</v>
      </c>
      <c r="E128" s="75">
        <v>373142</v>
      </c>
      <c r="F128" s="75">
        <v>26831387</v>
      </c>
      <c r="G128" s="75">
        <v>28493</v>
      </c>
      <c r="H128" s="75">
        <v>280144474</v>
      </c>
      <c r="I128" s="75">
        <v>17043</v>
      </c>
    </row>
    <row r="129" spans="1:9">
      <c r="A129" s="63" t="s">
        <v>8</v>
      </c>
      <c r="B129" s="63" t="s">
        <v>12</v>
      </c>
      <c r="C129" s="63" t="s">
        <v>23</v>
      </c>
      <c r="D129" s="75">
        <v>477522935</v>
      </c>
      <c r="E129" s="75">
        <v>373161</v>
      </c>
      <c r="F129" s="75">
        <v>24214258</v>
      </c>
      <c r="G129" s="75">
        <v>28500</v>
      </c>
      <c r="H129" s="75">
        <v>263180831</v>
      </c>
      <c r="I129" s="75">
        <v>17080</v>
      </c>
    </row>
    <row r="130" spans="1:9">
      <c r="A130" s="63" t="s">
        <v>8</v>
      </c>
      <c r="B130" s="63" t="s">
        <v>13</v>
      </c>
      <c r="C130" s="63" t="s">
        <v>23</v>
      </c>
      <c r="D130" s="75">
        <v>432506190</v>
      </c>
      <c r="E130" s="75">
        <v>373276</v>
      </c>
      <c r="F130" s="75">
        <v>21998069</v>
      </c>
      <c r="G130" s="75">
        <v>28566</v>
      </c>
      <c r="H130" s="75">
        <v>253755098</v>
      </c>
      <c r="I130" s="75">
        <v>17087</v>
      </c>
    </row>
    <row r="131" spans="1:9">
      <c r="A131" s="63" t="s">
        <v>8</v>
      </c>
      <c r="B131" s="63" t="s">
        <v>14</v>
      </c>
      <c r="C131" s="63" t="s">
        <v>23</v>
      </c>
      <c r="D131" s="75">
        <v>314128572</v>
      </c>
      <c r="E131" s="75">
        <v>373509</v>
      </c>
      <c r="F131" s="75">
        <v>17662326</v>
      </c>
      <c r="G131" s="75">
        <v>28598</v>
      </c>
      <c r="H131" s="75">
        <v>254091162</v>
      </c>
      <c r="I131" s="75">
        <v>17081</v>
      </c>
    </row>
    <row r="132" spans="1:9">
      <c r="A132" s="63" t="s">
        <v>8</v>
      </c>
      <c r="B132" s="63" t="s">
        <v>15</v>
      </c>
      <c r="C132" s="63" t="s">
        <v>23</v>
      </c>
      <c r="D132" s="75">
        <v>358747867</v>
      </c>
      <c r="E132" s="75">
        <v>374097</v>
      </c>
      <c r="F132" s="75">
        <v>20196027</v>
      </c>
      <c r="G132" s="75">
        <v>28593</v>
      </c>
      <c r="H132" s="75">
        <v>286051087</v>
      </c>
      <c r="I132" s="75">
        <v>17090</v>
      </c>
    </row>
    <row r="133" spans="1:9">
      <c r="A133" s="63" t="s">
        <v>8</v>
      </c>
      <c r="B133" s="63" t="s">
        <v>16</v>
      </c>
      <c r="C133" s="63" t="s">
        <v>23</v>
      </c>
      <c r="D133" s="75">
        <v>533863515</v>
      </c>
      <c r="E133" s="75">
        <v>374534</v>
      </c>
      <c r="F133" s="75">
        <v>26569942</v>
      </c>
      <c r="G133" s="75">
        <v>28509</v>
      </c>
      <c r="H133" s="75">
        <v>339502750</v>
      </c>
      <c r="I133" s="75">
        <v>17081</v>
      </c>
    </row>
    <row r="134" spans="1:9">
      <c r="A134" s="63" t="s">
        <v>8</v>
      </c>
      <c r="B134" s="63" t="s">
        <v>17</v>
      </c>
      <c r="C134" s="63" t="s">
        <v>23</v>
      </c>
      <c r="D134" s="75">
        <v>590321658</v>
      </c>
      <c r="E134" s="75">
        <v>374905</v>
      </c>
      <c r="F134" s="75">
        <v>28882679</v>
      </c>
      <c r="G134" s="75">
        <v>28405</v>
      </c>
      <c r="H134" s="75">
        <v>355430992</v>
      </c>
      <c r="I134" s="75">
        <v>17092</v>
      </c>
    </row>
    <row r="135" spans="1:9">
      <c r="A135" s="63" t="s">
        <v>8</v>
      </c>
      <c r="B135" s="63" t="s">
        <v>18</v>
      </c>
      <c r="C135" s="63" t="s">
        <v>23</v>
      </c>
      <c r="D135" s="75">
        <v>626559184</v>
      </c>
      <c r="E135" s="75">
        <v>374889</v>
      </c>
      <c r="F135" s="75">
        <v>30595554</v>
      </c>
      <c r="G135" s="75">
        <v>28331</v>
      </c>
      <c r="H135" s="75">
        <v>371924975</v>
      </c>
      <c r="I135" s="75">
        <v>17143</v>
      </c>
    </row>
    <row r="136" spans="1:9">
      <c r="A136" s="63" t="s">
        <v>8</v>
      </c>
      <c r="B136" s="63" t="s">
        <v>19</v>
      </c>
      <c r="C136" s="63" t="s">
        <v>23</v>
      </c>
      <c r="D136" s="75">
        <v>564876609</v>
      </c>
      <c r="E136" s="75">
        <v>374415</v>
      </c>
      <c r="F136" s="75">
        <v>28200703</v>
      </c>
      <c r="G136" s="75">
        <v>28328</v>
      </c>
      <c r="H136" s="75">
        <v>359438640</v>
      </c>
      <c r="I136" s="75">
        <v>17197</v>
      </c>
    </row>
    <row r="137" spans="1:9">
      <c r="A137" s="63" t="s">
        <v>8</v>
      </c>
      <c r="B137" s="63" t="s">
        <v>20</v>
      </c>
      <c r="C137" s="63" t="s">
        <v>23</v>
      </c>
      <c r="D137" s="75">
        <v>410245092</v>
      </c>
      <c r="E137" s="75">
        <v>374150</v>
      </c>
      <c r="F137" s="75">
        <v>22321754</v>
      </c>
      <c r="G137" s="75">
        <v>28321</v>
      </c>
      <c r="H137" s="75">
        <v>303107678</v>
      </c>
      <c r="I137" s="75">
        <v>17209</v>
      </c>
    </row>
    <row r="138" spans="1:9">
      <c r="A138" s="63" t="s">
        <v>8</v>
      </c>
      <c r="B138" s="63" t="s">
        <v>21</v>
      </c>
      <c r="C138" s="63" t="s">
        <v>23</v>
      </c>
      <c r="D138" s="75">
        <v>324156569</v>
      </c>
      <c r="E138" s="75">
        <v>374313</v>
      </c>
      <c r="F138" s="75">
        <v>18583285</v>
      </c>
      <c r="G138" s="75">
        <v>28233</v>
      </c>
      <c r="H138" s="75">
        <v>266341131</v>
      </c>
      <c r="I138" s="75">
        <v>17207</v>
      </c>
    </row>
    <row r="139" spans="1:9">
      <c r="A139" s="63" t="s">
        <v>8</v>
      </c>
      <c r="B139" s="63" t="s">
        <v>22</v>
      </c>
      <c r="C139" s="63" t="s">
        <v>23</v>
      </c>
      <c r="D139" s="75">
        <v>410204592</v>
      </c>
      <c r="E139" s="75">
        <v>374775</v>
      </c>
      <c r="F139" s="75">
        <v>20380224</v>
      </c>
      <c r="G139" s="75">
        <v>28249</v>
      </c>
      <c r="H139" s="75">
        <v>260456253</v>
      </c>
      <c r="I139" s="75">
        <v>17197</v>
      </c>
    </row>
    <row r="140" spans="1:9">
      <c r="A140" s="63" t="s">
        <v>9</v>
      </c>
      <c r="B140" s="63" t="s">
        <v>11</v>
      </c>
      <c r="C140" s="63" t="s">
        <v>23</v>
      </c>
      <c r="D140" s="75">
        <v>529483403</v>
      </c>
      <c r="E140" s="75">
        <v>374999</v>
      </c>
      <c r="F140" s="75">
        <v>25164014</v>
      </c>
      <c r="G140" s="75">
        <v>28242</v>
      </c>
      <c r="H140" s="75">
        <v>282862866</v>
      </c>
      <c r="I140" s="75">
        <v>17196</v>
      </c>
    </row>
    <row r="141" spans="1:9">
      <c r="A141" s="63" t="s">
        <v>9</v>
      </c>
      <c r="B141" s="63" t="s">
        <v>12</v>
      </c>
      <c r="C141" s="63" t="s">
        <v>23</v>
      </c>
      <c r="D141" s="75">
        <v>477007867</v>
      </c>
      <c r="E141" s="75">
        <v>375470</v>
      </c>
      <c r="F141" s="75">
        <v>23645232</v>
      </c>
      <c r="G141" s="75">
        <v>28252</v>
      </c>
      <c r="H141" s="75">
        <v>269945803</v>
      </c>
      <c r="I141" s="75">
        <v>17183</v>
      </c>
    </row>
    <row r="142" spans="1:9">
      <c r="A142" s="63" t="s">
        <v>9</v>
      </c>
      <c r="B142" s="63" t="s">
        <v>13</v>
      </c>
      <c r="C142" s="63" t="s">
        <v>23</v>
      </c>
      <c r="D142" s="75">
        <v>321887898</v>
      </c>
      <c r="E142" s="75">
        <v>375760</v>
      </c>
      <c r="F142" s="75">
        <v>17666683</v>
      </c>
      <c r="G142" s="75">
        <v>28296</v>
      </c>
      <c r="H142" s="75">
        <v>242358973</v>
      </c>
      <c r="I142" s="75">
        <v>17212</v>
      </c>
    </row>
    <row r="143" spans="1:9">
      <c r="A143" s="63" t="s">
        <v>9</v>
      </c>
      <c r="B143" s="63" t="s">
        <v>14</v>
      </c>
      <c r="C143" s="63" t="s">
        <v>23</v>
      </c>
      <c r="D143" s="75">
        <v>322092761</v>
      </c>
      <c r="E143" s="75">
        <v>376277</v>
      </c>
      <c r="F143" s="75">
        <v>18075294</v>
      </c>
      <c r="G143" s="75">
        <v>28313</v>
      </c>
      <c r="H143" s="75">
        <v>267510217</v>
      </c>
      <c r="I143" s="75">
        <v>17234</v>
      </c>
    </row>
    <row r="144" spans="1:9">
      <c r="A144" s="63" t="s">
        <v>9</v>
      </c>
      <c r="B144" s="63" t="s">
        <v>15</v>
      </c>
      <c r="C144" s="63" t="s">
        <v>23</v>
      </c>
      <c r="D144" s="75">
        <v>387645874</v>
      </c>
      <c r="E144" s="75">
        <v>376309</v>
      </c>
      <c r="F144" s="75">
        <v>21074492</v>
      </c>
      <c r="G144" s="75">
        <v>28265</v>
      </c>
      <c r="H144" s="75">
        <v>297047932</v>
      </c>
      <c r="I144" s="75">
        <v>17249</v>
      </c>
    </row>
    <row r="145" spans="1:9">
      <c r="A145" s="63" t="s">
        <v>9</v>
      </c>
      <c r="B145" s="63" t="s">
        <v>16</v>
      </c>
      <c r="C145" s="63" t="s">
        <v>23</v>
      </c>
      <c r="D145" s="75">
        <v>542046991</v>
      </c>
      <c r="E145" s="75">
        <v>377190</v>
      </c>
      <c r="F145" s="75">
        <v>26445486</v>
      </c>
      <c r="G145" s="75">
        <v>28318</v>
      </c>
      <c r="H145" s="75">
        <v>346177133</v>
      </c>
      <c r="I145" s="75">
        <v>17252</v>
      </c>
    </row>
    <row r="146" spans="1:9">
      <c r="A146" s="63" t="s">
        <v>9</v>
      </c>
      <c r="B146" s="63" t="s">
        <v>17</v>
      </c>
      <c r="C146" s="63" t="s">
        <v>23</v>
      </c>
      <c r="D146" s="75">
        <v>603324487</v>
      </c>
      <c r="E146" s="75">
        <v>377411</v>
      </c>
      <c r="F146" s="75">
        <v>28485879</v>
      </c>
      <c r="G146" s="75">
        <v>28339</v>
      </c>
      <c r="H146" s="75">
        <v>355698529</v>
      </c>
      <c r="I146" s="75">
        <v>17247</v>
      </c>
    </row>
    <row r="147" spans="1:9">
      <c r="A147" s="63" t="s">
        <v>9</v>
      </c>
      <c r="B147" s="63" t="s">
        <v>18</v>
      </c>
      <c r="C147" s="63" t="s">
        <v>23</v>
      </c>
      <c r="D147" s="75">
        <v>612417050</v>
      </c>
      <c r="E147" s="75">
        <v>377413</v>
      </c>
      <c r="F147" s="75">
        <v>29076891</v>
      </c>
      <c r="G147" s="75">
        <v>28355</v>
      </c>
      <c r="H147" s="75">
        <v>363738616</v>
      </c>
      <c r="I147" s="75">
        <v>17283</v>
      </c>
    </row>
    <row r="148" spans="1:9">
      <c r="A148" s="63" t="s">
        <v>9</v>
      </c>
      <c r="B148" s="63" t="s">
        <v>19</v>
      </c>
      <c r="C148" s="63" t="s">
        <v>23</v>
      </c>
      <c r="D148" s="75">
        <v>533112330</v>
      </c>
      <c r="E148" s="75">
        <v>376727</v>
      </c>
      <c r="F148" s="75">
        <v>26547497</v>
      </c>
      <c r="G148" s="75">
        <v>28417</v>
      </c>
      <c r="H148" s="75">
        <v>345653221</v>
      </c>
      <c r="I148" s="75">
        <v>17264</v>
      </c>
    </row>
    <row r="149" spans="1:9">
      <c r="A149" s="63" t="s">
        <v>9</v>
      </c>
      <c r="B149" s="63" t="s">
        <v>20</v>
      </c>
      <c r="C149" s="63" t="s">
        <v>23</v>
      </c>
      <c r="D149" s="75">
        <v>383185619</v>
      </c>
      <c r="E149" s="75">
        <v>376284</v>
      </c>
      <c r="F149" s="75">
        <v>21308294</v>
      </c>
      <c r="G149" s="75">
        <v>28363</v>
      </c>
      <c r="H149" s="75">
        <v>293000564</v>
      </c>
      <c r="I149" s="75">
        <v>17270</v>
      </c>
    </row>
    <row r="150" spans="1:9">
      <c r="A150" s="63" t="s">
        <v>9</v>
      </c>
      <c r="B150" s="63" t="s">
        <v>21</v>
      </c>
      <c r="C150" s="63" t="s">
        <v>23</v>
      </c>
      <c r="D150" s="75">
        <v>303846416</v>
      </c>
      <c r="E150" s="75">
        <v>376004</v>
      </c>
      <c r="F150" s="75">
        <v>17439193</v>
      </c>
      <c r="G150" s="75">
        <v>28356</v>
      </c>
      <c r="H150" s="75">
        <v>251479978</v>
      </c>
      <c r="I150" s="75">
        <v>17280</v>
      </c>
    </row>
    <row r="151" spans="1:9">
      <c r="A151" s="63" t="s">
        <v>9</v>
      </c>
      <c r="B151" s="63" t="s">
        <v>22</v>
      </c>
      <c r="C151" s="63" t="s">
        <v>23</v>
      </c>
      <c r="D151" s="75">
        <v>352343677</v>
      </c>
      <c r="E151" s="75">
        <v>376437</v>
      </c>
      <c r="F151" s="75">
        <v>18552434</v>
      </c>
      <c r="G151" s="75">
        <v>28326</v>
      </c>
      <c r="H151" s="75">
        <v>256854017</v>
      </c>
      <c r="I151" s="75">
        <v>17277</v>
      </c>
    </row>
    <row r="152" spans="1:9">
      <c r="A152" s="63" t="s">
        <v>10</v>
      </c>
      <c r="B152" s="63" t="s">
        <v>11</v>
      </c>
      <c r="C152" s="63" t="s">
        <v>23</v>
      </c>
      <c r="D152" s="75">
        <v>390102384</v>
      </c>
      <c r="E152" s="75">
        <v>376544</v>
      </c>
      <c r="F152" s="75">
        <v>19411346</v>
      </c>
      <c r="G152" s="75">
        <v>28350</v>
      </c>
      <c r="H152" s="75">
        <v>259059985</v>
      </c>
      <c r="I152" s="75">
        <v>17271</v>
      </c>
    </row>
    <row r="153" spans="1:9">
      <c r="A153" s="63" t="s">
        <v>10</v>
      </c>
      <c r="B153" s="63" t="s">
        <v>12</v>
      </c>
      <c r="C153" s="63" t="s">
        <v>23</v>
      </c>
      <c r="D153" s="75">
        <v>331190882</v>
      </c>
      <c r="E153" s="75">
        <v>377180</v>
      </c>
      <c r="F153" s="75">
        <v>17667503</v>
      </c>
      <c r="G153" s="75">
        <v>28356</v>
      </c>
      <c r="H153" s="75">
        <v>243215591</v>
      </c>
      <c r="I153" s="75">
        <v>17272</v>
      </c>
    </row>
    <row r="154" spans="1:9">
      <c r="A154" s="63" t="s">
        <v>10</v>
      </c>
      <c r="B154" s="63" t="s">
        <v>13</v>
      </c>
      <c r="C154" s="63" t="s">
        <v>23</v>
      </c>
      <c r="D154" s="75">
        <v>314580826</v>
      </c>
      <c r="E154" s="75">
        <v>377647</v>
      </c>
      <c r="F154" s="75">
        <v>17252614</v>
      </c>
      <c r="G154" s="75">
        <v>28479</v>
      </c>
      <c r="H154" s="75">
        <v>248105821</v>
      </c>
      <c r="I154" s="75">
        <v>17290</v>
      </c>
    </row>
    <row r="155" spans="1:9">
      <c r="A155" s="63" t="s">
        <v>10</v>
      </c>
      <c r="B155" s="63" t="s">
        <v>14</v>
      </c>
      <c r="C155" s="63" t="s">
        <v>23</v>
      </c>
      <c r="D155" s="75">
        <v>344299196</v>
      </c>
      <c r="E155" s="75">
        <v>378057</v>
      </c>
      <c r="F155" s="75">
        <v>19436494</v>
      </c>
      <c r="G155" s="75">
        <v>28522</v>
      </c>
      <c r="H155" s="75">
        <v>279968530</v>
      </c>
      <c r="I155" s="75">
        <v>17288</v>
      </c>
    </row>
    <row r="156" spans="1:9">
      <c r="A156" s="63" t="s">
        <v>10</v>
      </c>
      <c r="B156" s="63" t="s">
        <v>15</v>
      </c>
      <c r="C156" s="63" t="s">
        <v>23</v>
      </c>
      <c r="D156" s="75">
        <v>374568340</v>
      </c>
      <c r="E156" s="75">
        <v>378392</v>
      </c>
      <c r="F156" s="75">
        <v>20522364</v>
      </c>
      <c r="G156" s="75">
        <v>28516</v>
      </c>
      <c r="H156" s="75">
        <v>285567577</v>
      </c>
      <c r="I156" s="75">
        <v>17276</v>
      </c>
    </row>
    <row r="157" spans="1:9">
      <c r="A157" s="63" t="s">
        <v>10</v>
      </c>
      <c r="B157" s="63" t="s">
        <v>16</v>
      </c>
      <c r="C157" s="63" t="s">
        <v>23</v>
      </c>
      <c r="D157" s="75">
        <v>525304339</v>
      </c>
      <c r="E157" s="75">
        <v>378601</v>
      </c>
      <c r="F157" s="75">
        <v>26214769</v>
      </c>
      <c r="G157" s="75">
        <v>28537</v>
      </c>
      <c r="H157" s="75">
        <v>339270687</v>
      </c>
      <c r="I157" s="75">
        <v>17336</v>
      </c>
    </row>
    <row r="158" spans="1:9">
      <c r="A158" s="63" t="s">
        <v>10</v>
      </c>
      <c r="B158" s="63" t="s">
        <v>17</v>
      </c>
      <c r="C158" s="63" t="s">
        <v>23</v>
      </c>
      <c r="D158" s="75">
        <v>572608184</v>
      </c>
      <c r="E158" s="75">
        <v>378756</v>
      </c>
      <c r="F158" s="75">
        <v>27194967</v>
      </c>
      <c r="G158" s="75">
        <v>28546</v>
      </c>
      <c r="H158" s="75">
        <v>348452554</v>
      </c>
      <c r="I158" s="75">
        <v>17335</v>
      </c>
    </row>
    <row r="159" spans="1:9">
      <c r="A159" s="63" t="s">
        <v>10</v>
      </c>
      <c r="B159" s="63" t="s">
        <v>18</v>
      </c>
      <c r="C159" s="63" t="s">
        <v>23</v>
      </c>
      <c r="D159" s="75">
        <v>554465330</v>
      </c>
      <c r="E159" s="75">
        <v>378619</v>
      </c>
      <c r="F159" s="75">
        <v>26737701</v>
      </c>
      <c r="G159" s="75">
        <v>28614</v>
      </c>
      <c r="H159" s="75">
        <v>345463112</v>
      </c>
      <c r="I159" s="75">
        <v>17343</v>
      </c>
    </row>
    <row r="160" spans="1:9">
      <c r="A160" s="63" t="s">
        <v>10</v>
      </c>
      <c r="B160" s="63" t="s">
        <v>19</v>
      </c>
      <c r="C160" s="63" t="s">
        <v>23</v>
      </c>
      <c r="D160" s="75">
        <v>516421098</v>
      </c>
      <c r="E160" s="75">
        <v>378571</v>
      </c>
      <c r="F160" s="75">
        <v>25530692</v>
      </c>
      <c r="G160" s="75">
        <v>28717</v>
      </c>
      <c r="H160" s="75">
        <v>336731456</v>
      </c>
      <c r="I160" s="75">
        <v>17332</v>
      </c>
    </row>
    <row r="161" spans="1:9">
      <c r="A161" s="63" t="s">
        <v>10</v>
      </c>
      <c r="B161" s="63" t="s">
        <v>20</v>
      </c>
      <c r="C161" s="63" t="s">
        <v>23</v>
      </c>
      <c r="D161" s="75">
        <v>401375521</v>
      </c>
      <c r="E161" s="75">
        <v>378260</v>
      </c>
      <c r="F161" s="75">
        <v>21818652</v>
      </c>
      <c r="G161" s="75">
        <v>28684</v>
      </c>
      <c r="H161" s="75">
        <v>292522769</v>
      </c>
      <c r="I161" s="75">
        <v>17303</v>
      </c>
    </row>
    <row r="162" spans="1:9">
      <c r="A162" s="63" t="s">
        <v>10</v>
      </c>
      <c r="B162" s="63" t="s">
        <v>21</v>
      </c>
      <c r="C162" s="63" t="s">
        <v>23</v>
      </c>
      <c r="D162" s="75">
        <v>307390402</v>
      </c>
      <c r="E162" s="75">
        <v>378143</v>
      </c>
      <c r="F162" s="75">
        <v>17514735</v>
      </c>
      <c r="G162" s="75">
        <v>28695</v>
      </c>
      <c r="H162" s="75">
        <v>247640804</v>
      </c>
      <c r="I162" s="75">
        <v>17311</v>
      </c>
    </row>
    <row r="163" spans="1:9">
      <c r="A163" s="63" t="s">
        <v>10</v>
      </c>
      <c r="B163" s="63" t="s">
        <v>22</v>
      </c>
      <c r="C163" s="63" t="s">
        <v>23</v>
      </c>
      <c r="D163" s="75">
        <v>341575775</v>
      </c>
      <c r="E163" s="75">
        <v>378070</v>
      </c>
      <c r="F163" s="75">
        <v>17978768</v>
      </c>
      <c r="G163" s="75">
        <v>28671</v>
      </c>
      <c r="H163" s="75">
        <v>247563590</v>
      </c>
      <c r="I163" s="75">
        <v>17289</v>
      </c>
    </row>
  </sheetData>
  <mergeCells count="1">
    <mergeCell ref="K3:O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88"/>
  <sheetViews>
    <sheetView zoomScaleNormal="100" workbookViewId="0">
      <pane ySplit="5" topLeftCell="A6" activePane="bottomLeft" state="frozen"/>
      <selection pane="bottomLeft" activeCell="A6" sqref="A6"/>
    </sheetView>
  </sheetViews>
  <sheetFormatPr defaultColWidth="8.5703125" defaultRowHeight="15"/>
  <cols>
    <col min="1" max="2" width="8.5703125" style="6"/>
    <col min="3" max="3" width="14" style="6" bestFit="1" customWidth="1"/>
    <col min="4" max="4" width="0.28515625" style="6" customWidth="1"/>
    <col min="5" max="5" width="12.28515625" style="6" bestFit="1" customWidth="1"/>
    <col min="6" max="6" width="13.42578125" style="6" bestFit="1" customWidth="1"/>
    <col min="7" max="7" width="13.28515625" style="6" bestFit="1" customWidth="1"/>
    <col min="8" max="8" width="0.28515625" style="6" customWidth="1"/>
    <col min="9" max="9" width="14.7109375" style="6" bestFit="1" customWidth="1"/>
    <col min="10" max="10" width="8.85546875" style="6" customWidth="1"/>
    <col min="11" max="11" width="10.42578125" style="8" customWidth="1"/>
    <col min="12" max="12" width="8.5703125" style="8" customWidth="1"/>
    <col min="13" max="13" width="15" style="8" customWidth="1"/>
    <col min="14" max="17" width="14.42578125" style="8" customWidth="1"/>
    <col min="18" max="258" width="8.5703125" style="6"/>
    <col min="259" max="259" width="14" style="6" bestFit="1" customWidth="1"/>
    <col min="260" max="260" width="0.28515625" style="6" customWidth="1"/>
    <col min="261" max="261" width="12.28515625" style="6" bestFit="1" customWidth="1"/>
    <col min="262" max="262" width="13.42578125" style="6" bestFit="1" customWidth="1"/>
    <col min="263" max="263" width="13.28515625" style="6" bestFit="1" customWidth="1"/>
    <col min="264" max="264" width="0.28515625" style="6" customWidth="1"/>
    <col min="265" max="265" width="14.7109375" style="6" bestFit="1" customWidth="1"/>
    <col min="266" max="266" width="8.85546875" style="6" customWidth="1"/>
    <col min="267" max="267" width="10.42578125" style="6" customWidth="1"/>
    <col min="268" max="268" width="8.5703125" style="6" customWidth="1"/>
    <col min="269" max="269" width="15" style="6" customWidth="1"/>
    <col min="270" max="273" width="14.42578125" style="6" customWidth="1"/>
    <col min="274" max="514" width="8.5703125" style="6"/>
    <col min="515" max="515" width="14" style="6" bestFit="1" customWidth="1"/>
    <col min="516" max="516" width="0.28515625" style="6" customWidth="1"/>
    <col min="517" max="517" width="12.28515625" style="6" bestFit="1" customWidth="1"/>
    <col min="518" max="518" width="13.42578125" style="6" bestFit="1" customWidth="1"/>
    <col min="519" max="519" width="13.28515625" style="6" bestFit="1" customWidth="1"/>
    <col min="520" max="520" width="0.28515625" style="6" customWidth="1"/>
    <col min="521" max="521" width="14.7109375" style="6" bestFit="1" customWidth="1"/>
    <col min="522" max="522" width="8.85546875" style="6" customWidth="1"/>
    <col min="523" max="523" width="10.42578125" style="6" customWidth="1"/>
    <col min="524" max="524" width="8.5703125" style="6" customWidth="1"/>
    <col min="525" max="525" width="15" style="6" customWidth="1"/>
    <col min="526" max="529" width="14.42578125" style="6" customWidth="1"/>
    <col min="530" max="770" width="8.5703125" style="6"/>
    <col min="771" max="771" width="14" style="6" bestFit="1" customWidth="1"/>
    <col min="772" max="772" width="0.28515625" style="6" customWidth="1"/>
    <col min="773" max="773" width="12.28515625" style="6" bestFit="1" customWidth="1"/>
    <col min="774" max="774" width="13.42578125" style="6" bestFit="1" customWidth="1"/>
    <col min="775" max="775" width="13.28515625" style="6" bestFit="1" customWidth="1"/>
    <col min="776" max="776" width="0.28515625" style="6" customWidth="1"/>
    <col min="777" max="777" width="14.7109375" style="6" bestFit="1" customWidth="1"/>
    <col min="778" max="778" width="8.85546875" style="6" customWidth="1"/>
    <col min="779" max="779" width="10.42578125" style="6" customWidth="1"/>
    <col min="780" max="780" width="8.5703125" style="6" customWidth="1"/>
    <col min="781" max="781" width="15" style="6" customWidth="1"/>
    <col min="782" max="785" width="14.42578125" style="6" customWidth="1"/>
    <col min="786" max="1026" width="8.5703125" style="6"/>
    <col min="1027" max="1027" width="14" style="6" bestFit="1" customWidth="1"/>
    <col min="1028" max="1028" width="0.28515625" style="6" customWidth="1"/>
    <col min="1029" max="1029" width="12.28515625" style="6" bestFit="1" customWidth="1"/>
    <col min="1030" max="1030" width="13.42578125" style="6" bestFit="1" customWidth="1"/>
    <col min="1031" max="1031" width="13.28515625" style="6" bestFit="1" customWidth="1"/>
    <col min="1032" max="1032" width="0.28515625" style="6" customWidth="1"/>
    <col min="1033" max="1033" width="14.7109375" style="6" bestFit="1" customWidth="1"/>
    <col min="1034" max="1034" width="8.85546875" style="6" customWidth="1"/>
    <col min="1035" max="1035" width="10.42578125" style="6" customWidth="1"/>
    <col min="1036" max="1036" width="8.5703125" style="6" customWidth="1"/>
    <col min="1037" max="1037" width="15" style="6" customWidth="1"/>
    <col min="1038" max="1041" width="14.42578125" style="6" customWidth="1"/>
    <col min="1042" max="1282" width="8.5703125" style="6"/>
    <col min="1283" max="1283" width="14" style="6" bestFit="1" customWidth="1"/>
    <col min="1284" max="1284" width="0.28515625" style="6" customWidth="1"/>
    <col min="1285" max="1285" width="12.28515625" style="6" bestFit="1" customWidth="1"/>
    <col min="1286" max="1286" width="13.42578125" style="6" bestFit="1" customWidth="1"/>
    <col min="1287" max="1287" width="13.28515625" style="6" bestFit="1" customWidth="1"/>
    <col min="1288" max="1288" width="0.28515625" style="6" customWidth="1"/>
    <col min="1289" max="1289" width="14.7109375" style="6" bestFit="1" customWidth="1"/>
    <col min="1290" max="1290" width="8.85546875" style="6" customWidth="1"/>
    <col min="1291" max="1291" width="10.42578125" style="6" customWidth="1"/>
    <col min="1292" max="1292" width="8.5703125" style="6" customWidth="1"/>
    <col min="1293" max="1293" width="15" style="6" customWidth="1"/>
    <col min="1294" max="1297" width="14.42578125" style="6" customWidth="1"/>
    <col min="1298" max="1538" width="8.5703125" style="6"/>
    <col min="1539" max="1539" width="14" style="6" bestFit="1" customWidth="1"/>
    <col min="1540" max="1540" width="0.28515625" style="6" customWidth="1"/>
    <col min="1541" max="1541" width="12.28515625" style="6" bestFit="1" customWidth="1"/>
    <col min="1542" max="1542" width="13.42578125" style="6" bestFit="1" customWidth="1"/>
    <col min="1543" max="1543" width="13.28515625" style="6" bestFit="1" customWidth="1"/>
    <col min="1544" max="1544" width="0.28515625" style="6" customWidth="1"/>
    <col min="1545" max="1545" width="14.7109375" style="6" bestFit="1" customWidth="1"/>
    <col min="1546" max="1546" width="8.85546875" style="6" customWidth="1"/>
    <col min="1547" max="1547" width="10.42578125" style="6" customWidth="1"/>
    <col min="1548" max="1548" width="8.5703125" style="6" customWidth="1"/>
    <col min="1549" max="1549" width="15" style="6" customWidth="1"/>
    <col min="1550" max="1553" width="14.42578125" style="6" customWidth="1"/>
    <col min="1554" max="1794" width="8.5703125" style="6"/>
    <col min="1795" max="1795" width="14" style="6" bestFit="1" customWidth="1"/>
    <col min="1796" max="1796" width="0.28515625" style="6" customWidth="1"/>
    <col min="1797" max="1797" width="12.28515625" style="6" bestFit="1" customWidth="1"/>
    <col min="1798" max="1798" width="13.42578125" style="6" bestFit="1" customWidth="1"/>
    <col min="1799" max="1799" width="13.28515625" style="6" bestFit="1" customWidth="1"/>
    <col min="1800" max="1800" width="0.28515625" style="6" customWidth="1"/>
    <col min="1801" max="1801" width="14.7109375" style="6" bestFit="1" customWidth="1"/>
    <col min="1802" max="1802" width="8.85546875" style="6" customWidth="1"/>
    <col min="1803" max="1803" width="10.42578125" style="6" customWidth="1"/>
    <col min="1804" max="1804" width="8.5703125" style="6" customWidth="1"/>
    <col min="1805" max="1805" width="15" style="6" customWidth="1"/>
    <col min="1806" max="1809" width="14.42578125" style="6" customWidth="1"/>
    <col min="1810" max="2050" width="8.5703125" style="6"/>
    <col min="2051" max="2051" width="14" style="6" bestFit="1" customWidth="1"/>
    <col min="2052" max="2052" width="0.28515625" style="6" customWidth="1"/>
    <col min="2053" max="2053" width="12.28515625" style="6" bestFit="1" customWidth="1"/>
    <col min="2054" max="2054" width="13.42578125" style="6" bestFit="1" customWidth="1"/>
    <col min="2055" max="2055" width="13.28515625" style="6" bestFit="1" customWidth="1"/>
    <col min="2056" max="2056" width="0.28515625" style="6" customWidth="1"/>
    <col min="2057" max="2057" width="14.7109375" style="6" bestFit="1" customWidth="1"/>
    <col min="2058" max="2058" width="8.85546875" style="6" customWidth="1"/>
    <col min="2059" max="2059" width="10.42578125" style="6" customWidth="1"/>
    <col min="2060" max="2060" width="8.5703125" style="6" customWidth="1"/>
    <col min="2061" max="2061" width="15" style="6" customWidth="1"/>
    <col min="2062" max="2065" width="14.42578125" style="6" customWidth="1"/>
    <col min="2066" max="2306" width="8.5703125" style="6"/>
    <col min="2307" max="2307" width="14" style="6" bestFit="1" customWidth="1"/>
    <col min="2308" max="2308" width="0.28515625" style="6" customWidth="1"/>
    <col min="2309" max="2309" width="12.28515625" style="6" bestFit="1" customWidth="1"/>
    <col min="2310" max="2310" width="13.42578125" style="6" bestFit="1" customWidth="1"/>
    <col min="2311" max="2311" width="13.28515625" style="6" bestFit="1" customWidth="1"/>
    <col min="2312" max="2312" width="0.28515625" style="6" customWidth="1"/>
    <col min="2313" max="2313" width="14.7109375" style="6" bestFit="1" customWidth="1"/>
    <col min="2314" max="2314" width="8.85546875" style="6" customWidth="1"/>
    <col min="2315" max="2315" width="10.42578125" style="6" customWidth="1"/>
    <col min="2316" max="2316" width="8.5703125" style="6" customWidth="1"/>
    <col min="2317" max="2317" width="15" style="6" customWidth="1"/>
    <col min="2318" max="2321" width="14.42578125" style="6" customWidth="1"/>
    <col min="2322" max="2562" width="8.5703125" style="6"/>
    <col min="2563" max="2563" width="14" style="6" bestFit="1" customWidth="1"/>
    <col min="2564" max="2564" width="0.28515625" style="6" customWidth="1"/>
    <col min="2565" max="2565" width="12.28515625" style="6" bestFit="1" customWidth="1"/>
    <col min="2566" max="2566" width="13.42578125" style="6" bestFit="1" customWidth="1"/>
    <col min="2567" max="2567" width="13.28515625" style="6" bestFit="1" customWidth="1"/>
    <col min="2568" max="2568" width="0.28515625" style="6" customWidth="1"/>
    <col min="2569" max="2569" width="14.7109375" style="6" bestFit="1" customWidth="1"/>
    <col min="2570" max="2570" width="8.85546875" style="6" customWidth="1"/>
    <col min="2571" max="2571" width="10.42578125" style="6" customWidth="1"/>
    <col min="2572" max="2572" width="8.5703125" style="6" customWidth="1"/>
    <col min="2573" max="2573" width="15" style="6" customWidth="1"/>
    <col min="2574" max="2577" width="14.42578125" style="6" customWidth="1"/>
    <col min="2578" max="2818" width="8.5703125" style="6"/>
    <col min="2819" max="2819" width="14" style="6" bestFit="1" customWidth="1"/>
    <col min="2820" max="2820" width="0.28515625" style="6" customWidth="1"/>
    <col min="2821" max="2821" width="12.28515625" style="6" bestFit="1" customWidth="1"/>
    <col min="2822" max="2822" width="13.42578125" style="6" bestFit="1" customWidth="1"/>
    <col min="2823" max="2823" width="13.28515625" style="6" bestFit="1" customWidth="1"/>
    <col min="2824" max="2824" width="0.28515625" style="6" customWidth="1"/>
    <col min="2825" max="2825" width="14.7109375" style="6" bestFit="1" customWidth="1"/>
    <col min="2826" max="2826" width="8.85546875" style="6" customWidth="1"/>
    <col min="2827" max="2827" width="10.42578125" style="6" customWidth="1"/>
    <col min="2828" max="2828" width="8.5703125" style="6" customWidth="1"/>
    <col min="2829" max="2829" width="15" style="6" customWidth="1"/>
    <col min="2830" max="2833" width="14.42578125" style="6" customWidth="1"/>
    <col min="2834" max="3074" width="8.5703125" style="6"/>
    <col min="3075" max="3075" width="14" style="6" bestFit="1" customWidth="1"/>
    <col min="3076" max="3076" width="0.28515625" style="6" customWidth="1"/>
    <col min="3077" max="3077" width="12.28515625" style="6" bestFit="1" customWidth="1"/>
    <col min="3078" max="3078" width="13.42578125" style="6" bestFit="1" customWidth="1"/>
    <col min="3079" max="3079" width="13.28515625" style="6" bestFit="1" customWidth="1"/>
    <col min="3080" max="3080" width="0.28515625" style="6" customWidth="1"/>
    <col min="3081" max="3081" width="14.7109375" style="6" bestFit="1" customWidth="1"/>
    <col min="3082" max="3082" width="8.85546875" style="6" customWidth="1"/>
    <col min="3083" max="3083" width="10.42578125" style="6" customWidth="1"/>
    <col min="3084" max="3084" width="8.5703125" style="6" customWidth="1"/>
    <col min="3085" max="3085" width="15" style="6" customWidth="1"/>
    <col min="3086" max="3089" width="14.42578125" style="6" customWidth="1"/>
    <col min="3090" max="3330" width="8.5703125" style="6"/>
    <col min="3331" max="3331" width="14" style="6" bestFit="1" customWidth="1"/>
    <col min="3332" max="3332" width="0.28515625" style="6" customWidth="1"/>
    <col min="3333" max="3333" width="12.28515625" style="6" bestFit="1" customWidth="1"/>
    <col min="3334" max="3334" width="13.42578125" style="6" bestFit="1" customWidth="1"/>
    <col min="3335" max="3335" width="13.28515625" style="6" bestFit="1" customWidth="1"/>
    <col min="3336" max="3336" width="0.28515625" style="6" customWidth="1"/>
    <col min="3337" max="3337" width="14.7109375" style="6" bestFit="1" customWidth="1"/>
    <col min="3338" max="3338" width="8.85546875" style="6" customWidth="1"/>
    <col min="3339" max="3339" width="10.42578125" style="6" customWidth="1"/>
    <col min="3340" max="3340" width="8.5703125" style="6" customWidth="1"/>
    <col min="3341" max="3341" width="15" style="6" customWidth="1"/>
    <col min="3342" max="3345" width="14.42578125" style="6" customWidth="1"/>
    <col min="3346" max="3586" width="8.5703125" style="6"/>
    <col min="3587" max="3587" width="14" style="6" bestFit="1" customWidth="1"/>
    <col min="3588" max="3588" width="0.28515625" style="6" customWidth="1"/>
    <col min="3589" max="3589" width="12.28515625" style="6" bestFit="1" customWidth="1"/>
    <col min="3590" max="3590" width="13.42578125" style="6" bestFit="1" customWidth="1"/>
    <col min="3591" max="3591" width="13.28515625" style="6" bestFit="1" customWidth="1"/>
    <col min="3592" max="3592" width="0.28515625" style="6" customWidth="1"/>
    <col min="3593" max="3593" width="14.7109375" style="6" bestFit="1" customWidth="1"/>
    <col min="3594" max="3594" width="8.85546875" style="6" customWidth="1"/>
    <col min="3595" max="3595" width="10.42578125" style="6" customWidth="1"/>
    <col min="3596" max="3596" width="8.5703125" style="6" customWidth="1"/>
    <col min="3597" max="3597" width="15" style="6" customWidth="1"/>
    <col min="3598" max="3601" width="14.42578125" style="6" customWidth="1"/>
    <col min="3602" max="3842" width="8.5703125" style="6"/>
    <col min="3843" max="3843" width="14" style="6" bestFit="1" customWidth="1"/>
    <col min="3844" max="3844" width="0.28515625" style="6" customWidth="1"/>
    <col min="3845" max="3845" width="12.28515625" style="6" bestFit="1" customWidth="1"/>
    <col min="3846" max="3846" width="13.42578125" style="6" bestFit="1" customWidth="1"/>
    <col min="3847" max="3847" width="13.28515625" style="6" bestFit="1" customWidth="1"/>
    <col min="3848" max="3848" width="0.28515625" style="6" customWidth="1"/>
    <col min="3849" max="3849" width="14.7109375" style="6" bestFit="1" customWidth="1"/>
    <col min="3850" max="3850" width="8.85546875" style="6" customWidth="1"/>
    <col min="3851" max="3851" width="10.42578125" style="6" customWidth="1"/>
    <col min="3852" max="3852" width="8.5703125" style="6" customWidth="1"/>
    <col min="3853" max="3853" width="15" style="6" customWidth="1"/>
    <col min="3854" max="3857" width="14.42578125" style="6" customWidth="1"/>
    <col min="3858" max="4098" width="8.5703125" style="6"/>
    <col min="4099" max="4099" width="14" style="6" bestFit="1" customWidth="1"/>
    <col min="4100" max="4100" width="0.28515625" style="6" customWidth="1"/>
    <col min="4101" max="4101" width="12.28515625" style="6" bestFit="1" customWidth="1"/>
    <col min="4102" max="4102" width="13.42578125" style="6" bestFit="1" customWidth="1"/>
    <col min="4103" max="4103" width="13.28515625" style="6" bestFit="1" customWidth="1"/>
    <col min="4104" max="4104" width="0.28515625" style="6" customWidth="1"/>
    <col min="4105" max="4105" width="14.7109375" style="6" bestFit="1" customWidth="1"/>
    <col min="4106" max="4106" width="8.85546875" style="6" customWidth="1"/>
    <col min="4107" max="4107" width="10.42578125" style="6" customWidth="1"/>
    <col min="4108" max="4108" width="8.5703125" style="6" customWidth="1"/>
    <col min="4109" max="4109" width="15" style="6" customWidth="1"/>
    <col min="4110" max="4113" width="14.42578125" style="6" customWidth="1"/>
    <col min="4114" max="4354" width="8.5703125" style="6"/>
    <col min="4355" max="4355" width="14" style="6" bestFit="1" customWidth="1"/>
    <col min="4356" max="4356" width="0.28515625" style="6" customWidth="1"/>
    <col min="4357" max="4357" width="12.28515625" style="6" bestFit="1" customWidth="1"/>
    <col min="4358" max="4358" width="13.42578125" style="6" bestFit="1" customWidth="1"/>
    <col min="4359" max="4359" width="13.28515625" style="6" bestFit="1" customWidth="1"/>
    <col min="4360" max="4360" width="0.28515625" style="6" customWidth="1"/>
    <col min="4361" max="4361" width="14.7109375" style="6" bestFit="1" customWidth="1"/>
    <col min="4362" max="4362" width="8.85546875" style="6" customWidth="1"/>
    <col min="4363" max="4363" width="10.42578125" style="6" customWidth="1"/>
    <col min="4364" max="4364" width="8.5703125" style="6" customWidth="1"/>
    <col min="4365" max="4365" width="15" style="6" customWidth="1"/>
    <col min="4366" max="4369" width="14.42578125" style="6" customWidth="1"/>
    <col min="4370" max="4610" width="8.5703125" style="6"/>
    <col min="4611" max="4611" width="14" style="6" bestFit="1" customWidth="1"/>
    <col min="4612" max="4612" width="0.28515625" style="6" customWidth="1"/>
    <col min="4613" max="4613" width="12.28515625" style="6" bestFit="1" customWidth="1"/>
    <col min="4614" max="4614" width="13.42578125" style="6" bestFit="1" customWidth="1"/>
    <col min="4615" max="4615" width="13.28515625" style="6" bestFit="1" customWidth="1"/>
    <col min="4616" max="4616" width="0.28515625" style="6" customWidth="1"/>
    <col min="4617" max="4617" width="14.7109375" style="6" bestFit="1" customWidth="1"/>
    <col min="4618" max="4618" width="8.85546875" style="6" customWidth="1"/>
    <col min="4619" max="4619" width="10.42578125" style="6" customWidth="1"/>
    <col min="4620" max="4620" width="8.5703125" style="6" customWidth="1"/>
    <col min="4621" max="4621" width="15" style="6" customWidth="1"/>
    <col min="4622" max="4625" width="14.42578125" style="6" customWidth="1"/>
    <col min="4626" max="4866" width="8.5703125" style="6"/>
    <col min="4867" max="4867" width="14" style="6" bestFit="1" customWidth="1"/>
    <col min="4868" max="4868" width="0.28515625" style="6" customWidth="1"/>
    <col min="4869" max="4869" width="12.28515625" style="6" bestFit="1" customWidth="1"/>
    <col min="4870" max="4870" width="13.42578125" style="6" bestFit="1" customWidth="1"/>
    <col min="4871" max="4871" width="13.28515625" style="6" bestFit="1" customWidth="1"/>
    <col min="4872" max="4872" width="0.28515625" style="6" customWidth="1"/>
    <col min="4873" max="4873" width="14.7109375" style="6" bestFit="1" customWidth="1"/>
    <col min="4874" max="4874" width="8.85546875" style="6" customWidth="1"/>
    <col min="4875" max="4875" width="10.42578125" style="6" customWidth="1"/>
    <col min="4876" max="4876" width="8.5703125" style="6" customWidth="1"/>
    <col min="4877" max="4877" width="15" style="6" customWidth="1"/>
    <col min="4878" max="4881" width="14.42578125" style="6" customWidth="1"/>
    <col min="4882" max="5122" width="8.5703125" style="6"/>
    <col min="5123" max="5123" width="14" style="6" bestFit="1" customWidth="1"/>
    <col min="5124" max="5124" width="0.28515625" style="6" customWidth="1"/>
    <col min="5125" max="5125" width="12.28515625" style="6" bestFit="1" customWidth="1"/>
    <col min="5126" max="5126" width="13.42578125" style="6" bestFit="1" customWidth="1"/>
    <col min="5127" max="5127" width="13.28515625" style="6" bestFit="1" customWidth="1"/>
    <col min="5128" max="5128" width="0.28515625" style="6" customWidth="1"/>
    <col min="5129" max="5129" width="14.7109375" style="6" bestFit="1" customWidth="1"/>
    <col min="5130" max="5130" width="8.85546875" style="6" customWidth="1"/>
    <col min="5131" max="5131" width="10.42578125" style="6" customWidth="1"/>
    <col min="5132" max="5132" width="8.5703125" style="6" customWidth="1"/>
    <col min="5133" max="5133" width="15" style="6" customWidth="1"/>
    <col min="5134" max="5137" width="14.42578125" style="6" customWidth="1"/>
    <col min="5138" max="5378" width="8.5703125" style="6"/>
    <col min="5379" max="5379" width="14" style="6" bestFit="1" customWidth="1"/>
    <col min="5380" max="5380" width="0.28515625" style="6" customWidth="1"/>
    <col min="5381" max="5381" width="12.28515625" style="6" bestFit="1" customWidth="1"/>
    <col min="5382" max="5382" width="13.42578125" style="6" bestFit="1" customWidth="1"/>
    <col min="5383" max="5383" width="13.28515625" style="6" bestFit="1" customWidth="1"/>
    <col min="5384" max="5384" width="0.28515625" style="6" customWidth="1"/>
    <col min="5385" max="5385" width="14.7109375" style="6" bestFit="1" customWidth="1"/>
    <col min="5386" max="5386" width="8.85546875" style="6" customWidth="1"/>
    <col min="5387" max="5387" width="10.42578125" style="6" customWidth="1"/>
    <col min="5388" max="5388" width="8.5703125" style="6" customWidth="1"/>
    <col min="5389" max="5389" width="15" style="6" customWidth="1"/>
    <col min="5390" max="5393" width="14.42578125" style="6" customWidth="1"/>
    <col min="5394" max="5634" width="8.5703125" style="6"/>
    <col min="5635" max="5635" width="14" style="6" bestFit="1" customWidth="1"/>
    <col min="5636" max="5636" width="0.28515625" style="6" customWidth="1"/>
    <col min="5637" max="5637" width="12.28515625" style="6" bestFit="1" customWidth="1"/>
    <col min="5638" max="5638" width="13.42578125" style="6" bestFit="1" customWidth="1"/>
    <col min="5639" max="5639" width="13.28515625" style="6" bestFit="1" customWidth="1"/>
    <col min="5640" max="5640" width="0.28515625" style="6" customWidth="1"/>
    <col min="5641" max="5641" width="14.7109375" style="6" bestFit="1" customWidth="1"/>
    <col min="5642" max="5642" width="8.85546875" style="6" customWidth="1"/>
    <col min="5643" max="5643" width="10.42578125" style="6" customWidth="1"/>
    <col min="5644" max="5644" width="8.5703125" style="6" customWidth="1"/>
    <col min="5645" max="5645" width="15" style="6" customWidth="1"/>
    <col min="5646" max="5649" width="14.42578125" style="6" customWidth="1"/>
    <col min="5650" max="5890" width="8.5703125" style="6"/>
    <col min="5891" max="5891" width="14" style="6" bestFit="1" customWidth="1"/>
    <col min="5892" max="5892" width="0.28515625" style="6" customWidth="1"/>
    <col min="5893" max="5893" width="12.28515625" style="6" bestFit="1" customWidth="1"/>
    <col min="5894" max="5894" width="13.42578125" style="6" bestFit="1" customWidth="1"/>
    <col min="5895" max="5895" width="13.28515625" style="6" bestFit="1" customWidth="1"/>
    <col min="5896" max="5896" width="0.28515625" style="6" customWidth="1"/>
    <col min="5897" max="5897" width="14.7109375" style="6" bestFit="1" customWidth="1"/>
    <col min="5898" max="5898" width="8.85546875" style="6" customWidth="1"/>
    <col min="5899" max="5899" width="10.42578125" style="6" customWidth="1"/>
    <col min="5900" max="5900" width="8.5703125" style="6" customWidth="1"/>
    <col min="5901" max="5901" width="15" style="6" customWidth="1"/>
    <col min="5902" max="5905" width="14.42578125" style="6" customWidth="1"/>
    <col min="5906" max="6146" width="8.5703125" style="6"/>
    <col min="6147" max="6147" width="14" style="6" bestFit="1" customWidth="1"/>
    <col min="6148" max="6148" width="0.28515625" style="6" customWidth="1"/>
    <col min="6149" max="6149" width="12.28515625" style="6" bestFit="1" customWidth="1"/>
    <col min="6150" max="6150" width="13.42578125" style="6" bestFit="1" customWidth="1"/>
    <col min="6151" max="6151" width="13.28515625" style="6" bestFit="1" customWidth="1"/>
    <col min="6152" max="6152" width="0.28515625" style="6" customWidth="1"/>
    <col min="6153" max="6153" width="14.7109375" style="6" bestFit="1" customWidth="1"/>
    <col min="6154" max="6154" width="8.85546875" style="6" customWidth="1"/>
    <col min="6155" max="6155" width="10.42578125" style="6" customWidth="1"/>
    <col min="6156" max="6156" width="8.5703125" style="6" customWidth="1"/>
    <col min="6157" max="6157" width="15" style="6" customWidth="1"/>
    <col min="6158" max="6161" width="14.42578125" style="6" customWidth="1"/>
    <col min="6162" max="6402" width="8.5703125" style="6"/>
    <col min="6403" max="6403" width="14" style="6" bestFit="1" customWidth="1"/>
    <col min="6404" max="6404" width="0.28515625" style="6" customWidth="1"/>
    <col min="6405" max="6405" width="12.28515625" style="6" bestFit="1" customWidth="1"/>
    <col min="6406" max="6406" width="13.42578125" style="6" bestFit="1" customWidth="1"/>
    <col min="6407" max="6407" width="13.28515625" style="6" bestFit="1" customWidth="1"/>
    <col min="6408" max="6408" width="0.28515625" style="6" customWidth="1"/>
    <col min="6409" max="6409" width="14.7109375" style="6" bestFit="1" customWidth="1"/>
    <col min="6410" max="6410" width="8.85546875" style="6" customWidth="1"/>
    <col min="6411" max="6411" width="10.42578125" style="6" customWidth="1"/>
    <col min="6412" max="6412" width="8.5703125" style="6" customWidth="1"/>
    <col min="6413" max="6413" width="15" style="6" customWidth="1"/>
    <col min="6414" max="6417" width="14.42578125" style="6" customWidth="1"/>
    <col min="6418" max="6658" width="8.5703125" style="6"/>
    <col min="6659" max="6659" width="14" style="6" bestFit="1" customWidth="1"/>
    <col min="6660" max="6660" width="0.28515625" style="6" customWidth="1"/>
    <col min="6661" max="6661" width="12.28515625" style="6" bestFit="1" customWidth="1"/>
    <col min="6662" max="6662" width="13.42578125" style="6" bestFit="1" customWidth="1"/>
    <col min="6663" max="6663" width="13.28515625" style="6" bestFit="1" customWidth="1"/>
    <col min="6664" max="6664" width="0.28515625" style="6" customWidth="1"/>
    <col min="6665" max="6665" width="14.7109375" style="6" bestFit="1" customWidth="1"/>
    <col min="6666" max="6666" width="8.85546875" style="6" customWidth="1"/>
    <col min="6667" max="6667" width="10.42578125" style="6" customWidth="1"/>
    <col min="6668" max="6668" width="8.5703125" style="6" customWidth="1"/>
    <col min="6669" max="6669" width="15" style="6" customWidth="1"/>
    <col min="6670" max="6673" width="14.42578125" style="6" customWidth="1"/>
    <col min="6674" max="6914" width="8.5703125" style="6"/>
    <col min="6915" max="6915" width="14" style="6" bestFit="1" customWidth="1"/>
    <col min="6916" max="6916" width="0.28515625" style="6" customWidth="1"/>
    <col min="6917" max="6917" width="12.28515625" style="6" bestFit="1" customWidth="1"/>
    <col min="6918" max="6918" width="13.42578125" style="6" bestFit="1" customWidth="1"/>
    <col min="6919" max="6919" width="13.28515625" style="6" bestFit="1" customWidth="1"/>
    <col min="6920" max="6920" width="0.28515625" style="6" customWidth="1"/>
    <col min="6921" max="6921" width="14.7109375" style="6" bestFit="1" customWidth="1"/>
    <col min="6922" max="6922" width="8.85546875" style="6" customWidth="1"/>
    <col min="6923" max="6923" width="10.42578125" style="6" customWidth="1"/>
    <col min="6924" max="6924" width="8.5703125" style="6" customWidth="1"/>
    <col min="6925" max="6925" width="15" style="6" customWidth="1"/>
    <col min="6926" max="6929" width="14.42578125" style="6" customWidth="1"/>
    <col min="6930" max="7170" width="8.5703125" style="6"/>
    <col min="7171" max="7171" width="14" style="6" bestFit="1" customWidth="1"/>
    <col min="7172" max="7172" width="0.28515625" style="6" customWidth="1"/>
    <col min="7173" max="7173" width="12.28515625" style="6" bestFit="1" customWidth="1"/>
    <col min="7174" max="7174" width="13.42578125" style="6" bestFit="1" customWidth="1"/>
    <col min="7175" max="7175" width="13.28515625" style="6" bestFit="1" customWidth="1"/>
    <col min="7176" max="7176" width="0.28515625" style="6" customWidth="1"/>
    <col min="7177" max="7177" width="14.7109375" style="6" bestFit="1" customWidth="1"/>
    <col min="7178" max="7178" width="8.85546875" style="6" customWidth="1"/>
    <col min="7179" max="7179" width="10.42578125" style="6" customWidth="1"/>
    <col min="7180" max="7180" width="8.5703125" style="6" customWidth="1"/>
    <col min="7181" max="7181" width="15" style="6" customWidth="1"/>
    <col min="7182" max="7185" width="14.42578125" style="6" customWidth="1"/>
    <col min="7186" max="7426" width="8.5703125" style="6"/>
    <col min="7427" max="7427" width="14" style="6" bestFit="1" customWidth="1"/>
    <col min="7428" max="7428" width="0.28515625" style="6" customWidth="1"/>
    <col min="7429" max="7429" width="12.28515625" style="6" bestFit="1" customWidth="1"/>
    <col min="7430" max="7430" width="13.42578125" style="6" bestFit="1" customWidth="1"/>
    <col min="7431" max="7431" width="13.28515625" style="6" bestFit="1" customWidth="1"/>
    <col min="7432" max="7432" width="0.28515625" style="6" customWidth="1"/>
    <col min="7433" max="7433" width="14.7109375" style="6" bestFit="1" customWidth="1"/>
    <col min="7434" max="7434" width="8.85546875" style="6" customWidth="1"/>
    <col min="7435" max="7435" width="10.42578125" style="6" customWidth="1"/>
    <col min="7436" max="7436" width="8.5703125" style="6" customWidth="1"/>
    <col min="7437" max="7437" width="15" style="6" customWidth="1"/>
    <col min="7438" max="7441" width="14.42578125" style="6" customWidth="1"/>
    <col min="7442" max="7682" width="8.5703125" style="6"/>
    <col min="7683" max="7683" width="14" style="6" bestFit="1" customWidth="1"/>
    <col min="7684" max="7684" width="0.28515625" style="6" customWidth="1"/>
    <col min="7685" max="7685" width="12.28515625" style="6" bestFit="1" customWidth="1"/>
    <col min="7686" max="7686" width="13.42578125" style="6" bestFit="1" customWidth="1"/>
    <col min="7687" max="7687" width="13.28515625" style="6" bestFit="1" customWidth="1"/>
    <col min="7688" max="7688" width="0.28515625" style="6" customWidth="1"/>
    <col min="7689" max="7689" width="14.7109375" style="6" bestFit="1" customWidth="1"/>
    <col min="7690" max="7690" width="8.85546875" style="6" customWidth="1"/>
    <col min="7691" max="7691" width="10.42578125" style="6" customWidth="1"/>
    <col min="7692" max="7692" width="8.5703125" style="6" customWidth="1"/>
    <col min="7693" max="7693" width="15" style="6" customWidth="1"/>
    <col min="7694" max="7697" width="14.42578125" style="6" customWidth="1"/>
    <col min="7698" max="7938" width="8.5703125" style="6"/>
    <col min="7939" max="7939" width="14" style="6" bestFit="1" customWidth="1"/>
    <col min="7940" max="7940" width="0.28515625" style="6" customWidth="1"/>
    <col min="7941" max="7941" width="12.28515625" style="6" bestFit="1" customWidth="1"/>
    <col min="7942" max="7942" width="13.42578125" style="6" bestFit="1" customWidth="1"/>
    <col min="7943" max="7943" width="13.28515625" style="6" bestFit="1" customWidth="1"/>
    <col min="7944" max="7944" width="0.28515625" style="6" customWidth="1"/>
    <col min="7945" max="7945" width="14.7109375" style="6" bestFit="1" customWidth="1"/>
    <col min="7946" max="7946" width="8.85546875" style="6" customWidth="1"/>
    <col min="7947" max="7947" width="10.42578125" style="6" customWidth="1"/>
    <col min="7948" max="7948" width="8.5703125" style="6" customWidth="1"/>
    <col min="7949" max="7949" width="15" style="6" customWidth="1"/>
    <col min="7950" max="7953" width="14.42578125" style="6" customWidth="1"/>
    <col min="7954" max="8194" width="8.5703125" style="6"/>
    <col min="8195" max="8195" width="14" style="6" bestFit="1" customWidth="1"/>
    <col min="8196" max="8196" width="0.28515625" style="6" customWidth="1"/>
    <col min="8197" max="8197" width="12.28515625" style="6" bestFit="1" customWidth="1"/>
    <col min="8198" max="8198" width="13.42578125" style="6" bestFit="1" customWidth="1"/>
    <col min="8199" max="8199" width="13.28515625" style="6" bestFit="1" customWidth="1"/>
    <col min="8200" max="8200" width="0.28515625" style="6" customWidth="1"/>
    <col min="8201" max="8201" width="14.7109375" style="6" bestFit="1" customWidth="1"/>
    <col min="8202" max="8202" width="8.85546875" style="6" customWidth="1"/>
    <col min="8203" max="8203" width="10.42578125" style="6" customWidth="1"/>
    <col min="8204" max="8204" width="8.5703125" style="6" customWidth="1"/>
    <col min="8205" max="8205" width="15" style="6" customWidth="1"/>
    <col min="8206" max="8209" width="14.42578125" style="6" customWidth="1"/>
    <col min="8210" max="8450" width="8.5703125" style="6"/>
    <col min="8451" max="8451" width="14" style="6" bestFit="1" customWidth="1"/>
    <col min="8452" max="8452" width="0.28515625" style="6" customWidth="1"/>
    <col min="8453" max="8453" width="12.28515625" style="6" bestFit="1" customWidth="1"/>
    <col min="8454" max="8454" width="13.42578125" style="6" bestFit="1" customWidth="1"/>
    <col min="8455" max="8455" width="13.28515625" style="6" bestFit="1" customWidth="1"/>
    <col min="8456" max="8456" width="0.28515625" style="6" customWidth="1"/>
    <col min="8457" max="8457" width="14.7109375" style="6" bestFit="1" customWidth="1"/>
    <col min="8458" max="8458" width="8.85546875" style="6" customWidth="1"/>
    <col min="8459" max="8459" width="10.42578125" style="6" customWidth="1"/>
    <col min="8460" max="8460" width="8.5703125" style="6" customWidth="1"/>
    <col min="8461" max="8461" width="15" style="6" customWidth="1"/>
    <col min="8462" max="8465" width="14.42578125" style="6" customWidth="1"/>
    <col min="8466" max="8706" width="8.5703125" style="6"/>
    <col min="8707" max="8707" width="14" style="6" bestFit="1" customWidth="1"/>
    <col min="8708" max="8708" width="0.28515625" style="6" customWidth="1"/>
    <col min="8709" max="8709" width="12.28515625" style="6" bestFit="1" customWidth="1"/>
    <col min="8710" max="8710" width="13.42578125" style="6" bestFit="1" customWidth="1"/>
    <col min="8711" max="8711" width="13.28515625" style="6" bestFit="1" customWidth="1"/>
    <col min="8712" max="8712" width="0.28515625" style="6" customWidth="1"/>
    <col min="8713" max="8713" width="14.7109375" style="6" bestFit="1" customWidth="1"/>
    <col min="8714" max="8714" width="8.85546875" style="6" customWidth="1"/>
    <col min="8715" max="8715" width="10.42578125" style="6" customWidth="1"/>
    <col min="8716" max="8716" width="8.5703125" style="6" customWidth="1"/>
    <col min="8717" max="8717" width="15" style="6" customWidth="1"/>
    <col min="8718" max="8721" width="14.42578125" style="6" customWidth="1"/>
    <col min="8722" max="8962" width="8.5703125" style="6"/>
    <col min="8963" max="8963" width="14" style="6" bestFit="1" customWidth="1"/>
    <col min="8964" max="8964" width="0.28515625" style="6" customWidth="1"/>
    <col min="8965" max="8965" width="12.28515625" style="6" bestFit="1" customWidth="1"/>
    <col min="8966" max="8966" width="13.42578125" style="6" bestFit="1" customWidth="1"/>
    <col min="8967" max="8967" width="13.28515625" style="6" bestFit="1" customWidth="1"/>
    <col min="8968" max="8968" width="0.28515625" style="6" customWidth="1"/>
    <col min="8969" max="8969" width="14.7109375" style="6" bestFit="1" customWidth="1"/>
    <col min="8970" max="8970" width="8.85546875" style="6" customWidth="1"/>
    <col min="8971" max="8971" width="10.42578125" style="6" customWidth="1"/>
    <col min="8972" max="8972" width="8.5703125" style="6" customWidth="1"/>
    <col min="8973" max="8973" width="15" style="6" customWidth="1"/>
    <col min="8974" max="8977" width="14.42578125" style="6" customWidth="1"/>
    <col min="8978" max="9218" width="8.5703125" style="6"/>
    <col min="9219" max="9219" width="14" style="6" bestFit="1" customWidth="1"/>
    <col min="9220" max="9220" width="0.28515625" style="6" customWidth="1"/>
    <col min="9221" max="9221" width="12.28515625" style="6" bestFit="1" customWidth="1"/>
    <col min="9222" max="9222" width="13.42578125" style="6" bestFit="1" customWidth="1"/>
    <col min="9223" max="9223" width="13.28515625" style="6" bestFit="1" customWidth="1"/>
    <col min="9224" max="9224" width="0.28515625" style="6" customWidth="1"/>
    <col min="9225" max="9225" width="14.7109375" style="6" bestFit="1" customWidth="1"/>
    <col min="9226" max="9226" width="8.85546875" style="6" customWidth="1"/>
    <col min="9227" max="9227" width="10.42578125" style="6" customWidth="1"/>
    <col min="9228" max="9228" width="8.5703125" style="6" customWidth="1"/>
    <col min="9229" max="9229" width="15" style="6" customWidth="1"/>
    <col min="9230" max="9233" width="14.42578125" style="6" customWidth="1"/>
    <col min="9234" max="9474" width="8.5703125" style="6"/>
    <col min="9475" max="9475" width="14" style="6" bestFit="1" customWidth="1"/>
    <col min="9476" max="9476" width="0.28515625" style="6" customWidth="1"/>
    <col min="9477" max="9477" width="12.28515625" style="6" bestFit="1" customWidth="1"/>
    <col min="9478" max="9478" width="13.42578125" style="6" bestFit="1" customWidth="1"/>
    <col min="9479" max="9479" width="13.28515625" style="6" bestFit="1" customWidth="1"/>
    <col min="9480" max="9480" width="0.28515625" style="6" customWidth="1"/>
    <col min="9481" max="9481" width="14.7109375" style="6" bestFit="1" customWidth="1"/>
    <col min="9482" max="9482" width="8.85546875" style="6" customWidth="1"/>
    <col min="9483" max="9483" width="10.42578125" style="6" customWidth="1"/>
    <col min="9484" max="9484" width="8.5703125" style="6" customWidth="1"/>
    <col min="9485" max="9485" width="15" style="6" customWidth="1"/>
    <col min="9486" max="9489" width="14.42578125" style="6" customWidth="1"/>
    <col min="9490" max="9730" width="8.5703125" style="6"/>
    <col min="9731" max="9731" width="14" style="6" bestFit="1" customWidth="1"/>
    <col min="9732" max="9732" width="0.28515625" style="6" customWidth="1"/>
    <col min="9733" max="9733" width="12.28515625" style="6" bestFit="1" customWidth="1"/>
    <col min="9734" max="9734" width="13.42578125" style="6" bestFit="1" customWidth="1"/>
    <col min="9735" max="9735" width="13.28515625" style="6" bestFit="1" customWidth="1"/>
    <col min="9736" max="9736" width="0.28515625" style="6" customWidth="1"/>
    <col min="9737" max="9737" width="14.7109375" style="6" bestFit="1" customWidth="1"/>
    <col min="9738" max="9738" width="8.85546875" style="6" customWidth="1"/>
    <col min="9739" max="9739" width="10.42578125" style="6" customWidth="1"/>
    <col min="9740" max="9740" width="8.5703125" style="6" customWidth="1"/>
    <col min="9741" max="9741" width="15" style="6" customWidth="1"/>
    <col min="9742" max="9745" width="14.42578125" style="6" customWidth="1"/>
    <col min="9746" max="9986" width="8.5703125" style="6"/>
    <col min="9987" max="9987" width="14" style="6" bestFit="1" customWidth="1"/>
    <col min="9988" max="9988" width="0.28515625" style="6" customWidth="1"/>
    <col min="9989" max="9989" width="12.28515625" style="6" bestFit="1" customWidth="1"/>
    <col min="9990" max="9990" width="13.42578125" style="6" bestFit="1" customWidth="1"/>
    <col min="9991" max="9991" width="13.28515625" style="6" bestFit="1" customWidth="1"/>
    <col min="9992" max="9992" width="0.28515625" style="6" customWidth="1"/>
    <col min="9993" max="9993" width="14.7109375" style="6" bestFit="1" customWidth="1"/>
    <col min="9994" max="9994" width="8.85546875" style="6" customWidth="1"/>
    <col min="9995" max="9995" width="10.42578125" style="6" customWidth="1"/>
    <col min="9996" max="9996" width="8.5703125" style="6" customWidth="1"/>
    <col min="9997" max="9997" width="15" style="6" customWidth="1"/>
    <col min="9998" max="10001" width="14.42578125" style="6" customWidth="1"/>
    <col min="10002" max="10242" width="8.5703125" style="6"/>
    <col min="10243" max="10243" width="14" style="6" bestFit="1" customWidth="1"/>
    <col min="10244" max="10244" width="0.28515625" style="6" customWidth="1"/>
    <col min="10245" max="10245" width="12.28515625" style="6" bestFit="1" customWidth="1"/>
    <col min="10246" max="10246" width="13.42578125" style="6" bestFit="1" customWidth="1"/>
    <col min="10247" max="10247" width="13.28515625" style="6" bestFit="1" customWidth="1"/>
    <col min="10248" max="10248" width="0.28515625" style="6" customWidth="1"/>
    <col min="10249" max="10249" width="14.7109375" style="6" bestFit="1" customWidth="1"/>
    <col min="10250" max="10250" width="8.85546875" style="6" customWidth="1"/>
    <col min="10251" max="10251" width="10.42578125" style="6" customWidth="1"/>
    <col min="10252" max="10252" width="8.5703125" style="6" customWidth="1"/>
    <col min="10253" max="10253" width="15" style="6" customWidth="1"/>
    <col min="10254" max="10257" width="14.42578125" style="6" customWidth="1"/>
    <col min="10258" max="10498" width="8.5703125" style="6"/>
    <col min="10499" max="10499" width="14" style="6" bestFit="1" customWidth="1"/>
    <col min="10500" max="10500" width="0.28515625" style="6" customWidth="1"/>
    <col min="10501" max="10501" width="12.28515625" style="6" bestFit="1" customWidth="1"/>
    <col min="10502" max="10502" width="13.42578125" style="6" bestFit="1" customWidth="1"/>
    <col min="10503" max="10503" width="13.28515625" style="6" bestFit="1" customWidth="1"/>
    <col min="10504" max="10504" width="0.28515625" style="6" customWidth="1"/>
    <col min="10505" max="10505" width="14.7109375" style="6" bestFit="1" customWidth="1"/>
    <col min="10506" max="10506" width="8.85546875" style="6" customWidth="1"/>
    <col min="10507" max="10507" width="10.42578125" style="6" customWidth="1"/>
    <col min="10508" max="10508" width="8.5703125" style="6" customWidth="1"/>
    <col min="10509" max="10509" width="15" style="6" customWidth="1"/>
    <col min="10510" max="10513" width="14.42578125" style="6" customWidth="1"/>
    <col min="10514" max="10754" width="8.5703125" style="6"/>
    <col min="10755" max="10755" width="14" style="6" bestFit="1" customWidth="1"/>
    <col min="10756" max="10756" width="0.28515625" style="6" customWidth="1"/>
    <col min="10757" max="10757" width="12.28515625" style="6" bestFit="1" customWidth="1"/>
    <col min="10758" max="10758" width="13.42578125" style="6" bestFit="1" customWidth="1"/>
    <col min="10759" max="10759" width="13.28515625" style="6" bestFit="1" customWidth="1"/>
    <col min="10760" max="10760" width="0.28515625" style="6" customWidth="1"/>
    <col min="10761" max="10761" width="14.7109375" style="6" bestFit="1" customWidth="1"/>
    <col min="10762" max="10762" width="8.85546875" style="6" customWidth="1"/>
    <col min="10763" max="10763" width="10.42578125" style="6" customWidth="1"/>
    <col min="10764" max="10764" width="8.5703125" style="6" customWidth="1"/>
    <col min="10765" max="10765" width="15" style="6" customWidth="1"/>
    <col min="10766" max="10769" width="14.42578125" style="6" customWidth="1"/>
    <col min="10770" max="11010" width="8.5703125" style="6"/>
    <col min="11011" max="11011" width="14" style="6" bestFit="1" customWidth="1"/>
    <col min="11012" max="11012" width="0.28515625" style="6" customWidth="1"/>
    <col min="11013" max="11013" width="12.28515625" style="6" bestFit="1" customWidth="1"/>
    <col min="11014" max="11014" width="13.42578125" style="6" bestFit="1" customWidth="1"/>
    <col min="11015" max="11015" width="13.28515625" style="6" bestFit="1" customWidth="1"/>
    <col min="11016" max="11016" width="0.28515625" style="6" customWidth="1"/>
    <col min="11017" max="11017" width="14.7109375" style="6" bestFit="1" customWidth="1"/>
    <col min="11018" max="11018" width="8.85546875" style="6" customWidth="1"/>
    <col min="11019" max="11019" width="10.42578125" style="6" customWidth="1"/>
    <col min="11020" max="11020" width="8.5703125" style="6" customWidth="1"/>
    <col min="11021" max="11021" width="15" style="6" customWidth="1"/>
    <col min="11022" max="11025" width="14.42578125" style="6" customWidth="1"/>
    <col min="11026" max="11266" width="8.5703125" style="6"/>
    <col min="11267" max="11267" width="14" style="6" bestFit="1" customWidth="1"/>
    <col min="11268" max="11268" width="0.28515625" style="6" customWidth="1"/>
    <col min="11269" max="11269" width="12.28515625" style="6" bestFit="1" customWidth="1"/>
    <col min="11270" max="11270" width="13.42578125" style="6" bestFit="1" customWidth="1"/>
    <col min="11271" max="11271" width="13.28515625" style="6" bestFit="1" customWidth="1"/>
    <col min="11272" max="11272" width="0.28515625" style="6" customWidth="1"/>
    <col min="11273" max="11273" width="14.7109375" style="6" bestFit="1" customWidth="1"/>
    <col min="11274" max="11274" width="8.85546875" style="6" customWidth="1"/>
    <col min="11275" max="11275" width="10.42578125" style="6" customWidth="1"/>
    <col min="11276" max="11276" width="8.5703125" style="6" customWidth="1"/>
    <col min="11277" max="11277" width="15" style="6" customWidth="1"/>
    <col min="11278" max="11281" width="14.42578125" style="6" customWidth="1"/>
    <col min="11282" max="11522" width="8.5703125" style="6"/>
    <col min="11523" max="11523" width="14" style="6" bestFit="1" customWidth="1"/>
    <col min="11524" max="11524" width="0.28515625" style="6" customWidth="1"/>
    <col min="11525" max="11525" width="12.28515625" style="6" bestFit="1" customWidth="1"/>
    <col min="11526" max="11526" width="13.42578125" style="6" bestFit="1" customWidth="1"/>
    <col min="11527" max="11527" width="13.28515625" style="6" bestFit="1" customWidth="1"/>
    <col min="11528" max="11528" width="0.28515625" style="6" customWidth="1"/>
    <col min="11529" max="11529" width="14.7109375" style="6" bestFit="1" customWidth="1"/>
    <col min="11530" max="11530" width="8.85546875" style="6" customWidth="1"/>
    <col min="11531" max="11531" width="10.42578125" style="6" customWidth="1"/>
    <col min="11532" max="11532" width="8.5703125" style="6" customWidth="1"/>
    <col min="11533" max="11533" width="15" style="6" customWidth="1"/>
    <col min="11534" max="11537" width="14.42578125" style="6" customWidth="1"/>
    <col min="11538" max="11778" width="8.5703125" style="6"/>
    <col min="11779" max="11779" width="14" style="6" bestFit="1" customWidth="1"/>
    <col min="11780" max="11780" width="0.28515625" style="6" customWidth="1"/>
    <col min="11781" max="11781" width="12.28515625" style="6" bestFit="1" customWidth="1"/>
    <col min="11782" max="11782" width="13.42578125" style="6" bestFit="1" customWidth="1"/>
    <col min="11783" max="11783" width="13.28515625" style="6" bestFit="1" customWidth="1"/>
    <col min="11784" max="11784" width="0.28515625" style="6" customWidth="1"/>
    <col min="11785" max="11785" width="14.7109375" style="6" bestFit="1" customWidth="1"/>
    <col min="11786" max="11786" width="8.85546875" style="6" customWidth="1"/>
    <col min="11787" max="11787" width="10.42578125" style="6" customWidth="1"/>
    <col min="11788" max="11788" width="8.5703125" style="6" customWidth="1"/>
    <col min="11789" max="11789" width="15" style="6" customWidth="1"/>
    <col min="11790" max="11793" width="14.42578125" style="6" customWidth="1"/>
    <col min="11794" max="12034" width="8.5703125" style="6"/>
    <col min="12035" max="12035" width="14" style="6" bestFit="1" customWidth="1"/>
    <col min="12036" max="12036" width="0.28515625" style="6" customWidth="1"/>
    <col min="12037" max="12037" width="12.28515625" style="6" bestFit="1" customWidth="1"/>
    <col min="12038" max="12038" width="13.42578125" style="6" bestFit="1" customWidth="1"/>
    <col min="12039" max="12039" width="13.28515625" style="6" bestFit="1" customWidth="1"/>
    <col min="12040" max="12040" width="0.28515625" style="6" customWidth="1"/>
    <col min="12041" max="12041" width="14.7109375" style="6" bestFit="1" customWidth="1"/>
    <col min="12042" max="12042" width="8.85546875" style="6" customWidth="1"/>
    <col min="12043" max="12043" width="10.42578125" style="6" customWidth="1"/>
    <col min="12044" max="12044" width="8.5703125" style="6" customWidth="1"/>
    <col min="12045" max="12045" width="15" style="6" customWidth="1"/>
    <col min="12046" max="12049" width="14.42578125" style="6" customWidth="1"/>
    <col min="12050" max="12290" width="8.5703125" style="6"/>
    <col min="12291" max="12291" width="14" style="6" bestFit="1" customWidth="1"/>
    <col min="12292" max="12292" width="0.28515625" style="6" customWidth="1"/>
    <col min="12293" max="12293" width="12.28515625" style="6" bestFit="1" customWidth="1"/>
    <col min="12294" max="12294" width="13.42578125" style="6" bestFit="1" customWidth="1"/>
    <col min="12295" max="12295" width="13.28515625" style="6" bestFit="1" customWidth="1"/>
    <col min="12296" max="12296" width="0.28515625" style="6" customWidth="1"/>
    <col min="12297" max="12297" width="14.7109375" style="6" bestFit="1" customWidth="1"/>
    <col min="12298" max="12298" width="8.85546875" style="6" customWidth="1"/>
    <col min="12299" max="12299" width="10.42578125" style="6" customWidth="1"/>
    <col min="12300" max="12300" width="8.5703125" style="6" customWidth="1"/>
    <col min="12301" max="12301" width="15" style="6" customWidth="1"/>
    <col min="12302" max="12305" width="14.42578125" style="6" customWidth="1"/>
    <col min="12306" max="12546" width="8.5703125" style="6"/>
    <col min="12547" max="12547" width="14" style="6" bestFit="1" customWidth="1"/>
    <col min="12548" max="12548" width="0.28515625" style="6" customWidth="1"/>
    <col min="12549" max="12549" width="12.28515625" style="6" bestFit="1" customWidth="1"/>
    <col min="12550" max="12550" width="13.42578125" style="6" bestFit="1" customWidth="1"/>
    <col min="12551" max="12551" width="13.28515625" style="6" bestFit="1" customWidth="1"/>
    <col min="12552" max="12552" width="0.28515625" style="6" customWidth="1"/>
    <col min="12553" max="12553" width="14.7109375" style="6" bestFit="1" customWidth="1"/>
    <col min="12554" max="12554" width="8.85546875" style="6" customWidth="1"/>
    <col min="12555" max="12555" width="10.42578125" style="6" customWidth="1"/>
    <col min="12556" max="12556" width="8.5703125" style="6" customWidth="1"/>
    <col min="12557" max="12557" width="15" style="6" customWidth="1"/>
    <col min="12558" max="12561" width="14.42578125" style="6" customWidth="1"/>
    <col min="12562" max="12802" width="8.5703125" style="6"/>
    <col min="12803" max="12803" width="14" style="6" bestFit="1" customWidth="1"/>
    <col min="12804" max="12804" width="0.28515625" style="6" customWidth="1"/>
    <col min="12805" max="12805" width="12.28515625" style="6" bestFit="1" customWidth="1"/>
    <col min="12806" max="12806" width="13.42578125" style="6" bestFit="1" customWidth="1"/>
    <col min="12807" max="12807" width="13.28515625" style="6" bestFit="1" customWidth="1"/>
    <col min="12808" max="12808" width="0.28515625" style="6" customWidth="1"/>
    <col min="12809" max="12809" width="14.7109375" style="6" bestFit="1" customWidth="1"/>
    <col min="12810" max="12810" width="8.85546875" style="6" customWidth="1"/>
    <col min="12811" max="12811" width="10.42578125" style="6" customWidth="1"/>
    <col min="12812" max="12812" width="8.5703125" style="6" customWidth="1"/>
    <col min="12813" max="12813" width="15" style="6" customWidth="1"/>
    <col min="12814" max="12817" width="14.42578125" style="6" customWidth="1"/>
    <col min="12818" max="13058" width="8.5703125" style="6"/>
    <col min="13059" max="13059" width="14" style="6" bestFit="1" customWidth="1"/>
    <col min="13060" max="13060" width="0.28515625" style="6" customWidth="1"/>
    <col min="13061" max="13061" width="12.28515625" style="6" bestFit="1" customWidth="1"/>
    <col min="13062" max="13062" width="13.42578125" style="6" bestFit="1" customWidth="1"/>
    <col min="13063" max="13063" width="13.28515625" style="6" bestFit="1" customWidth="1"/>
    <col min="13064" max="13064" width="0.28515625" style="6" customWidth="1"/>
    <col min="13065" max="13065" width="14.7109375" style="6" bestFit="1" customWidth="1"/>
    <col min="13066" max="13066" width="8.85546875" style="6" customWidth="1"/>
    <col min="13067" max="13067" width="10.42578125" style="6" customWidth="1"/>
    <col min="13068" max="13068" width="8.5703125" style="6" customWidth="1"/>
    <col min="13069" max="13069" width="15" style="6" customWidth="1"/>
    <col min="13070" max="13073" width="14.42578125" style="6" customWidth="1"/>
    <col min="13074" max="13314" width="8.5703125" style="6"/>
    <col min="13315" max="13315" width="14" style="6" bestFit="1" customWidth="1"/>
    <col min="13316" max="13316" width="0.28515625" style="6" customWidth="1"/>
    <col min="13317" max="13317" width="12.28515625" style="6" bestFit="1" customWidth="1"/>
    <col min="13318" max="13318" width="13.42578125" style="6" bestFit="1" customWidth="1"/>
    <col min="13319" max="13319" width="13.28515625" style="6" bestFit="1" customWidth="1"/>
    <col min="13320" max="13320" width="0.28515625" style="6" customWidth="1"/>
    <col min="13321" max="13321" width="14.7109375" style="6" bestFit="1" customWidth="1"/>
    <col min="13322" max="13322" width="8.85546875" style="6" customWidth="1"/>
    <col min="13323" max="13323" width="10.42578125" style="6" customWidth="1"/>
    <col min="13324" max="13324" width="8.5703125" style="6" customWidth="1"/>
    <col min="13325" max="13325" width="15" style="6" customWidth="1"/>
    <col min="13326" max="13329" width="14.42578125" style="6" customWidth="1"/>
    <col min="13330" max="13570" width="8.5703125" style="6"/>
    <col min="13571" max="13571" width="14" style="6" bestFit="1" customWidth="1"/>
    <col min="13572" max="13572" width="0.28515625" style="6" customWidth="1"/>
    <col min="13573" max="13573" width="12.28515625" style="6" bestFit="1" customWidth="1"/>
    <col min="13574" max="13574" width="13.42578125" style="6" bestFit="1" customWidth="1"/>
    <col min="13575" max="13575" width="13.28515625" style="6" bestFit="1" customWidth="1"/>
    <col min="13576" max="13576" width="0.28515625" style="6" customWidth="1"/>
    <col min="13577" max="13577" width="14.7109375" style="6" bestFit="1" customWidth="1"/>
    <col min="13578" max="13578" width="8.85546875" style="6" customWidth="1"/>
    <col min="13579" max="13579" width="10.42578125" style="6" customWidth="1"/>
    <col min="13580" max="13580" width="8.5703125" style="6" customWidth="1"/>
    <col min="13581" max="13581" width="15" style="6" customWidth="1"/>
    <col min="13582" max="13585" width="14.42578125" style="6" customWidth="1"/>
    <col min="13586" max="13826" width="8.5703125" style="6"/>
    <col min="13827" max="13827" width="14" style="6" bestFit="1" customWidth="1"/>
    <col min="13828" max="13828" width="0.28515625" style="6" customWidth="1"/>
    <col min="13829" max="13829" width="12.28515625" style="6" bestFit="1" customWidth="1"/>
    <col min="13830" max="13830" width="13.42578125" style="6" bestFit="1" customWidth="1"/>
    <col min="13831" max="13831" width="13.28515625" style="6" bestFit="1" customWidth="1"/>
    <col min="13832" max="13832" width="0.28515625" style="6" customWidth="1"/>
    <col min="13833" max="13833" width="14.7109375" style="6" bestFit="1" customWidth="1"/>
    <col min="13834" max="13834" width="8.85546875" style="6" customWidth="1"/>
    <col min="13835" max="13835" width="10.42578125" style="6" customWidth="1"/>
    <col min="13836" max="13836" width="8.5703125" style="6" customWidth="1"/>
    <col min="13837" max="13837" width="15" style="6" customWidth="1"/>
    <col min="13838" max="13841" width="14.42578125" style="6" customWidth="1"/>
    <col min="13842" max="14082" width="8.5703125" style="6"/>
    <col min="14083" max="14083" width="14" style="6" bestFit="1" customWidth="1"/>
    <col min="14084" max="14084" width="0.28515625" style="6" customWidth="1"/>
    <col min="14085" max="14085" width="12.28515625" style="6" bestFit="1" customWidth="1"/>
    <col min="14086" max="14086" width="13.42578125" style="6" bestFit="1" customWidth="1"/>
    <col min="14087" max="14087" width="13.28515625" style="6" bestFit="1" customWidth="1"/>
    <col min="14088" max="14088" width="0.28515625" style="6" customWidth="1"/>
    <col min="14089" max="14089" width="14.7109375" style="6" bestFit="1" customWidth="1"/>
    <col min="14090" max="14090" width="8.85546875" style="6" customWidth="1"/>
    <col min="14091" max="14091" width="10.42578125" style="6" customWidth="1"/>
    <col min="14092" max="14092" width="8.5703125" style="6" customWidth="1"/>
    <col min="14093" max="14093" width="15" style="6" customWidth="1"/>
    <col min="14094" max="14097" width="14.42578125" style="6" customWidth="1"/>
    <col min="14098" max="14338" width="8.5703125" style="6"/>
    <col min="14339" max="14339" width="14" style="6" bestFit="1" customWidth="1"/>
    <col min="14340" max="14340" width="0.28515625" style="6" customWidth="1"/>
    <col min="14341" max="14341" width="12.28515625" style="6" bestFit="1" customWidth="1"/>
    <col min="14342" max="14342" width="13.42578125" style="6" bestFit="1" customWidth="1"/>
    <col min="14343" max="14343" width="13.28515625" style="6" bestFit="1" customWidth="1"/>
    <col min="14344" max="14344" width="0.28515625" style="6" customWidth="1"/>
    <col min="14345" max="14345" width="14.7109375" style="6" bestFit="1" customWidth="1"/>
    <col min="14346" max="14346" width="8.85546875" style="6" customWidth="1"/>
    <col min="14347" max="14347" width="10.42578125" style="6" customWidth="1"/>
    <col min="14348" max="14348" width="8.5703125" style="6" customWidth="1"/>
    <col min="14349" max="14349" width="15" style="6" customWidth="1"/>
    <col min="14350" max="14353" width="14.42578125" style="6" customWidth="1"/>
    <col min="14354" max="14594" width="8.5703125" style="6"/>
    <col min="14595" max="14595" width="14" style="6" bestFit="1" customWidth="1"/>
    <col min="14596" max="14596" width="0.28515625" style="6" customWidth="1"/>
    <col min="14597" max="14597" width="12.28515625" style="6" bestFit="1" customWidth="1"/>
    <col min="14598" max="14598" width="13.42578125" style="6" bestFit="1" customWidth="1"/>
    <col min="14599" max="14599" width="13.28515625" style="6" bestFit="1" customWidth="1"/>
    <col min="14600" max="14600" width="0.28515625" style="6" customWidth="1"/>
    <col min="14601" max="14601" width="14.7109375" style="6" bestFit="1" customWidth="1"/>
    <col min="14602" max="14602" width="8.85546875" style="6" customWidth="1"/>
    <col min="14603" max="14603" width="10.42578125" style="6" customWidth="1"/>
    <col min="14604" max="14604" width="8.5703125" style="6" customWidth="1"/>
    <col min="14605" max="14605" width="15" style="6" customWidth="1"/>
    <col min="14606" max="14609" width="14.42578125" style="6" customWidth="1"/>
    <col min="14610" max="14850" width="8.5703125" style="6"/>
    <col min="14851" max="14851" width="14" style="6" bestFit="1" customWidth="1"/>
    <col min="14852" max="14852" width="0.28515625" style="6" customWidth="1"/>
    <col min="14853" max="14853" width="12.28515625" style="6" bestFit="1" customWidth="1"/>
    <col min="14854" max="14854" width="13.42578125" style="6" bestFit="1" customWidth="1"/>
    <col min="14855" max="14855" width="13.28515625" style="6" bestFit="1" customWidth="1"/>
    <col min="14856" max="14856" width="0.28515625" style="6" customWidth="1"/>
    <col min="14857" max="14857" width="14.7109375" style="6" bestFit="1" customWidth="1"/>
    <col min="14858" max="14858" width="8.85546875" style="6" customWidth="1"/>
    <col min="14859" max="14859" width="10.42578125" style="6" customWidth="1"/>
    <col min="14860" max="14860" width="8.5703125" style="6" customWidth="1"/>
    <col min="14861" max="14861" width="15" style="6" customWidth="1"/>
    <col min="14862" max="14865" width="14.42578125" style="6" customWidth="1"/>
    <col min="14866" max="15106" width="8.5703125" style="6"/>
    <col min="15107" max="15107" width="14" style="6" bestFit="1" customWidth="1"/>
    <col min="15108" max="15108" width="0.28515625" style="6" customWidth="1"/>
    <col min="15109" max="15109" width="12.28515625" style="6" bestFit="1" customWidth="1"/>
    <col min="15110" max="15110" width="13.42578125" style="6" bestFit="1" customWidth="1"/>
    <col min="15111" max="15111" width="13.28515625" style="6" bestFit="1" customWidth="1"/>
    <col min="15112" max="15112" width="0.28515625" style="6" customWidth="1"/>
    <col min="15113" max="15113" width="14.7109375" style="6" bestFit="1" customWidth="1"/>
    <col min="15114" max="15114" width="8.85546875" style="6" customWidth="1"/>
    <col min="15115" max="15115" width="10.42578125" style="6" customWidth="1"/>
    <col min="15116" max="15116" width="8.5703125" style="6" customWidth="1"/>
    <col min="15117" max="15117" width="15" style="6" customWidth="1"/>
    <col min="15118" max="15121" width="14.42578125" style="6" customWidth="1"/>
    <col min="15122" max="15362" width="8.5703125" style="6"/>
    <col min="15363" max="15363" width="14" style="6" bestFit="1" customWidth="1"/>
    <col min="15364" max="15364" width="0.28515625" style="6" customWidth="1"/>
    <col min="15365" max="15365" width="12.28515625" style="6" bestFit="1" customWidth="1"/>
    <col min="15366" max="15366" width="13.42578125" style="6" bestFit="1" customWidth="1"/>
    <col min="15367" max="15367" width="13.28515625" style="6" bestFit="1" customWidth="1"/>
    <col min="15368" max="15368" width="0.28515625" style="6" customWidth="1"/>
    <col min="15369" max="15369" width="14.7109375" style="6" bestFit="1" customWidth="1"/>
    <col min="15370" max="15370" width="8.85546875" style="6" customWidth="1"/>
    <col min="15371" max="15371" width="10.42578125" style="6" customWidth="1"/>
    <col min="15372" max="15372" width="8.5703125" style="6" customWidth="1"/>
    <col min="15373" max="15373" width="15" style="6" customWidth="1"/>
    <col min="15374" max="15377" width="14.42578125" style="6" customWidth="1"/>
    <col min="15378" max="15618" width="8.5703125" style="6"/>
    <col min="15619" max="15619" width="14" style="6" bestFit="1" customWidth="1"/>
    <col min="15620" max="15620" width="0.28515625" style="6" customWidth="1"/>
    <col min="15621" max="15621" width="12.28515625" style="6" bestFit="1" customWidth="1"/>
    <col min="15622" max="15622" width="13.42578125" style="6" bestFit="1" customWidth="1"/>
    <col min="15623" max="15623" width="13.28515625" style="6" bestFit="1" customWidth="1"/>
    <col min="15624" max="15624" width="0.28515625" style="6" customWidth="1"/>
    <col min="15625" max="15625" width="14.7109375" style="6" bestFit="1" customWidth="1"/>
    <col min="15626" max="15626" width="8.85546875" style="6" customWidth="1"/>
    <col min="15627" max="15627" width="10.42578125" style="6" customWidth="1"/>
    <col min="15628" max="15628" width="8.5703125" style="6" customWidth="1"/>
    <col min="15629" max="15629" width="15" style="6" customWidth="1"/>
    <col min="15630" max="15633" width="14.42578125" style="6" customWidth="1"/>
    <col min="15634" max="15874" width="8.5703125" style="6"/>
    <col min="15875" max="15875" width="14" style="6" bestFit="1" customWidth="1"/>
    <col min="15876" max="15876" width="0.28515625" style="6" customWidth="1"/>
    <col min="15877" max="15877" width="12.28515625" style="6" bestFit="1" customWidth="1"/>
    <col min="15878" max="15878" width="13.42578125" style="6" bestFit="1" customWidth="1"/>
    <col min="15879" max="15879" width="13.28515625" style="6" bestFit="1" customWidth="1"/>
    <col min="15880" max="15880" width="0.28515625" style="6" customWidth="1"/>
    <col min="15881" max="15881" width="14.7109375" style="6" bestFit="1" customWidth="1"/>
    <col min="15882" max="15882" width="8.85546875" style="6" customWidth="1"/>
    <col min="15883" max="15883" width="10.42578125" style="6" customWidth="1"/>
    <col min="15884" max="15884" width="8.5703125" style="6" customWidth="1"/>
    <col min="15885" max="15885" width="15" style="6" customWidth="1"/>
    <col min="15886" max="15889" width="14.42578125" style="6" customWidth="1"/>
    <col min="15890" max="16130" width="8.5703125" style="6"/>
    <col min="16131" max="16131" width="14" style="6" bestFit="1" customWidth="1"/>
    <col min="16132" max="16132" width="0.28515625" style="6" customWidth="1"/>
    <col min="16133" max="16133" width="12.28515625" style="6" bestFit="1" customWidth="1"/>
    <col min="16134" max="16134" width="13.42578125" style="6" bestFit="1" customWidth="1"/>
    <col min="16135" max="16135" width="13.28515625" style="6" bestFit="1" customWidth="1"/>
    <col min="16136" max="16136" width="0.28515625" style="6" customWidth="1"/>
    <col min="16137" max="16137" width="14.7109375" style="6" bestFit="1" customWidth="1"/>
    <col min="16138" max="16138" width="8.85546875" style="6" customWidth="1"/>
    <col min="16139" max="16139" width="10.42578125" style="6" customWidth="1"/>
    <col min="16140" max="16140" width="8.5703125" style="6" customWidth="1"/>
    <col min="16141" max="16141" width="15" style="6" customWidth="1"/>
    <col min="16142" max="16145" width="14.42578125" style="6" customWidth="1"/>
    <col min="16146" max="16384" width="8.5703125" style="6"/>
  </cols>
  <sheetData>
    <row r="1" spans="1:17" ht="21">
      <c r="A1" s="5" t="s">
        <v>29</v>
      </c>
      <c r="C1" s="7"/>
      <c r="D1" s="7"/>
      <c r="E1" s="7"/>
      <c r="F1" s="7"/>
      <c r="G1" s="7"/>
      <c r="H1" s="7"/>
      <c r="I1" s="7"/>
    </row>
    <row r="2" spans="1:17" ht="18.75">
      <c r="A2" s="10" t="s">
        <v>76</v>
      </c>
    </row>
    <row r="3" spans="1:17" ht="18.75">
      <c r="A3" s="10"/>
    </row>
    <row r="4" spans="1:17" ht="20.25">
      <c r="C4" s="7"/>
      <c r="D4" s="7"/>
      <c r="E4" s="7"/>
      <c r="F4" s="7"/>
      <c r="G4" s="7"/>
      <c r="H4" s="7"/>
      <c r="I4" s="7"/>
    </row>
    <row r="5" spans="1:17" s="8" customFormat="1">
      <c r="C5" s="11" t="s">
        <v>30</v>
      </c>
      <c r="D5" s="12"/>
      <c r="E5" s="13" t="s">
        <v>31</v>
      </c>
      <c r="F5" s="13" t="s">
        <v>32</v>
      </c>
      <c r="G5" s="11" t="s">
        <v>33</v>
      </c>
      <c r="H5" s="14"/>
      <c r="I5" s="13" t="s">
        <v>34</v>
      </c>
    </row>
    <row r="6" spans="1:17" s="8" customFormat="1">
      <c r="A6" s="8">
        <v>2000</v>
      </c>
      <c r="B6" s="8" t="s">
        <v>11</v>
      </c>
      <c r="C6" s="15">
        <v>28511691.474356614</v>
      </c>
      <c r="D6" s="16"/>
      <c r="E6" s="15">
        <v>827119.8583957816</v>
      </c>
      <c r="F6" s="15">
        <v>4578600.7699970482</v>
      </c>
      <c r="G6" s="15">
        <v>5405720.6283928296</v>
      </c>
      <c r="H6" s="16"/>
      <c r="I6" s="15">
        <v>33917412.102749445</v>
      </c>
    </row>
    <row r="7" spans="1:17" s="8" customFormat="1">
      <c r="A7" s="8">
        <v>2000</v>
      </c>
      <c r="B7" s="8" t="s">
        <v>12</v>
      </c>
      <c r="C7" s="15">
        <v>-13647021.260109998</v>
      </c>
      <c r="D7" s="16"/>
      <c r="E7" s="15">
        <v>-427734.34224783722</v>
      </c>
      <c r="F7" s="15">
        <v>-1930235.5336751977</v>
      </c>
      <c r="G7" s="15">
        <v>-2357969.8759230347</v>
      </c>
      <c r="H7" s="16"/>
      <c r="I7" s="15">
        <v>-16004991.136033032</v>
      </c>
      <c r="M7" s="21"/>
      <c r="N7" s="21"/>
      <c r="O7" s="21"/>
      <c r="P7" s="21"/>
      <c r="Q7" s="21"/>
    </row>
    <row r="8" spans="1:17" s="8" customFormat="1">
      <c r="A8" s="8">
        <v>2000</v>
      </c>
      <c r="B8" s="8" t="s">
        <v>13</v>
      </c>
      <c r="C8" s="15">
        <v>29318776.91619058</v>
      </c>
      <c r="D8" s="16"/>
      <c r="E8" s="15">
        <v>853956.97158570145</v>
      </c>
      <c r="F8" s="15">
        <v>1376527.789439765</v>
      </c>
      <c r="G8" s="15">
        <v>2230484.7610254665</v>
      </c>
      <c r="H8" s="16"/>
      <c r="I8" s="15">
        <v>31549261.677216046</v>
      </c>
    </row>
    <row r="9" spans="1:17" s="8" customFormat="1">
      <c r="A9" s="8">
        <v>2000</v>
      </c>
      <c r="B9" s="8" t="s">
        <v>14</v>
      </c>
      <c r="C9" s="15">
        <v>6298233.6649524011</v>
      </c>
      <c r="D9" s="16"/>
      <c r="E9" s="15">
        <v>47699.99215956845</v>
      </c>
      <c r="F9" s="15">
        <v>353242.49735077168</v>
      </c>
      <c r="G9" s="15">
        <v>400942.48951034015</v>
      </c>
      <c r="H9" s="16"/>
      <c r="I9" s="15">
        <v>6699176.1544627417</v>
      </c>
    </row>
    <row r="10" spans="1:17" s="8" customFormat="1">
      <c r="A10" s="8">
        <v>2000</v>
      </c>
      <c r="B10" s="8" t="s">
        <v>15</v>
      </c>
      <c r="C10" s="15">
        <v>5076499.1596585698</v>
      </c>
      <c r="D10" s="16"/>
      <c r="E10" s="15">
        <v>191625.08346697793</v>
      </c>
      <c r="F10" s="15">
        <v>2050383.2311540509</v>
      </c>
      <c r="G10" s="15">
        <v>2242008.314621029</v>
      </c>
      <c r="H10" s="16"/>
      <c r="I10" s="15">
        <v>7318507.4742795993</v>
      </c>
    </row>
    <row r="11" spans="1:17" s="8" customFormat="1">
      <c r="A11" s="8">
        <v>2000</v>
      </c>
      <c r="B11" s="8" t="s">
        <v>16</v>
      </c>
      <c r="C11" s="15">
        <v>-17108696.375079852</v>
      </c>
      <c r="D11" s="16"/>
      <c r="E11" s="15">
        <v>-664015.19950678607</v>
      </c>
      <c r="F11" s="15">
        <v>-5006694.281327866</v>
      </c>
      <c r="G11" s="15">
        <v>-5670709.4808346517</v>
      </c>
      <c r="H11" s="16"/>
      <c r="I11" s="15">
        <v>-22779405.855914503</v>
      </c>
    </row>
    <row r="12" spans="1:17" s="8" customFormat="1">
      <c r="A12" s="8">
        <v>2000</v>
      </c>
      <c r="B12" s="8" t="s">
        <v>17</v>
      </c>
      <c r="C12" s="15">
        <v>-27572082.778173774</v>
      </c>
      <c r="D12" s="16"/>
      <c r="E12" s="15">
        <v>-1056721.5067809138</v>
      </c>
      <c r="F12" s="15">
        <v>-7278973.7168550612</v>
      </c>
      <c r="G12" s="15">
        <v>-8335695.2236359753</v>
      </c>
      <c r="H12" s="16"/>
      <c r="I12" s="15">
        <v>-35907778.001809746</v>
      </c>
      <c r="L12" s="9"/>
      <c r="M12" s="17"/>
      <c r="N12" s="17"/>
      <c r="O12" s="18"/>
      <c r="P12" s="18"/>
    </row>
    <row r="13" spans="1:17" s="8" customFormat="1">
      <c r="A13" s="8">
        <v>2000</v>
      </c>
      <c r="B13" s="8" t="s">
        <v>18</v>
      </c>
      <c r="C13" s="15">
        <v>-23464597.030211374</v>
      </c>
      <c r="D13" s="16"/>
      <c r="E13" s="15">
        <v>-910901.36178343731</v>
      </c>
      <c r="F13" s="15">
        <v>-6204981.0070326766</v>
      </c>
      <c r="G13" s="15">
        <v>-7115882.368816114</v>
      </c>
      <c r="H13" s="16"/>
      <c r="I13" s="15">
        <v>-30580479.399027489</v>
      </c>
      <c r="L13" s="9"/>
      <c r="M13" s="17"/>
      <c r="N13" s="17"/>
      <c r="O13" s="18"/>
      <c r="P13" s="18"/>
    </row>
    <row r="14" spans="1:17" s="8" customFormat="1">
      <c r="A14" s="8">
        <v>2000</v>
      </c>
      <c r="B14" s="8" t="s">
        <v>19</v>
      </c>
      <c r="C14" s="15">
        <v>-6497393.8716097465</v>
      </c>
      <c r="D14" s="16"/>
      <c r="E14" s="15">
        <v>-260807.44889571494</v>
      </c>
      <c r="F14" s="15">
        <v>-1777165.1671516194</v>
      </c>
      <c r="G14" s="15">
        <v>-2037972.6160473344</v>
      </c>
      <c r="H14" s="16"/>
      <c r="I14" s="15">
        <v>-8535366.4876570813</v>
      </c>
      <c r="L14" s="9"/>
      <c r="M14" s="17"/>
      <c r="N14" s="17"/>
      <c r="O14" s="18"/>
      <c r="P14" s="18"/>
    </row>
    <row r="15" spans="1:17" s="8" customFormat="1">
      <c r="A15" s="8">
        <v>2000</v>
      </c>
      <c r="B15" s="8" t="s">
        <v>20</v>
      </c>
      <c r="C15" s="15">
        <v>29107396.69267283</v>
      </c>
      <c r="D15" s="16"/>
      <c r="E15" s="15">
        <v>1192578.6182728163</v>
      </c>
      <c r="F15" s="15">
        <v>10431559.673319791</v>
      </c>
      <c r="G15" s="15">
        <v>11624138.291592607</v>
      </c>
      <c r="H15" s="16"/>
      <c r="I15" s="15">
        <v>40731534.984265439</v>
      </c>
      <c r="L15" s="9"/>
      <c r="M15" s="17"/>
      <c r="N15" s="17"/>
      <c r="O15" s="18"/>
      <c r="P15" s="18"/>
    </row>
    <row r="16" spans="1:17" s="8" customFormat="1">
      <c r="A16" s="8">
        <v>2000</v>
      </c>
      <c r="B16" s="8" t="s">
        <v>21</v>
      </c>
      <c r="C16" s="15">
        <v>-12486358.932354223</v>
      </c>
      <c r="D16" s="16"/>
      <c r="E16" s="15">
        <v>-440581.80567873351</v>
      </c>
      <c r="F16" s="15">
        <v>-3910373.1871112259</v>
      </c>
      <c r="G16" s="15">
        <v>-4350954.9927899595</v>
      </c>
      <c r="H16" s="16"/>
      <c r="I16" s="15">
        <v>-16837313.925144181</v>
      </c>
      <c r="L16" s="9"/>
      <c r="M16" s="17"/>
      <c r="N16" s="17"/>
      <c r="O16" s="18"/>
      <c r="P16" s="18"/>
    </row>
    <row r="17" spans="1:17" s="8" customFormat="1">
      <c r="A17" s="8">
        <v>2000</v>
      </c>
      <c r="B17" s="8" t="s">
        <v>22</v>
      </c>
      <c r="C17" s="15">
        <v>-42597698.856917068</v>
      </c>
      <c r="D17" s="16"/>
      <c r="E17" s="15">
        <v>-1168274.1468012598</v>
      </c>
      <c r="F17" s="15">
        <v>-5132389.3967660293</v>
      </c>
      <c r="G17" s="15">
        <v>-6300663.5435672887</v>
      </c>
      <c r="H17" s="16"/>
      <c r="I17" s="15">
        <v>-48898362.400484353</v>
      </c>
      <c r="L17" s="9"/>
      <c r="M17" s="17"/>
      <c r="N17" s="17"/>
      <c r="O17" s="18"/>
      <c r="P17" s="18"/>
    </row>
    <row r="18" spans="1:17" s="8" customFormat="1">
      <c r="A18" s="8">
        <v>2001</v>
      </c>
      <c r="B18" s="8" t="s">
        <v>11</v>
      </c>
      <c r="C18" s="15">
        <v>-115841796.27571444</v>
      </c>
      <c r="D18" s="16"/>
      <c r="E18" s="15">
        <v>-3183124.3133879062</v>
      </c>
      <c r="F18" s="15">
        <v>-18069401.308895014</v>
      </c>
      <c r="G18" s="15">
        <v>-21252525.622282922</v>
      </c>
      <c r="H18" s="16"/>
      <c r="I18" s="15">
        <v>-137094321.89799738</v>
      </c>
      <c r="L18" s="9"/>
      <c r="M18" s="17"/>
      <c r="N18" s="17"/>
      <c r="O18" s="18"/>
      <c r="P18" s="18"/>
    </row>
    <row r="19" spans="1:17" s="8" customFormat="1">
      <c r="A19" s="8">
        <v>2001</v>
      </c>
      <c r="B19" s="8" t="s">
        <v>12</v>
      </c>
      <c r="C19" s="15">
        <v>3729882.0079209064</v>
      </c>
      <c r="D19" s="16"/>
      <c r="E19" s="15">
        <v>110740.66849642957</v>
      </c>
      <c r="F19" s="15">
        <v>174322.0961159486</v>
      </c>
      <c r="G19" s="15">
        <v>285062.7646123782</v>
      </c>
      <c r="H19" s="16"/>
      <c r="I19" s="15">
        <v>4014944.7725332845</v>
      </c>
      <c r="L19" s="9"/>
      <c r="M19" s="17"/>
      <c r="N19" s="17"/>
      <c r="O19" s="18"/>
      <c r="P19" s="18"/>
    </row>
    <row r="20" spans="1:17" s="8" customFormat="1">
      <c r="A20" s="8">
        <v>2001</v>
      </c>
      <c r="B20" s="8" t="s">
        <v>13</v>
      </c>
      <c r="C20" s="15">
        <v>19806708.249347135</v>
      </c>
      <c r="D20" s="16"/>
      <c r="E20" s="15">
        <v>490803.96420406143</v>
      </c>
      <c r="F20" s="15">
        <v>1827054.0207557038</v>
      </c>
      <c r="G20" s="15">
        <v>2317857.9849597653</v>
      </c>
      <c r="H20" s="16"/>
      <c r="I20" s="15">
        <v>22124566.234306902</v>
      </c>
    </row>
    <row r="21" spans="1:17" s="8" customFormat="1">
      <c r="A21" s="8">
        <v>2001</v>
      </c>
      <c r="B21" s="8" t="s">
        <v>14</v>
      </c>
      <c r="C21" s="15">
        <v>-7414516.4688749416</v>
      </c>
      <c r="D21" s="16"/>
      <c r="E21" s="15">
        <v>33829.037514880089</v>
      </c>
      <c r="F21" s="15">
        <v>856210.07667803438</v>
      </c>
      <c r="G21" s="15">
        <v>890039.11419291445</v>
      </c>
      <c r="H21" s="16"/>
      <c r="I21" s="15">
        <v>-6524477.3546820274</v>
      </c>
    </row>
    <row r="22" spans="1:17" s="8" customFormat="1">
      <c r="A22" s="8">
        <v>2001</v>
      </c>
      <c r="B22" s="8" t="s">
        <v>15</v>
      </c>
      <c r="C22" s="15">
        <v>9910994.1735906228</v>
      </c>
      <c r="D22" s="16"/>
      <c r="E22" s="15">
        <v>374639.61042110203</v>
      </c>
      <c r="F22" s="15">
        <v>3742009.803801721</v>
      </c>
      <c r="G22" s="15">
        <v>4116649.414222823</v>
      </c>
      <c r="H22" s="16"/>
      <c r="I22" s="15">
        <v>14027643.587813446</v>
      </c>
    </row>
    <row r="23" spans="1:17" s="8" customFormat="1">
      <c r="A23" s="8">
        <v>2001</v>
      </c>
      <c r="B23" s="8" t="s">
        <v>16</v>
      </c>
      <c r="C23" s="15">
        <v>7005819.7613336844</v>
      </c>
      <c r="D23" s="16"/>
      <c r="E23" s="15">
        <v>272921.13110537874</v>
      </c>
      <c r="F23" s="15">
        <v>2043226.0602090678</v>
      </c>
      <c r="G23" s="15">
        <v>2316147.1913144467</v>
      </c>
      <c r="H23" s="16"/>
      <c r="I23" s="15">
        <v>9321966.9526481312</v>
      </c>
    </row>
    <row r="24" spans="1:17" s="8" customFormat="1">
      <c r="A24" s="8">
        <v>2001</v>
      </c>
      <c r="B24" s="8" t="s">
        <v>17</v>
      </c>
      <c r="C24" s="15">
        <v>32235497.834351588</v>
      </c>
      <c r="D24" s="16"/>
      <c r="E24" s="15">
        <v>1236111.3499194041</v>
      </c>
      <c r="F24" s="15">
        <v>8624098.0569388103</v>
      </c>
      <c r="G24" s="15">
        <v>9860209.4068582151</v>
      </c>
      <c r="H24" s="16"/>
      <c r="I24" s="15">
        <v>42095707.241209805</v>
      </c>
    </row>
    <row r="25" spans="1:17" s="8" customFormat="1">
      <c r="A25" s="8">
        <v>2001</v>
      </c>
      <c r="B25" s="8" t="s">
        <v>18</v>
      </c>
      <c r="C25" s="15">
        <v>22301184.485080585</v>
      </c>
      <c r="D25" s="16"/>
      <c r="E25" s="15">
        <v>867450.71354707098</v>
      </c>
      <c r="F25" s="15">
        <v>5963804.7403847044</v>
      </c>
      <c r="G25" s="15">
        <v>6831255.4539317749</v>
      </c>
      <c r="H25" s="16"/>
      <c r="I25" s="15">
        <v>29132439.93901236</v>
      </c>
    </row>
    <row r="26" spans="1:17" s="8" customFormat="1">
      <c r="A26" s="8">
        <v>2001</v>
      </c>
      <c r="B26" s="8" t="s">
        <v>19</v>
      </c>
      <c r="C26" s="15">
        <v>25987428.562771294</v>
      </c>
      <c r="D26" s="16"/>
      <c r="E26" s="15">
        <v>1035368.861286288</v>
      </c>
      <c r="F26" s="15">
        <v>7462775.374834734</v>
      </c>
      <c r="G26" s="15">
        <v>8498144.2361210212</v>
      </c>
      <c r="H26" s="16"/>
      <c r="I26" s="15">
        <v>34485572.798892319</v>
      </c>
    </row>
    <row r="27" spans="1:17" s="8" customFormat="1">
      <c r="A27" s="8">
        <v>2001</v>
      </c>
      <c r="B27" s="8" t="s">
        <v>20</v>
      </c>
      <c r="C27" s="15">
        <v>42631148.258356206</v>
      </c>
      <c r="D27" s="16"/>
      <c r="E27" s="15">
        <v>1738849.1799402318</v>
      </c>
      <c r="F27" s="15">
        <v>14962181.891946692</v>
      </c>
      <c r="G27" s="15">
        <v>16701031.071886923</v>
      </c>
      <c r="H27" s="16"/>
      <c r="I27" s="15">
        <v>59332179.330243126</v>
      </c>
    </row>
    <row r="28" spans="1:17" s="8" customFormat="1">
      <c r="A28" s="8">
        <v>2001</v>
      </c>
      <c r="B28" s="8" t="s">
        <v>21</v>
      </c>
      <c r="C28" s="15">
        <v>6026597.4087441387</v>
      </c>
      <c r="D28" s="16"/>
      <c r="E28" s="15">
        <v>128861.82804010515</v>
      </c>
      <c r="F28" s="15">
        <v>1541382.8894522395</v>
      </c>
      <c r="G28" s="15">
        <v>1670244.7174923446</v>
      </c>
      <c r="H28" s="16"/>
      <c r="I28" s="15">
        <v>7696842.1262364835</v>
      </c>
    </row>
    <row r="29" spans="1:17" s="8" customFormat="1">
      <c r="A29" s="8">
        <v>2001</v>
      </c>
      <c r="B29" s="8" t="s">
        <v>22</v>
      </c>
      <c r="C29" s="15">
        <v>32667654.053369429</v>
      </c>
      <c r="D29" s="16"/>
      <c r="E29" s="15">
        <v>1108573.7574445102</v>
      </c>
      <c r="F29" s="15">
        <v>4910188.1323928563</v>
      </c>
      <c r="G29" s="15">
        <v>6018761.8898373665</v>
      </c>
      <c r="H29" s="16"/>
      <c r="I29" s="15">
        <v>38686415.943206795</v>
      </c>
    </row>
    <row r="30" spans="1:17" s="8" customFormat="1">
      <c r="A30" s="8">
        <v>2002</v>
      </c>
      <c r="B30" s="8" t="s">
        <v>11</v>
      </c>
      <c r="C30" s="15">
        <v>-33578124.593880296</v>
      </c>
      <c r="D30" s="16"/>
      <c r="E30" s="15">
        <v>-921831.67845538631</v>
      </c>
      <c r="F30" s="15">
        <v>-5155958.582830946</v>
      </c>
      <c r="G30" s="15">
        <v>-6077790.2612863323</v>
      </c>
      <c r="H30" s="16"/>
      <c r="I30" s="15">
        <v>-39655914.855166629</v>
      </c>
      <c r="M30" s="27"/>
      <c r="N30" s="27"/>
      <c r="O30" s="27"/>
      <c r="P30" s="27"/>
      <c r="Q30" s="28"/>
    </row>
    <row r="31" spans="1:17" s="8" customFormat="1">
      <c r="A31" s="8">
        <v>2002</v>
      </c>
      <c r="B31" s="8" t="s">
        <v>12</v>
      </c>
      <c r="C31" s="15">
        <v>25907288.144829515</v>
      </c>
      <c r="D31" s="16"/>
      <c r="E31" s="15">
        <v>770758.41849857871</v>
      </c>
      <c r="F31" s="15">
        <v>3101860.1612568684</v>
      </c>
      <c r="G31" s="15">
        <v>3872618.5797554469</v>
      </c>
      <c r="H31" s="16"/>
      <c r="I31" s="15">
        <v>29779906.724584963</v>
      </c>
      <c r="M31" s="27"/>
      <c r="N31" s="27"/>
      <c r="O31" s="27"/>
      <c r="P31" s="27"/>
      <c r="Q31" s="28"/>
    </row>
    <row r="32" spans="1:17" s="8" customFormat="1">
      <c r="A32" s="8">
        <v>2002</v>
      </c>
      <c r="B32" s="8" t="s">
        <v>13</v>
      </c>
      <c r="C32" s="15">
        <v>-43099445.848072879</v>
      </c>
      <c r="D32" s="16"/>
      <c r="E32" s="15">
        <v>-1134462.6328156444</v>
      </c>
      <c r="F32" s="15">
        <v>-4112325.3041729312</v>
      </c>
      <c r="G32" s="15">
        <v>-5246787.9369885754</v>
      </c>
      <c r="H32" s="16"/>
      <c r="I32" s="15">
        <v>-48346233.785061456</v>
      </c>
      <c r="M32" s="27"/>
      <c r="N32" s="27"/>
      <c r="O32" s="27"/>
      <c r="P32" s="27"/>
      <c r="Q32" s="28"/>
    </row>
    <row r="33" spans="1:17" s="8" customFormat="1">
      <c r="A33" s="8">
        <v>2002</v>
      </c>
      <c r="B33" s="8" t="s">
        <v>14</v>
      </c>
      <c r="C33" s="15">
        <v>1465838.7342429601</v>
      </c>
      <c r="D33" s="16"/>
      <c r="E33" s="15">
        <v>-48650.220002624243</v>
      </c>
      <c r="F33" s="15">
        <v>-1769404.6741154895</v>
      </c>
      <c r="G33" s="15">
        <v>-1818054.8941181137</v>
      </c>
      <c r="H33" s="16"/>
      <c r="I33" s="15">
        <v>-352216.15987515356</v>
      </c>
      <c r="M33" s="27"/>
      <c r="N33" s="27"/>
      <c r="O33" s="27"/>
      <c r="P33" s="27"/>
      <c r="Q33" s="28"/>
    </row>
    <row r="34" spans="1:17" s="8" customFormat="1">
      <c r="A34" s="8">
        <v>2002</v>
      </c>
      <c r="B34" s="8" t="s">
        <v>15</v>
      </c>
      <c r="C34" s="15">
        <v>-40530219.183119372</v>
      </c>
      <c r="D34" s="16"/>
      <c r="E34" s="15">
        <v>-1535858.839511612</v>
      </c>
      <c r="F34" s="15">
        <v>-13188470.254681364</v>
      </c>
      <c r="G34" s="15">
        <v>-14724329.094192976</v>
      </c>
      <c r="H34" s="16"/>
      <c r="I34" s="15">
        <v>-55254548.277312346</v>
      </c>
      <c r="K34" s="20" t="s">
        <v>35</v>
      </c>
      <c r="N34" s="21" t="s">
        <v>36</v>
      </c>
      <c r="O34" s="21" t="s">
        <v>37</v>
      </c>
      <c r="P34" s="21" t="s">
        <v>38</v>
      </c>
    </row>
    <row r="35" spans="1:17" s="8" customFormat="1">
      <c r="A35" s="8">
        <v>2002</v>
      </c>
      <c r="B35" s="8" t="s">
        <v>16</v>
      </c>
      <c r="C35" s="15">
        <v>19264717.634745046</v>
      </c>
      <c r="D35" s="16"/>
      <c r="E35" s="15">
        <v>750614.09119445982</v>
      </c>
      <c r="F35" s="15">
        <v>6295409.1527402475</v>
      </c>
      <c r="G35" s="15">
        <v>7046023.2439347077</v>
      </c>
      <c r="H35" s="16"/>
      <c r="I35" s="15">
        <v>26310740.878679752</v>
      </c>
      <c r="M35" s="21" t="s">
        <v>3</v>
      </c>
      <c r="N35" s="21" t="s">
        <v>4</v>
      </c>
      <c r="O35" s="21" t="s">
        <v>4</v>
      </c>
      <c r="P35" s="21" t="s">
        <v>4</v>
      </c>
      <c r="Q35" s="21" t="s">
        <v>84</v>
      </c>
    </row>
    <row r="36" spans="1:17" s="8" customFormat="1">
      <c r="A36" s="8">
        <v>2002</v>
      </c>
      <c r="B36" s="8" t="s">
        <v>17</v>
      </c>
      <c r="C36" s="15">
        <v>31067651.498484768</v>
      </c>
      <c r="D36" s="16"/>
      <c r="E36" s="15">
        <v>1191896.8598863559</v>
      </c>
      <c r="F36" s="15">
        <v>8384810.2880402626</v>
      </c>
      <c r="G36" s="15">
        <v>9576707.1479266193</v>
      </c>
      <c r="H36" s="16"/>
      <c r="I36" s="15">
        <v>40644358.646411389</v>
      </c>
      <c r="M36" s="22">
        <v>3.9300000000000002E-2</v>
      </c>
      <c r="N36" s="22">
        <v>4.6370000000000001E-2</v>
      </c>
      <c r="O36" s="22">
        <v>1.9519999999999999E-2</v>
      </c>
      <c r="P36" s="22"/>
      <c r="Q36" s="19"/>
    </row>
    <row r="37" spans="1:17" s="8" customFormat="1">
      <c r="A37" s="8">
        <v>2002</v>
      </c>
      <c r="B37" s="8" t="s">
        <v>18</v>
      </c>
      <c r="C37" s="15">
        <v>16789545.371958103</v>
      </c>
      <c r="D37" s="16"/>
      <c r="E37" s="15">
        <v>655881.53949128534</v>
      </c>
      <c r="F37" s="15">
        <v>4516611.4541698489</v>
      </c>
      <c r="G37" s="15">
        <v>5172492.9936611345</v>
      </c>
      <c r="H37" s="16"/>
      <c r="I37" s="15">
        <v>21962038.365619238</v>
      </c>
      <c r="M37" s="23">
        <v>4.2797700000000001E-2</v>
      </c>
      <c r="N37" s="23">
        <v>5.0496930000000002E-2</v>
      </c>
      <c r="O37" s="23">
        <v>2.125728E-2</v>
      </c>
      <c r="P37" s="23"/>
      <c r="Q37" s="24" t="s">
        <v>39</v>
      </c>
    </row>
    <row r="38" spans="1:17" s="8" customFormat="1">
      <c r="A38" s="8">
        <v>2002</v>
      </c>
      <c r="B38" s="8" t="s">
        <v>19</v>
      </c>
      <c r="C38" s="15">
        <v>1876131.9636446058</v>
      </c>
      <c r="D38" s="16"/>
      <c r="E38" s="15">
        <v>75681.521738515861</v>
      </c>
      <c r="F38" s="15">
        <v>294128.12386951922</v>
      </c>
      <c r="G38" s="15">
        <v>369809.64560803509</v>
      </c>
      <c r="H38" s="16"/>
      <c r="I38" s="15">
        <v>2245941.609252641</v>
      </c>
      <c r="M38" s="25">
        <v>4.265E-2</v>
      </c>
      <c r="N38" s="25">
        <v>4.8349999999999997E-2</v>
      </c>
      <c r="O38" s="25">
        <v>2.142733824E-2</v>
      </c>
      <c r="P38" s="25"/>
      <c r="Q38" s="26" t="s">
        <v>40</v>
      </c>
    </row>
    <row r="39" spans="1:17" s="8" customFormat="1">
      <c r="A39" s="8">
        <v>2002</v>
      </c>
      <c r="B39" s="8" t="s">
        <v>20</v>
      </c>
      <c r="C39" s="15">
        <v>-27709247.84476582</v>
      </c>
      <c r="D39" s="16"/>
      <c r="E39" s="15">
        <v>-1145791.4390085002</v>
      </c>
      <c r="F39" s="15">
        <v>-9688522.0914837271</v>
      </c>
      <c r="G39" s="15">
        <v>-10834313.530492228</v>
      </c>
      <c r="H39" s="16"/>
      <c r="I39" s="15">
        <v>-38543561.375258043</v>
      </c>
      <c r="M39" s="27"/>
      <c r="N39" s="27"/>
      <c r="O39" s="27"/>
      <c r="P39" s="27"/>
      <c r="Q39" s="28"/>
    </row>
    <row r="40" spans="1:17" s="8" customFormat="1">
      <c r="A40" s="8">
        <v>2002</v>
      </c>
      <c r="B40" s="8" t="s">
        <v>21</v>
      </c>
      <c r="C40" s="15">
        <v>2918142.1027560038</v>
      </c>
      <c r="D40" s="16"/>
      <c r="E40" s="15">
        <v>80126.965473685981</v>
      </c>
      <c r="F40" s="15">
        <v>-24476.147258560843</v>
      </c>
      <c r="G40" s="15">
        <v>55650.818215125139</v>
      </c>
      <c r="H40" s="16"/>
      <c r="I40" s="15">
        <v>2973792.9209711291</v>
      </c>
      <c r="M40" s="27"/>
      <c r="N40" s="27"/>
      <c r="O40" s="27"/>
      <c r="P40" s="27"/>
      <c r="Q40" s="28"/>
    </row>
    <row r="41" spans="1:17" s="8" customFormat="1">
      <c r="A41" s="8">
        <v>2002</v>
      </c>
      <c r="B41" s="8" t="s">
        <v>22</v>
      </c>
      <c r="C41" s="15">
        <v>-26156551.629988611</v>
      </c>
      <c r="D41" s="16"/>
      <c r="E41" s="15">
        <v>-834402.84871197038</v>
      </c>
      <c r="F41" s="15">
        <v>-3170616.8542151977</v>
      </c>
      <c r="G41" s="15">
        <v>-4005019.702927168</v>
      </c>
      <c r="H41" s="16"/>
      <c r="I41" s="15">
        <v>-30161571.332915779</v>
      </c>
      <c r="K41" s="20" t="s">
        <v>41</v>
      </c>
      <c r="M41" s="27"/>
      <c r="N41" s="27"/>
      <c r="O41" s="27"/>
      <c r="P41" s="27"/>
      <c r="Q41" s="28"/>
    </row>
    <row r="42" spans="1:17" s="8" customFormat="1">
      <c r="A42" s="8">
        <v>2003</v>
      </c>
      <c r="B42" s="8" t="s">
        <v>11</v>
      </c>
      <c r="C42" s="15">
        <v>-38650004.470842838</v>
      </c>
      <c r="D42" s="16"/>
      <c r="E42" s="15">
        <v>-1084194.6020543571</v>
      </c>
      <c r="F42" s="15">
        <v>-5135949.9638927449</v>
      </c>
      <c r="G42" s="15">
        <v>-6220144.5659471024</v>
      </c>
      <c r="H42" s="16"/>
      <c r="I42" s="15">
        <v>-44870149.036789939</v>
      </c>
      <c r="K42" s="8">
        <v>2003</v>
      </c>
      <c r="L42" s="8" t="s">
        <v>11</v>
      </c>
      <c r="M42" s="27">
        <v>-1518945.1757041237</v>
      </c>
      <c r="N42" s="27">
        <v>-50274.103697260536</v>
      </c>
      <c r="O42" s="27">
        <v>-100253.74329518637</v>
      </c>
      <c r="P42" s="27">
        <v>-150527.84699244692</v>
      </c>
      <c r="Q42" s="28">
        <v>-1669473.0226965707</v>
      </c>
    </row>
    <row r="43" spans="1:17" s="8" customFormat="1">
      <c r="A43" s="8">
        <v>2003</v>
      </c>
      <c r="B43" s="8" t="s">
        <v>12</v>
      </c>
      <c r="C43" s="15">
        <v>-34350835.402782321</v>
      </c>
      <c r="D43" s="16"/>
      <c r="E43" s="15">
        <v>-1045169.775929201</v>
      </c>
      <c r="F43" s="15">
        <v>-3523162.2467541676</v>
      </c>
      <c r="G43" s="15">
        <v>-4568332.022683369</v>
      </c>
      <c r="H43" s="16"/>
      <c r="I43" s="15">
        <v>-38919167.425465688</v>
      </c>
      <c r="K43" s="8">
        <v>2003</v>
      </c>
      <c r="L43" s="8" t="s">
        <v>12</v>
      </c>
      <c r="M43" s="27">
        <v>-1349987.8313293452</v>
      </c>
      <c r="N43" s="27">
        <v>-48464.522509837057</v>
      </c>
      <c r="O43" s="27">
        <v>-68772.127056641344</v>
      </c>
      <c r="P43" s="27">
        <v>-117236.6495664784</v>
      </c>
      <c r="Q43" s="28">
        <v>-1467224.4808958236</v>
      </c>
    </row>
    <row r="44" spans="1:17" s="8" customFormat="1">
      <c r="A44" s="8">
        <v>2003</v>
      </c>
      <c r="B44" s="8" t="s">
        <v>13</v>
      </c>
      <c r="C44" s="15">
        <v>26110923.545441184</v>
      </c>
      <c r="D44" s="16"/>
      <c r="E44" s="15">
        <v>639234.61355694325</v>
      </c>
      <c r="F44" s="15">
        <v>3137256.475481113</v>
      </c>
      <c r="G44" s="15">
        <v>3776491.0890380563</v>
      </c>
      <c r="H44" s="16"/>
      <c r="I44" s="15">
        <v>29887414.63447924</v>
      </c>
      <c r="K44" s="8">
        <v>2003</v>
      </c>
      <c r="L44" s="8" t="s">
        <v>13</v>
      </c>
      <c r="M44" s="27">
        <v>1026159.2953358386</v>
      </c>
      <c r="N44" s="27">
        <v>29641.309030635461</v>
      </c>
      <c r="O44" s="27">
        <v>61239.24640139132</v>
      </c>
      <c r="P44" s="27">
        <v>90880.555432026784</v>
      </c>
      <c r="Q44" s="28">
        <v>1117039.8507678653</v>
      </c>
    </row>
    <row r="45" spans="1:17" s="8" customFormat="1">
      <c r="A45" s="8">
        <v>2003</v>
      </c>
      <c r="B45" s="8" t="s">
        <v>14</v>
      </c>
      <c r="C45" s="15">
        <v>1436277.9685275629</v>
      </c>
      <c r="D45" s="16"/>
      <c r="E45" s="15">
        <v>-74636.578790087369</v>
      </c>
      <c r="F45" s="15">
        <v>-1081274.9692649979</v>
      </c>
      <c r="G45" s="15">
        <v>-1155911.5480550854</v>
      </c>
      <c r="H45" s="16"/>
      <c r="I45" s="15">
        <v>280366.42047247756</v>
      </c>
      <c r="K45" s="8">
        <v>2003</v>
      </c>
      <c r="L45" s="8" t="s">
        <v>14</v>
      </c>
      <c r="M45" s="27">
        <v>56445.724163133222</v>
      </c>
      <c r="N45" s="27">
        <v>-3460.8981584963512</v>
      </c>
      <c r="O45" s="27">
        <v>-21106.487400052756</v>
      </c>
      <c r="P45" s="27">
        <v>-24567.385558549107</v>
      </c>
      <c r="Q45" s="28">
        <v>31878.338604584111</v>
      </c>
    </row>
    <row r="46" spans="1:17" s="8" customFormat="1">
      <c r="A46" s="8">
        <v>2003</v>
      </c>
      <c r="B46" s="8" t="s">
        <v>15</v>
      </c>
      <c r="C46" s="15">
        <v>-24703254.837292347</v>
      </c>
      <c r="D46" s="16"/>
      <c r="E46" s="15">
        <v>-956330.00131477288</v>
      </c>
      <c r="F46" s="15">
        <v>-8243356.5996379722</v>
      </c>
      <c r="G46" s="15">
        <v>-9199686.6009527445</v>
      </c>
      <c r="H46" s="16"/>
      <c r="I46" s="15">
        <v>-33902941.438245088</v>
      </c>
      <c r="K46" s="8">
        <v>2003</v>
      </c>
      <c r="L46" s="8" t="s">
        <v>15</v>
      </c>
      <c r="M46" s="27">
        <v>-970837.91510558932</v>
      </c>
      <c r="N46" s="27">
        <v>-44345.022160966022</v>
      </c>
      <c r="O46" s="27">
        <v>-160910.32082493321</v>
      </c>
      <c r="P46" s="27">
        <v>-205255.34298589925</v>
      </c>
      <c r="Q46" s="28">
        <v>-1176093.2580914886</v>
      </c>
    </row>
    <row r="47" spans="1:17" s="8" customFormat="1">
      <c r="A47" s="8">
        <v>2003</v>
      </c>
      <c r="B47" s="8" t="s">
        <v>16</v>
      </c>
      <c r="C47" s="15">
        <v>8269199.3904213626</v>
      </c>
      <c r="D47" s="16"/>
      <c r="E47" s="15">
        <v>329551.70390348346</v>
      </c>
      <c r="F47" s="15">
        <v>1837082.0503611106</v>
      </c>
      <c r="G47" s="15">
        <v>2166633.7542645941</v>
      </c>
      <c r="H47" s="16"/>
      <c r="I47" s="15">
        <v>10435833.144685958</v>
      </c>
      <c r="K47" s="8">
        <v>2003</v>
      </c>
      <c r="L47" s="8" t="s">
        <v>16</v>
      </c>
      <c r="M47" s="27">
        <v>324979.53604355955</v>
      </c>
      <c r="N47" s="27">
        <v>15281.312510004529</v>
      </c>
      <c r="O47" s="27">
        <v>35859.84162304888</v>
      </c>
      <c r="P47" s="27">
        <v>51141.154133053409</v>
      </c>
      <c r="Q47" s="28">
        <v>376120.69017661293</v>
      </c>
    </row>
    <row r="48" spans="1:17" s="8" customFormat="1">
      <c r="A48" s="8">
        <v>2003</v>
      </c>
      <c r="B48" s="8" t="s">
        <v>17</v>
      </c>
      <c r="C48" s="15">
        <v>51077638.102650911</v>
      </c>
      <c r="D48" s="16"/>
      <c r="E48" s="15">
        <v>2008959.860547849</v>
      </c>
      <c r="F48" s="15">
        <v>13446499.958581127</v>
      </c>
      <c r="G48" s="15">
        <v>15455459.819128975</v>
      </c>
      <c r="H48" s="16"/>
      <c r="I48" s="15">
        <v>66533097.921779886</v>
      </c>
      <c r="K48" s="8">
        <v>2003</v>
      </c>
      <c r="L48" s="8" t="s">
        <v>17</v>
      </c>
      <c r="M48" s="27">
        <v>2007351.1774341809</v>
      </c>
      <c r="N48" s="27">
        <v>93155.46873360376</v>
      </c>
      <c r="O48" s="27">
        <v>262475.67919150362</v>
      </c>
      <c r="P48" s="27">
        <v>355631.14792510739</v>
      </c>
      <c r="Q48" s="28">
        <v>2362982.3253592881</v>
      </c>
    </row>
    <row r="49" spans="1:17" s="8" customFormat="1">
      <c r="A49" s="8">
        <v>2003</v>
      </c>
      <c r="B49" s="8" t="s">
        <v>18</v>
      </c>
      <c r="C49" s="15">
        <v>44502444.224609949</v>
      </c>
      <c r="D49" s="16"/>
      <c r="E49" s="15">
        <v>1775102.0308781334</v>
      </c>
      <c r="F49" s="15">
        <v>11695202.495743224</v>
      </c>
      <c r="G49" s="15">
        <v>13470304.526621358</v>
      </c>
      <c r="H49" s="16"/>
      <c r="I49" s="15">
        <v>57972748.751231305</v>
      </c>
      <c r="K49" s="8">
        <v>2003</v>
      </c>
      <c r="L49" s="8" t="s">
        <v>18</v>
      </c>
      <c r="M49" s="27">
        <v>1748946.0580271711</v>
      </c>
      <c r="N49" s="27">
        <v>82311.481171819047</v>
      </c>
      <c r="O49" s="27">
        <v>228290.35271690774</v>
      </c>
      <c r="P49" s="27">
        <v>310601.83388872677</v>
      </c>
      <c r="Q49" s="28">
        <v>2059547.8919158978</v>
      </c>
    </row>
    <row r="50" spans="1:17" s="8" customFormat="1">
      <c r="A50" s="8">
        <v>2003</v>
      </c>
      <c r="B50" s="8" t="s">
        <v>19</v>
      </c>
      <c r="C50" s="15">
        <v>21021063.103317156</v>
      </c>
      <c r="D50" s="16"/>
      <c r="E50" s="15">
        <v>863200.48114957206</v>
      </c>
      <c r="F50" s="15">
        <v>5721500.756447386</v>
      </c>
      <c r="G50" s="15">
        <v>6584701.2375969579</v>
      </c>
      <c r="H50" s="16"/>
      <c r="I50" s="15">
        <v>27605764.340914115</v>
      </c>
      <c r="K50" s="8">
        <v>2003</v>
      </c>
      <c r="L50" s="8" t="s">
        <v>19</v>
      </c>
      <c r="M50" s="27">
        <v>826127.77996036434</v>
      </c>
      <c r="N50" s="27">
        <v>40026.606310905656</v>
      </c>
      <c r="O50" s="27">
        <v>111683.69476585297</v>
      </c>
      <c r="P50" s="27">
        <v>151710.30107675862</v>
      </c>
      <c r="Q50" s="28">
        <v>977838.08103712299</v>
      </c>
    </row>
    <row r="51" spans="1:17" s="8" customFormat="1">
      <c r="A51" s="8">
        <v>2003</v>
      </c>
      <c r="B51" s="8" t="s">
        <v>20</v>
      </c>
      <c r="C51" s="15">
        <v>39414966.313415132</v>
      </c>
      <c r="D51" s="16"/>
      <c r="E51" s="15">
        <v>1664769.1675808562</v>
      </c>
      <c r="F51" s="15">
        <v>11574771.889777044</v>
      </c>
      <c r="G51" s="15">
        <v>13239541.0573579</v>
      </c>
      <c r="H51" s="16"/>
      <c r="I51" s="15">
        <v>52654507.370773032</v>
      </c>
      <c r="K51" s="8">
        <v>2003</v>
      </c>
      <c r="L51" s="8" t="s">
        <v>20</v>
      </c>
      <c r="M51" s="27">
        <v>1549008.1761172148</v>
      </c>
      <c r="N51" s="27">
        <v>77195.346300724312</v>
      </c>
      <c r="O51" s="27">
        <v>225939.54728844788</v>
      </c>
      <c r="P51" s="27">
        <v>303134.89358917216</v>
      </c>
      <c r="Q51" s="28">
        <v>1852143.0697063871</v>
      </c>
    </row>
    <row r="52" spans="1:17" s="8" customFormat="1">
      <c r="A52" s="8">
        <v>2003</v>
      </c>
      <c r="B52" s="8" t="s">
        <v>21</v>
      </c>
      <c r="C52" s="15">
        <v>6265539.7208330408</v>
      </c>
      <c r="D52" s="16"/>
      <c r="E52" s="15">
        <v>-404913.57332546898</v>
      </c>
      <c r="F52" s="15">
        <v>-4630445.4242869653</v>
      </c>
      <c r="G52" s="15">
        <v>-5035358.9976124344</v>
      </c>
      <c r="H52" s="16"/>
      <c r="I52" s="15">
        <v>1230180.7232206063</v>
      </c>
      <c r="K52" s="8">
        <v>2003</v>
      </c>
      <c r="L52" s="8" t="s">
        <v>21</v>
      </c>
      <c r="M52" s="27">
        <v>246235.7110287385</v>
      </c>
      <c r="N52" s="27">
        <v>-18775.842395101998</v>
      </c>
      <c r="O52" s="27">
        <v>-90386.294682081556</v>
      </c>
      <c r="P52" s="27">
        <v>-109162.13707718355</v>
      </c>
      <c r="Q52" s="28">
        <v>137073.57395155495</v>
      </c>
    </row>
    <row r="53" spans="1:17" s="8" customFormat="1">
      <c r="A53" s="8">
        <v>2003</v>
      </c>
      <c r="B53" s="8" t="s">
        <v>22</v>
      </c>
      <c r="C53" s="15">
        <v>-25048742.883959867</v>
      </c>
      <c r="D53" s="16"/>
      <c r="E53" s="15">
        <v>-573646.50023227138</v>
      </c>
      <c r="F53" s="15">
        <v>-2531502.8191064494</v>
      </c>
      <c r="G53" s="15">
        <v>-3105149.3193387208</v>
      </c>
      <c r="H53" s="16"/>
      <c r="I53" s="15">
        <v>-28153892.203298587</v>
      </c>
      <c r="K53" s="8">
        <v>2003</v>
      </c>
      <c r="L53" s="8" t="s">
        <v>22</v>
      </c>
      <c r="M53" s="27">
        <v>-984415.59533962281</v>
      </c>
      <c r="N53" s="27">
        <v>-26599.988215770423</v>
      </c>
      <c r="O53" s="27">
        <v>-49414.935028957887</v>
      </c>
      <c r="P53" s="27">
        <v>-76014.923244728314</v>
      </c>
      <c r="Q53" s="28">
        <v>-1060430.5185843511</v>
      </c>
    </row>
    <row r="54" spans="1:17" s="8" customFormat="1">
      <c r="A54" s="8">
        <v>2004</v>
      </c>
      <c r="B54" s="8" t="s">
        <v>11</v>
      </c>
      <c r="C54" s="15">
        <v>-23872060.430486105</v>
      </c>
      <c r="D54" s="16"/>
      <c r="E54" s="15">
        <v>-679594.17924882029</v>
      </c>
      <c r="F54" s="15">
        <v>-2870678.8900132831</v>
      </c>
      <c r="G54" s="15">
        <v>-3550273.0692621032</v>
      </c>
      <c r="H54" s="16"/>
      <c r="I54" s="15">
        <v>-27422333.499748208</v>
      </c>
      <c r="K54" s="8">
        <v>2004</v>
      </c>
      <c r="L54" s="8" t="s">
        <v>11</v>
      </c>
      <c r="M54" s="27">
        <v>-938171.97491810401</v>
      </c>
      <c r="N54" s="27">
        <v>-31512.782091767796</v>
      </c>
      <c r="O54" s="27">
        <v>-56035.651933059286</v>
      </c>
      <c r="P54" s="27">
        <v>-87548.434024827089</v>
      </c>
      <c r="Q54" s="28">
        <v>-1025720.4089429311</v>
      </c>
    </row>
    <row r="55" spans="1:17" s="8" customFormat="1">
      <c r="A55" s="8">
        <v>2004</v>
      </c>
      <c r="B55" s="8" t="s">
        <v>12</v>
      </c>
      <c r="C55" s="15">
        <v>-26129440.171503916</v>
      </c>
      <c r="D55" s="16"/>
      <c r="E55" s="15">
        <v>-803409.34569056425</v>
      </c>
      <c r="F55" s="15">
        <v>-1669079.1675203897</v>
      </c>
      <c r="G55" s="15">
        <v>-2472488.5132109541</v>
      </c>
      <c r="H55" s="16"/>
      <c r="I55" s="15">
        <v>-28601928.684714869</v>
      </c>
      <c r="K55" s="8">
        <v>2004</v>
      </c>
      <c r="L55" s="8" t="s">
        <v>12</v>
      </c>
      <c r="M55" s="27">
        <v>-1026886.9987401039</v>
      </c>
      <c r="N55" s="27">
        <v>-37254.091359671467</v>
      </c>
      <c r="O55" s="27">
        <v>-32580.425349998004</v>
      </c>
      <c r="P55" s="27">
        <v>-69834.516709669464</v>
      </c>
      <c r="Q55" s="28">
        <v>-1096721.5154497735</v>
      </c>
    </row>
    <row r="56" spans="1:17" s="8" customFormat="1">
      <c r="A56" s="8">
        <v>2004</v>
      </c>
      <c r="B56" s="8" t="s">
        <v>13</v>
      </c>
      <c r="C56" s="15">
        <v>-3790042.1819090405</v>
      </c>
      <c r="D56" s="16"/>
      <c r="E56" s="15">
        <v>-118532.66273508355</v>
      </c>
      <c r="F56" s="15">
        <v>492729.77252177399</v>
      </c>
      <c r="G56" s="15">
        <v>374197.10978669045</v>
      </c>
      <c r="H56" s="16"/>
      <c r="I56" s="15">
        <v>-3415845.0721223503</v>
      </c>
      <c r="K56" s="8">
        <v>2004</v>
      </c>
      <c r="L56" s="8" t="s">
        <v>13</v>
      </c>
      <c r="M56" s="27">
        <v>-148948.6577490253</v>
      </c>
      <c r="N56" s="27">
        <v>-5496.3595710258242</v>
      </c>
      <c r="O56" s="27">
        <v>9618.0851596250286</v>
      </c>
      <c r="P56" s="27">
        <v>4121.7255885992045</v>
      </c>
      <c r="Q56" s="28">
        <v>-144826.93216042611</v>
      </c>
    </row>
    <row r="57" spans="1:17" s="8" customFormat="1">
      <c r="A57" s="8">
        <v>2004</v>
      </c>
      <c r="B57" s="8" t="s">
        <v>14</v>
      </c>
      <c r="C57" s="15">
        <v>-925943.0425153859</v>
      </c>
      <c r="D57" s="16"/>
      <c r="E57" s="15">
        <v>233892.078441049</v>
      </c>
      <c r="F57" s="15">
        <v>2948380.6116352351</v>
      </c>
      <c r="G57" s="15">
        <v>3182272.6900762841</v>
      </c>
      <c r="H57" s="16"/>
      <c r="I57" s="15">
        <v>2256329.6475608982</v>
      </c>
      <c r="K57" s="8">
        <v>2004</v>
      </c>
      <c r="L57" s="8" t="s">
        <v>14</v>
      </c>
      <c r="M57" s="27">
        <v>-36389.561570854668</v>
      </c>
      <c r="N57" s="27">
        <v>10845.575677311443</v>
      </c>
      <c r="O57" s="27">
        <v>57552.389539119788</v>
      </c>
      <c r="P57" s="27">
        <v>68397.965216431228</v>
      </c>
      <c r="Q57" s="28">
        <v>32008.40364557656</v>
      </c>
    </row>
    <row r="58" spans="1:17" s="8" customFormat="1">
      <c r="A58" s="8">
        <v>2004</v>
      </c>
      <c r="B58" s="8" t="s">
        <v>15</v>
      </c>
      <c r="C58" s="15">
        <v>15669318.77599181</v>
      </c>
      <c r="D58" s="16"/>
      <c r="E58" s="15">
        <v>616164.61287192255</v>
      </c>
      <c r="F58" s="15">
        <v>4816772.1558318269</v>
      </c>
      <c r="G58" s="15">
        <v>5432936.7687037494</v>
      </c>
      <c r="H58" s="16"/>
      <c r="I58" s="15">
        <v>21102255.54469556</v>
      </c>
      <c r="K58" s="8">
        <v>2004</v>
      </c>
      <c r="L58" s="8" t="s">
        <v>15</v>
      </c>
      <c r="M58" s="27">
        <v>615804.22789647814</v>
      </c>
      <c r="N58" s="27">
        <v>28571.553098871049</v>
      </c>
      <c r="O58" s="27">
        <v>94023.392481837262</v>
      </c>
      <c r="P58" s="27">
        <v>122594.94558070831</v>
      </c>
      <c r="Q58" s="28">
        <v>738399.17347718647</v>
      </c>
    </row>
    <row r="59" spans="1:17" s="8" customFormat="1">
      <c r="A59" s="8">
        <v>2004</v>
      </c>
      <c r="B59" s="8" t="s">
        <v>16</v>
      </c>
      <c r="C59" s="15">
        <v>2588059.4897066108</v>
      </c>
      <c r="D59" s="16"/>
      <c r="E59" s="15">
        <v>104708.54015290402</v>
      </c>
      <c r="F59" s="15">
        <v>29987.647407732082</v>
      </c>
      <c r="G59" s="15">
        <v>134696.18756063611</v>
      </c>
      <c r="H59" s="16"/>
      <c r="I59" s="15">
        <v>2722755.6772672469</v>
      </c>
      <c r="K59" s="8">
        <v>2004</v>
      </c>
      <c r="L59" s="8" t="s">
        <v>16</v>
      </c>
      <c r="M59" s="27">
        <v>101710.73794546981</v>
      </c>
      <c r="N59" s="27">
        <v>4855.33500689016</v>
      </c>
      <c r="O59" s="27">
        <v>585.35887739893019</v>
      </c>
      <c r="P59" s="27">
        <v>5440.6938842890904</v>
      </c>
      <c r="Q59" s="28">
        <v>107151.43182975891</v>
      </c>
    </row>
    <row r="60" spans="1:17" s="8" customFormat="1">
      <c r="A60" s="8">
        <v>2004</v>
      </c>
      <c r="B60" s="8" t="s">
        <v>17</v>
      </c>
      <c r="C60" s="15">
        <v>23726243.681896754</v>
      </c>
      <c r="D60" s="16"/>
      <c r="E60" s="15">
        <v>947461.65876051947</v>
      </c>
      <c r="F60" s="15">
        <v>5802139.349713631</v>
      </c>
      <c r="G60" s="15">
        <v>6749601.0084741507</v>
      </c>
      <c r="H60" s="16"/>
      <c r="I60" s="15">
        <v>30475844.690370902</v>
      </c>
      <c r="K60" s="8">
        <v>2004</v>
      </c>
      <c r="L60" s="8" t="s">
        <v>17</v>
      </c>
      <c r="M60" s="27">
        <v>932441.3766985425</v>
      </c>
      <c r="N60" s="27">
        <v>43933.797116725291</v>
      </c>
      <c r="O60" s="27">
        <v>113257.76010641007</v>
      </c>
      <c r="P60" s="27">
        <v>157191.55722313537</v>
      </c>
      <c r="Q60" s="28">
        <v>1089632.9339216778</v>
      </c>
    </row>
    <row r="61" spans="1:17" s="8" customFormat="1">
      <c r="A61" s="8">
        <v>2004</v>
      </c>
      <c r="B61" s="8" t="s">
        <v>18</v>
      </c>
      <c r="C61" s="15">
        <v>21665921.452275001</v>
      </c>
      <c r="D61" s="16"/>
      <c r="E61" s="15">
        <v>876550.14125866618</v>
      </c>
      <c r="F61" s="15">
        <v>5931798.4231456714</v>
      </c>
      <c r="G61" s="15">
        <v>6808348.5644043377</v>
      </c>
      <c r="H61" s="16"/>
      <c r="I61" s="15">
        <v>28474270.016679339</v>
      </c>
      <c r="K61" s="8">
        <v>2004</v>
      </c>
      <c r="L61" s="8" t="s">
        <v>18</v>
      </c>
      <c r="M61" s="27">
        <v>851470.71307440754</v>
      </c>
      <c r="N61" s="27">
        <v>40645.630050164349</v>
      </c>
      <c r="O61" s="27">
        <v>115788.70521980349</v>
      </c>
      <c r="P61" s="27">
        <v>156434.33526996785</v>
      </c>
      <c r="Q61" s="28">
        <v>1007905.0483443753</v>
      </c>
    </row>
    <row r="62" spans="1:17" s="8" customFormat="1">
      <c r="A62" s="8">
        <v>2004</v>
      </c>
      <c r="B62" s="8" t="s">
        <v>19</v>
      </c>
      <c r="C62" s="15">
        <v>26695407.858625416</v>
      </c>
      <c r="D62" s="16"/>
      <c r="E62" s="15">
        <v>1107667.8147459684</v>
      </c>
      <c r="F62" s="15">
        <v>7468827.7484015608</v>
      </c>
      <c r="G62" s="15">
        <v>8576495.56314753</v>
      </c>
      <c r="H62" s="16"/>
      <c r="I62" s="15">
        <v>35271903.421772942</v>
      </c>
      <c r="K62" s="8">
        <v>2004</v>
      </c>
      <c r="L62" s="8" t="s">
        <v>19</v>
      </c>
      <c r="M62" s="27">
        <v>1049129.5288439789</v>
      </c>
      <c r="N62" s="27">
        <v>51362.556569770561</v>
      </c>
      <c r="O62" s="27">
        <v>145791.51764879847</v>
      </c>
      <c r="P62" s="27">
        <v>197154.07421856903</v>
      </c>
      <c r="Q62" s="28">
        <v>1246283.6030625477</v>
      </c>
    </row>
    <row r="63" spans="1:17" s="8" customFormat="1">
      <c r="A63" s="8">
        <v>2004</v>
      </c>
      <c r="B63" s="8" t="s">
        <v>20</v>
      </c>
      <c r="C63" s="15">
        <v>-20022758.884080175</v>
      </c>
      <c r="D63" s="16"/>
      <c r="E63" s="15">
        <v>-859477.04771447252</v>
      </c>
      <c r="F63" s="15">
        <v>-8230272.6310685212</v>
      </c>
      <c r="G63" s="15">
        <v>-9089749.6787829939</v>
      </c>
      <c r="H63" s="16"/>
      <c r="I63" s="15">
        <v>-29112508.562863171</v>
      </c>
      <c r="K63" s="8">
        <v>2004</v>
      </c>
      <c r="L63" s="8" t="s">
        <v>20</v>
      </c>
      <c r="M63" s="27">
        <v>-786894.42414435092</v>
      </c>
      <c r="N63" s="27">
        <v>-39853.950702520095</v>
      </c>
      <c r="O63" s="27">
        <v>-160654.92175845752</v>
      </c>
      <c r="P63" s="27">
        <v>-200508.87246097761</v>
      </c>
      <c r="Q63" s="28">
        <v>-987403.29660532856</v>
      </c>
    </row>
    <row r="64" spans="1:17" s="8" customFormat="1">
      <c r="A64" s="8">
        <v>2004</v>
      </c>
      <c r="B64" s="8" t="s">
        <v>21</v>
      </c>
      <c r="C64" s="15">
        <v>-8943191.5730955787</v>
      </c>
      <c r="D64" s="16"/>
      <c r="E64" s="15">
        <v>-1379431.9261074555</v>
      </c>
      <c r="F64" s="15">
        <v>-13092057.064758096</v>
      </c>
      <c r="G64" s="15">
        <v>-14471488.990865551</v>
      </c>
      <c r="H64" s="16"/>
      <c r="I64" s="15">
        <v>-23414680.56396113</v>
      </c>
      <c r="K64" s="8">
        <v>2004</v>
      </c>
      <c r="L64" s="8" t="s">
        <v>21</v>
      </c>
      <c r="M64" s="27">
        <v>-351467.42882265628</v>
      </c>
      <c r="N64" s="27">
        <v>-63964.258413602714</v>
      </c>
      <c r="O64" s="27">
        <v>-255556.95390407802</v>
      </c>
      <c r="P64" s="27">
        <v>-319521.21231768071</v>
      </c>
      <c r="Q64" s="28">
        <v>-670988.64114033699</v>
      </c>
    </row>
    <row r="65" spans="1:17" s="8" customFormat="1">
      <c r="A65" s="8">
        <v>2004</v>
      </c>
      <c r="B65" s="8" t="s">
        <v>22</v>
      </c>
      <c r="C65" s="15">
        <v>11800398.90334478</v>
      </c>
      <c r="D65" s="16"/>
      <c r="E65" s="15">
        <v>371834.83939882077</v>
      </c>
      <c r="F65" s="15">
        <v>1463256.6353801254</v>
      </c>
      <c r="G65" s="15">
        <v>1835091.474778946</v>
      </c>
      <c r="H65" s="16"/>
      <c r="I65" s="15">
        <v>13635490.378123727</v>
      </c>
      <c r="K65" s="8">
        <v>2004</v>
      </c>
      <c r="L65" s="8" t="s">
        <v>22</v>
      </c>
      <c r="M65" s="27">
        <v>463755.67690144986</v>
      </c>
      <c r="N65" s="27">
        <v>17241.981502923321</v>
      </c>
      <c r="O65" s="27">
        <v>28562.769522620045</v>
      </c>
      <c r="P65" s="27">
        <v>45804.751025543366</v>
      </c>
      <c r="Q65" s="28">
        <v>509560.42792699323</v>
      </c>
    </row>
    <row r="66" spans="1:17" s="8" customFormat="1">
      <c r="A66" s="8">
        <v>2005</v>
      </c>
      <c r="B66" s="8" t="s">
        <v>11</v>
      </c>
      <c r="C66" s="15">
        <v>20254115.664356183</v>
      </c>
      <c r="D66" s="16"/>
      <c r="E66" s="15">
        <v>578555.27956977312</v>
      </c>
      <c r="F66" s="15">
        <v>2317306.7335220343</v>
      </c>
      <c r="G66" s="15">
        <v>2895862.0130918073</v>
      </c>
      <c r="H66" s="16"/>
      <c r="I66" s="15">
        <v>23149977.67744799</v>
      </c>
      <c r="K66" s="8">
        <v>2005</v>
      </c>
      <c r="L66" s="8" t="s">
        <v>11</v>
      </c>
      <c r="M66" s="27">
        <v>795986.745609198</v>
      </c>
      <c r="N66" s="27">
        <v>26827.60831365038</v>
      </c>
      <c r="O66" s="27">
        <v>45233.827438350105</v>
      </c>
      <c r="P66" s="27">
        <v>72061.435752000485</v>
      </c>
      <c r="Q66" s="28">
        <v>868048.18136119843</v>
      </c>
    </row>
    <row r="67" spans="1:17" s="8" customFormat="1">
      <c r="A67" s="8">
        <v>2005</v>
      </c>
      <c r="B67" s="8" t="s">
        <v>12</v>
      </c>
      <c r="C67" s="15">
        <v>19199335.791173164</v>
      </c>
      <c r="D67" s="16"/>
      <c r="E67" s="15">
        <v>595112.3740066957</v>
      </c>
      <c r="F67" s="15">
        <v>2654873.1764068413</v>
      </c>
      <c r="G67" s="15">
        <v>3249985.5504135368</v>
      </c>
      <c r="H67" s="16"/>
      <c r="I67" s="15">
        <v>22449321.341586702</v>
      </c>
      <c r="K67" s="8">
        <v>2005</v>
      </c>
      <c r="L67" s="8" t="s">
        <v>12</v>
      </c>
      <c r="M67" s="27">
        <v>754533.8965931054</v>
      </c>
      <c r="N67" s="27">
        <v>27595.360782690481</v>
      </c>
      <c r="O67" s="27">
        <v>51823.124403461537</v>
      </c>
      <c r="P67" s="27">
        <v>79418.485186152015</v>
      </c>
      <c r="Q67" s="28">
        <v>833952.38177925744</v>
      </c>
    </row>
    <row r="68" spans="1:17" s="8" customFormat="1">
      <c r="A68" s="8">
        <v>2005</v>
      </c>
      <c r="B68" s="8" t="s">
        <v>13</v>
      </c>
      <c r="C68" s="15">
        <v>4767018.2725476241</v>
      </c>
      <c r="D68" s="16"/>
      <c r="E68" s="15">
        <v>29938.818901903214</v>
      </c>
      <c r="F68" s="15">
        <v>2805463.2528988803</v>
      </c>
      <c r="G68" s="15">
        <v>2835402.0718007833</v>
      </c>
      <c r="H68" s="16"/>
      <c r="I68" s="15">
        <v>7602420.3443484074</v>
      </c>
      <c r="K68" s="8">
        <v>2005</v>
      </c>
      <c r="L68" s="8" t="s">
        <v>13</v>
      </c>
      <c r="M68" s="27">
        <v>187343.81811112163</v>
      </c>
      <c r="N68" s="27">
        <v>1388.2630324812521</v>
      </c>
      <c r="O68" s="27">
        <v>54762.642696586139</v>
      </c>
      <c r="P68" s="27">
        <v>56150.905729067388</v>
      </c>
      <c r="Q68" s="28">
        <v>243494.72384018902</v>
      </c>
    </row>
    <row r="69" spans="1:17" s="8" customFormat="1">
      <c r="A69" s="8">
        <v>2005</v>
      </c>
      <c r="B69" s="8" t="s">
        <v>14</v>
      </c>
      <c r="C69" s="15">
        <v>17968571.204892002</v>
      </c>
      <c r="D69" s="16"/>
      <c r="E69" s="15">
        <v>676637.6507211274</v>
      </c>
      <c r="F69" s="15">
        <v>5940649.3408103464</v>
      </c>
      <c r="G69" s="15">
        <v>6617286.9915314736</v>
      </c>
      <c r="H69" s="16"/>
      <c r="I69" s="15">
        <v>24585858.196423475</v>
      </c>
      <c r="K69" s="8">
        <v>2005</v>
      </c>
      <c r="L69" s="8" t="s">
        <v>14</v>
      </c>
      <c r="M69" s="27">
        <v>706164.84835225577</v>
      </c>
      <c r="N69" s="27">
        <v>31375.687863938678</v>
      </c>
      <c r="O69" s="27">
        <v>115961.47513261795</v>
      </c>
      <c r="P69" s="27">
        <v>147337.16299655664</v>
      </c>
      <c r="Q69" s="28">
        <v>853502.01134881238</v>
      </c>
    </row>
    <row r="70" spans="1:17" s="8" customFormat="1">
      <c r="A70" s="8">
        <v>2005</v>
      </c>
      <c r="B70" s="8" t="s">
        <v>15</v>
      </c>
      <c r="C70" s="15">
        <v>33826867.637863122</v>
      </c>
      <c r="D70" s="16"/>
      <c r="E70" s="15">
        <v>1339357.6082553896</v>
      </c>
      <c r="F70" s="15">
        <v>11996123.909000251</v>
      </c>
      <c r="G70" s="15">
        <v>13335481.517255642</v>
      </c>
      <c r="H70" s="16"/>
      <c r="I70" s="15">
        <v>47162349.155118763</v>
      </c>
      <c r="K70" s="8">
        <v>2005</v>
      </c>
      <c r="L70" s="8" t="s">
        <v>15</v>
      </c>
      <c r="M70" s="27">
        <v>1329395.8981680206</v>
      </c>
      <c r="N70" s="27">
        <v>62106.012294802422</v>
      </c>
      <c r="O70" s="27">
        <v>234164.33870368489</v>
      </c>
      <c r="P70" s="27">
        <v>296270.35099848732</v>
      </c>
      <c r="Q70" s="28">
        <v>1625666.249166508</v>
      </c>
    </row>
    <row r="71" spans="1:17" s="8" customFormat="1">
      <c r="A71" s="8">
        <v>2005</v>
      </c>
      <c r="B71" s="8" t="s">
        <v>16</v>
      </c>
      <c r="C71" s="15">
        <v>12225421.419307394</v>
      </c>
      <c r="D71" s="16"/>
      <c r="E71" s="15">
        <v>499183.86003777781</v>
      </c>
      <c r="F71" s="15">
        <v>3099373.8644749322</v>
      </c>
      <c r="G71" s="15">
        <v>3598557.7245127102</v>
      </c>
      <c r="H71" s="16"/>
      <c r="I71" s="15">
        <v>15823979.143820103</v>
      </c>
      <c r="K71" s="8">
        <v>2005</v>
      </c>
      <c r="L71" s="8" t="s">
        <v>16</v>
      </c>
      <c r="M71" s="27">
        <v>480459.0617787806</v>
      </c>
      <c r="N71" s="27">
        <v>23147.155589951759</v>
      </c>
      <c r="O71" s="27">
        <v>60499.777834550674</v>
      </c>
      <c r="P71" s="27">
        <v>83646.933424502437</v>
      </c>
      <c r="Q71" s="28">
        <v>564105.99520328303</v>
      </c>
    </row>
    <row r="72" spans="1:17" s="8" customFormat="1">
      <c r="A72" s="8">
        <v>2005</v>
      </c>
      <c r="B72" s="8" t="s">
        <v>17</v>
      </c>
      <c r="C72" s="15">
        <v>8555099.0671405159</v>
      </c>
      <c r="D72" s="16"/>
      <c r="E72" s="15">
        <v>343609.7940192807</v>
      </c>
      <c r="F72" s="15">
        <v>2279970.0704883956</v>
      </c>
      <c r="G72" s="15">
        <v>2623579.8645076761</v>
      </c>
      <c r="H72" s="16"/>
      <c r="I72" s="15">
        <v>11178678.931648191</v>
      </c>
      <c r="K72" s="8">
        <v>2005</v>
      </c>
      <c r="L72" s="8" t="s">
        <v>17</v>
      </c>
      <c r="M72" s="27">
        <v>336215.39333862229</v>
      </c>
      <c r="N72" s="27">
        <v>15933.186148674047</v>
      </c>
      <c r="O72" s="27">
        <v>44505.015775933483</v>
      </c>
      <c r="P72" s="27">
        <v>60438.201924607529</v>
      </c>
      <c r="Q72" s="28">
        <v>396653.5952632298</v>
      </c>
    </row>
    <row r="73" spans="1:17" s="8" customFormat="1">
      <c r="A73" s="8">
        <v>2005</v>
      </c>
      <c r="B73" s="8" t="s">
        <v>18</v>
      </c>
      <c r="C73" s="15">
        <v>10952184.515947759</v>
      </c>
      <c r="D73" s="16"/>
      <c r="E73" s="15">
        <v>445275.93234546174</v>
      </c>
      <c r="F73" s="15">
        <v>2902700.5635871147</v>
      </c>
      <c r="G73" s="15">
        <v>3347976.4959325762</v>
      </c>
      <c r="H73" s="16"/>
      <c r="I73" s="15">
        <v>14300161.011880334</v>
      </c>
      <c r="K73" s="8">
        <v>2005</v>
      </c>
      <c r="L73" s="8" t="s">
        <v>18</v>
      </c>
      <c r="M73" s="27">
        <v>430420.85147674696</v>
      </c>
      <c r="N73" s="27">
        <v>20647.444982859062</v>
      </c>
      <c r="O73" s="27">
        <v>56660.715001220473</v>
      </c>
      <c r="P73" s="27">
        <v>77308.159984079539</v>
      </c>
      <c r="Q73" s="28">
        <v>507729.0114608265</v>
      </c>
    </row>
    <row r="74" spans="1:17" s="8" customFormat="1">
      <c r="A74" s="8">
        <v>2005</v>
      </c>
      <c r="B74" s="8" t="s">
        <v>19</v>
      </c>
      <c r="C74" s="15">
        <v>-27129823.707661621</v>
      </c>
      <c r="D74" s="16"/>
      <c r="E74" s="15">
        <v>-1129997.5851061437</v>
      </c>
      <c r="F74" s="15">
        <v>-7847649.0418426897</v>
      </c>
      <c r="G74" s="15">
        <v>-8977646.6269488335</v>
      </c>
      <c r="H74" s="16"/>
      <c r="I74" s="15">
        <v>-36107470.334610455</v>
      </c>
      <c r="K74" s="8">
        <v>2005</v>
      </c>
      <c r="L74" s="8" t="s">
        <v>19</v>
      </c>
      <c r="M74" s="27">
        <v>-1066202.0717111018</v>
      </c>
      <c r="N74" s="27">
        <v>-52397.988021371886</v>
      </c>
      <c r="O74" s="27">
        <v>-153186.10929676931</v>
      </c>
      <c r="P74" s="27">
        <v>-205584.0973181412</v>
      </c>
      <c r="Q74" s="28">
        <v>-1271786.1690292431</v>
      </c>
    </row>
    <row r="75" spans="1:17" s="8" customFormat="1">
      <c r="A75" s="8">
        <v>2005</v>
      </c>
      <c r="B75" s="8" t="s">
        <v>20</v>
      </c>
      <c r="C75" s="15">
        <v>-55169619.228765883</v>
      </c>
      <c r="D75" s="16"/>
      <c r="E75" s="15">
        <v>-2355563.300382481</v>
      </c>
      <c r="F75" s="15">
        <v>-16860067.725333601</v>
      </c>
      <c r="G75" s="15">
        <v>-19215631.025716081</v>
      </c>
      <c r="H75" s="16"/>
      <c r="I75" s="15">
        <v>-74385250.254481971</v>
      </c>
      <c r="K75" s="8">
        <v>2005</v>
      </c>
      <c r="L75" s="8" t="s">
        <v>20</v>
      </c>
      <c r="M75" s="27">
        <v>-2168166.0356904995</v>
      </c>
      <c r="N75" s="27">
        <v>-109227.47023873565</v>
      </c>
      <c r="O75" s="27">
        <v>-329108.52199851186</v>
      </c>
      <c r="P75" s="27">
        <v>-438335.99223724753</v>
      </c>
      <c r="Q75" s="28">
        <v>-2606502.027927747</v>
      </c>
    </row>
    <row r="76" spans="1:17" s="8" customFormat="1">
      <c r="A76" s="8">
        <v>2005</v>
      </c>
      <c r="B76" s="8" t="s">
        <v>21</v>
      </c>
      <c r="C76" s="15">
        <v>-178936.8330719131</v>
      </c>
      <c r="D76" s="16"/>
      <c r="E76" s="15">
        <v>-80342.131604454524</v>
      </c>
      <c r="F76" s="15">
        <v>-208531.43704293843</v>
      </c>
      <c r="G76" s="15">
        <v>-288873.56864739297</v>
      </c>
      <c r="H76" s="16"/>
      <c r="I76" s="15">
        <v>-467810.40171930607</v>
      </c>
      <c r="K76" s="8">
        <v>2005</v>
      </c>
      <c r="L76" s="8" t="s">
        <v>21</v>
      </c>
      <c r="M76" s="27">
        <v>-7032.2175397261854</v>
      </c>
      <c r="N76" s="27">
        <v>-3725.4646424985563</v>
      </c>
      <c r="O76" s="27">
        <v>-4070.5336510781581</v>
      </c>
      <c r="P76" s="27">
        <v>-7795.9982935767148</v>
      </c>
      <c r="Q76" s="28">
        <v>-14828.2158333029</v>
      </c>
    </row>
    <row r="77" spans="1:17" s="8" customFormat="1">
      <c r="A77" s="8">
        <v>2005</v>
      </c>
      <c r="B77" s="8" t="s">
        <v>22</v>
      </c>
      <c r="C77" s="15">
        <v>-3896288.7746251822</v>
      </c>
      <c r="D77" s="16"/>
      <c r="E77" s="15">
        <v>-5947.6290016441035</v>
      </c>
      <c r="F77" s="15">
        <v>259146.69501854063</v>
      </c>
      <c r="G77" s="15">
        <v>253199.06601689654</v>
      </c>
      <c r="H77" s="16"/>
      <c r="I77" s="15">
        <v>-3643089.7086082855</v>
      </c>
      <c r="K77" s="8">
        <v>2005</v>
      </c>
      <c r="L77" s="8" t="s">
        <v>22</v>
      </c>
      <c r="M77" s="27">
        <v>-153124.14884276967</v>
      </c>
      <c r="N77" s="27">
        <v>-275.79155680623711</v>
      </c>
      <c r="O77" s="27">
        <v>5058.5434867619133</v>
      </c>
      <c r="P77" s="27">
        <v>4782.7519299556761</v>
      </c>
      <c r="Q77" s="28">
        <v>-148341.396912814</v>
      </c>
    </row>
    <row r="78" spans="1:17" s="8" customFormat="1">
      <c r="A78" s="8">
        <v>2006</v>
      </c>
      <c r="B78" s="8" t="s">
        <v>11</v>
      </c>
      <c r="C78" s="15">
        <v>50533225.455423906</v>
      </c>
      <c r="D78" s="16"/>
      <c r="E78" s="15">
        <v>1447713.4064582905</v>
      </c>
      <c r="F78" s="15">
        <v>7874698.5062140273</v>
      </c>
      <c r="G78" s="15">
        <v>9322411.9126723185</v>
      </c>
      <c r="H78" s="16"/>
      <c r="I78" s="15">
        <v>59855637.368096225</v>
      </c>
      <c r="K78" s="8">
        <v>2006</v>
      </c>
      <c r="L78" s="8" t="s">
        <v>11</v>
      </c>
      <c r="M78" s="27">
        <v>1985955.7603981595</v>
      </c>
      <c r="N78" s="27">
        <v>67130.470657470927</v>
      </c>
      <c r="O78" s="27">
        <v>153714.11484129779</v>
      </c>
      <c r="P78" s="27">
        <v>220844.58549876872</v>
      </c>
      <c r="Q78" s="28">
        <v>2206800.3458969281</v>
      </c>
    </row>
    <row r="79" spans="1:17" s="8" customFormat="1">
      <c r="A79" s="8">
        <v>2006</v>
      </c>
      <c r="B79" s="8" t="s">
        <v>12</v>
      </c>
      <c r="C79" s="15">
        <v>49335910.893049903</v>
      </c>
      <c r="D79" s="16"/>
      <c r="E79" s="15">
        <v>1522076.2822078243</v>
      </c>
      <c r="F79" s="15">
        <v>5302048.4420713056</v>
      </c>
      <c r="G79" s="15">
        <v>6824124.7242791299</v>
      </c>
      <c r="H79" s="16"/>
      <c r="I79" s="15">
        <v>56160035.617329031</v>
      </c>
      <c r="K79" s="8">
        <v>2006</v>
      </c>
      <c r="L79" s="8" t="s">
        <v>12</v>
      </c>
      <c r="M79" s="27">
        <v>1938901.2980968612</v>
      </c>
      <c r="N79" s="27">
        <v>70578.677205976812</v>
      </c>
      <c r="O79" s="27">
        <v>103495.98558923187</v>
      </c>
      <c r="P79" s="27">
        <v>174074.66279520869</v>
      </c>
      <c r="Q79" s="28">
        <v>2112975.9608920701</v>
      </c>
    </row>
    <row r="80" spans="1:17" s="8" customFormat="1">
      <c r="A80" s="8">
        <v>2006</v>
      </c>
      <c r="B80" s="8" t="s">
        <v>13</v>
      </c>
      <c r="C80" s="15">
        <v>14790400.987067753</v>
      </c>
      <c r="D80" s="16"/>
      <c r="E80" s="15">
        <v>513835.44983959367</v>
      </c>
      <c r="F80" s="15">
        <v>504876.8118568128</v>
      </c>
      <c r="G80" s="15">
        <v>1018712.2616964064</v>
      </c>
      <c r="H80" s="16"/>
      <c r="I80" s="15">
        <v>15809113.248764159</v>
      </c>
      <c r="K80" s="8">
        <v>2006</v>
      </c>
      <c r="L80" s="8" t="s">
        <v>13</v>
      </c>
      <c r="M80" s="27">
        <v>581262.75879176275</v>
      </c>
      <c r="N80" s="27">
        <v>23826.549809061959</v>
      </c>
      <c r="O80" s="27">
        <v>9855.1953674449851</v>
      </c>
      <c r="P80" s="27">
        <v>33681.745176506942</v>
      </c>
      <c r="Q80" s="28">
        <v>614944.50396826968</v>
      </c>
    </row>
    <row r="81" spans="1:17" s="8" customFormat="1">
      <c r="A81" s="8">
        <v>2006</v>
      </c>
      <c r="B81" s="8" t="s">
        <v>14</v>
      </c>
      <c r="C81" s="15">
        <v>-14900929.660612259</v>
      </c>
      <c r="D81" s="16"/>
      <c r="E81" s="15">
        <v>-862032.2520777781</v>
      </c>
      <c r="F81" s="15">
        <v>-7695578.2073727259</v>
      </c>
      <c r="G81" s="15">
        <v>-8557610.4594505038</v>
      </c>
      <c r="H81" s="16"/>
      <c r="I81" s="15">
        <v>-23458540.120062761</v>
      </c>
      <c r="K81" s="8">
        <v>2006</v>
      </c>
      <c r="L81" s="8" t="s">
        <v>14</v>
      </c>
      <c r="M81" s="27">
        <v>-585606.53566206177</v>
      </c>
      <c r="N81" s="27">
        <v>-39972.435528846574</v>
      </c>
      <c r="O81" s="27">
        <v>-150217.68660791562</v>
      </c>
      <c r="P81" s="27">
        <v>-190190.12213676219</v>
      </c>
      <c r="Q81" s="28">
        <v>-775796.6577988239</v>
      </c>
    </row>
    <row r="82" spans="1:17" s="8" customFormat="1">
      <c r="A82" s="8">
        <v>2006</v>
      </c>
      <c r="B82" s="8" t="s">
        <v>15</v>
      </c>
      <c r="C82" s="15">
        <v>-18829309.463496685</v>
      </c>
      <c r="D82" s="16"/>
      <c r="E82" s="15">
        <v>-732027.2463735675</v>
      </c>
      <c r="F82" s="15">
        <v>-7001499.2713631112</v>
      </c>
      <c r="G82" s="15">
        <v>-7733526.5177366789</v>
      </c>
      <c r="H82" s="16"/>
      <c r="I82" s="15">
        <v>-26562835.981233366</v>
      </c>
      <c r="K82" s="8">
        <v>2006</v>
      </c>
      <c r="L82" s="8" t="s">
        <v>15</v>
      </c>
      <c r="M82" s="27">
        <v>-739991.86191541981</v>
      </c>
      <c r="N82" s="27">
        <v>-33944.103414342324</v>
      </c>
      <c r="O82" s="27">
        <v>-136669.26577700794</v>
      </c>
      <c r="P82" s="27">
        <v>-170613.36919135027</v>
      </c>
      <c r="Q82" s="28">
        <v>-910605.23110676999</v>
      </c>
    </row>
    <row r="83" spans="1:17" s="8" customFormat="1">
      <c r="A83" s="8">
        <v>2006</v>
      </c>
      <c r="B83" s="8" t="s">
        <v>16</v>
      </c>
      <c r="C83" s="15">
        <v>-26085198.14432301</v>
      </c>
      <c r="D83" s="16"/>
      <c r="E83" s="15">
        <v>-1038058.542045758</v>
      </c>
      <c r="F83" s="15">
        <v>-7035707.3569496637</v>
      </c>
      <c r="G83" s="15">
        <v>-8073765.8989954218</v>
      </c>
      <c r="H83" s="16"/>
      <c r="I83" s="15">
        <v>-34158964.043318436</v>
      </c>
      <c r="K83" s="8">
        <v>2006</v>
      </c>
      <c r="L83" s="8" t="s">
        <v>16</v>
      </c>
      <c r="M83" s="27">
        <v>-1025148.2870718944</v>
      </c>
      <c r="N83" s="27">
        <v>-48134.774594661802</v>
      </c>
      <c r="O83" s="27">
        <v>-137337.00760765743</v>
      </c>
      <c r="P83" s="27">
        <v>-185471.78220231924</v>
      </c>
      <c r="Q83" s="28">
        <v>-1210620.0692742136</v>
      </c>
    </row>
    <row r="84" spans="1:17" s="8" customFormat="1">
      <c r="A84" s="8">
        <v>2006</v>
      </c>
      <c r="B84" s="8" t="s">
        <v>17</v>
      </c>
      <c r="C84" s="15">
        <v>-31729390.121947601</v>
      </c>
      <c r="D84" s="16"/>
      <c r="E84" s="15">
        <v>-1237358.6892398873</v>
      </c>
      <c r="F84" s="15">
        <v>-8332959.2610972384</v>
      </c>
      <c r="G84" s="15">
        <v>-9570317.950337125</v>
      </c>
      <c r="H84" s="16"/>
      <c r="I84" s="15">
        <v>-41299708.072284728</v>
      </c>
      <c r="K84" s="8">
        <v>2006</v>
      </c>
      <c r="L84" s="8" t="s">
        <v>17</v>
      </c>
      <c r="M84" s="27">
        <v>-1246965.0317925408</v>
      </c>
      <c r="N84" s="27">
        <v>-57376.322420053577</v>
      </c>
      <c r="O84" s="27">
        <v>-162659.36477661808</v>
      </c>
      <c r="P84" s="27">
        <v>-220035.68719667167</v>
      </c>
      <c r="Q84" s="28">
        <v>-1467000.7189892125</v>
      </c>
    </row>
    <row r="85" spans="1:17" s="8" customFormat="1">
      <c r="A85" s="8">
        <v>2006</v>
      </c>
      <c r="B85" s="8" t="s">
        <v>18</v>
      </c>
      <c r="C85" s="15">
        <v>-1634607.7011898027</v>
      </c>
      <c r="D85" s="16"/>
      <c r="E85" s="15">
        <v>-64532.250440394833</v>
      </c>
      <c r="F85" s="15">
        <v>-421855.71106097143</v>
      </c>
      <c r="G85" s="15">
        <v>-486387.96150136628</v>
      </c>
      <c r="H85" s="16"/>
      <c r="I85" s="15">
        <v>-2120995.662691169</v>
      </c>
      <c r="K85" s="8">
        <v>2006</v>
      </c>
      <c r="L85" s="8" t="s">
        <v>18</v>
      </c>
      <c r="M85" s="27">
        <v>-64240.082656759252</v>
      </c>
      <c r="N85" s="27">
        <v>-2992.3604529211084</v>
      </c>
      <c r="O85" s="27">
        <v>-8234.6234799101621</v>
      </c>
      <c r="P85" s="27">
        <v>-11226.98393283127</v>
      </c>
      <c r="Q85" s="28">
        <v>-75467.066589590526</v>
      </c>
    </row>
    <row r="86" spans="1:17" s="8" customFormat="1">
      <c r="A86" s="8">
        <v>2006</v>
      </c>
      <c r="B86" s="8" t="s">
        <v>19</v>
      </c>
      <c r="C86" s="15">
        <v>1039577.7474862506</v>
      </c>
      <c r="D86" s="16"/>
      <c r="E86" s="15">
        <v>41865.959199188692</v>
      </c>
      <c r="F86" s="15">
        <v>230965.48211872485</v>
      </c>
      <c r="G86" s="15">
        <v>272831.44131791353</v>
      </c>
      <c r="H86" s="16"/>
      <c r="I86" s="15">
        <v>1312409.1888041641</v>
      </c>
      <c r="K86" s="8">
        <v>2006</v>
      </c>
      <c r="L86" s="8" t="s">
        <v>19</v>
      </c>
      <c r="M86" s="27">
        <v>40855.405476209649</v>
      </c>
      <c r="N86" s="27">
        <v>1941.3245280663798</v>
      </c>
      <c r="O86" s="27">
        <v>4508.4462109575088</v>
      </c>
      <c r="P86" s="27">
        <v>6449.7707390238884</v>
      </c>
      <c r="Q86" s="28">
        <v>47305.176215233543</v>
      </c>
    </row>
    <row r="87" spans="1:17" s="8" customFormat="1">
      <c r="A87" s="8">
        <v>2006</v>
      </c>
      <c r="B87" s="8" t="s">
        <v>20</v>
      </c>
      <c r="C87" s="15">
        <v>2695587.4483237765</v>
      </c>
      <c r="D87" s="16"/>
      <c r="E87" s="15">
        <v>110669.68122508474</v>
      </c>
      <c r="F87" s="15">
        <v>1050607.5587097334</v>
      </c>
      <c r="G87" s="15">
        <v>1161277.2399348181</v>
      </c>
      <c r="H87" s="16"/>
      <c r="I87" s="15">
        <v>3856864.6882585948</v>
      </c>
      <c r="K87" s="8">
        <v>2006</v>
      </c>
      <c r="L87" s="8" t="s">
        <v>20</v>
      </c>
      <c r="M87" s="27">
        <v>105936.58671912442</v>
      </c>
      <c r="N87" s="27">
        <v>5131.7531184071795</v>
      </c>
      <c r="O87" s="27">
        <v>20507.859546013995</v>
      </c>
      <c r="P87" s="27">
        <v>25639.612664421176</v>
      </c>
      <c r="Q87" s="28">
        <v>131576.19938354561</v>
      </c>
    </row>
    <row r="88" spans="1:17" s="8" customFormat="1">
      <c r="A88" s="8">
        <v>2006</v>
      </c>
      <c r="B88" s="8" t="s">
        <v>21</v>
      </c>
      <c r="C88" s="15">
        <v>2599027.3304204233</v>
      </c>
      <c r="D88" s="16"/>
      <c r="E88" s="15">
        <v>645515.42059339513</v>
      </c>
      <c r="F88" s="15">
        <v>6516697.4970836323</v>
      </c>
      <c r="G88" s="15">
        <v>7162212.9176770272</v>
      </c>
      <c r="H88" s="16"/>
      <c r="I88" s="15">
        <v>9761240.2480974495</v>
      </c>
      <c r="K88" s="8">
        <v>2006</v>
      </c>
      <c r="L88" s="8" t="s">
        <v>21</v>
      </c>
      <c r="M88" s="27">
        <v>102141.77408552264</v>
      </c>
      <c r="N88" s="27">
        <v>29932.550052915733</v>
      </c>
      <c r="O88" s="27">
        <v>127205.93514307249</v>
      </c>
      <c r="P88" s="27">
        <v>157138.48519598824</v>
      </c>
      <c r="Q88" s="28">
        <v>259280.25928151089</v>
      </c>
    </row>
    <row r="89" spans="1:17" s="8" customFormat="1">
      <c r="A89" s="8">
        <v>2006</v>
      </c>
      <c r="B89" s="8" t="s">
        <v>22</v>
      </c>
      <c r="C89" s="15">
        <v>-13345756.828079863</v>
      </c>
      <c r="D89" s="16"/>
      <c r="E89" s="15">
        <v>-467344.44882981578</v>
      </c>
      <c r="F89" s="15">
        <v>-2226092.9509757976</v>
      </c>
      <c r="G89" s="15">
        <v>-2693437.3998056133</v>
      </c>
      <c r="H89" s="16"/>
      <c r="I89" s="15">
        <v>-16039194.227885475</v>
      </c>
      <c r="K89" s="8">
        <v>2006</v>
      </c>
      <c r="L89" s="8" t="s">
        <v>22</v>
      </c>
      <c r="M89" s="27">
        <v>-524488.2433435386</v>
      </c>
      <c r="N89" s="27">
        <v>-21670.762092238558</v>
      </c>
      <c r="O89" s="27">
        <v>-43453.334403047571</v>
      </c>
      <c r="P89" s="27">
        <v>-65124.096495286125</v>
      </c>
      <c r="Q89" s="28">
        <v>-589612.3398388247</v>
      </c>
    </row>
    <row r="90" spans="1:17" s="8" customFormat="1">
      <c r="A90" s="8">
        <v>2007</v>
      </c>
      <c r="B90" s="8" t="s">
        <v>11</v>
      </c>
      <c r="C90" s="15">
        <v>70495639.167197108</v>
      </c>
      <c r="D90" s="16"/>
      <c r="E90" s="15">
        <v>1930228.5609044125</v>
      </c>
      <c r="F90" s="15">
        <v>10777583.590482753</v>
      </c>
      <c r="G90" s="15">
        <v>12707812.151387166</v>
      </c>
      <c r="H90" s="16"/>
      <c r="I90" s="15">
        <v>83203451.318584278</v>
      </c>
      <c r="K90" s="8">
        <v>2007</v>
      </c>
      <c r="L90" s="8" t="s">
        <v>11</v>
      </c>
      <c r="M90" s="27">
        <v>2770478.6192708462</v>
      </c>
      <c r="N90" s="27">
        <v>89504.698369137608</v>
      </c>
      <c r="O90" s="27">
        <v>210378.43168622334</v>
      </c>
      <c r="P90" s="27">
        <v>299883.13005536096</v>
      </c>
      <c r="Q90" s="28">
        <v>3070361.7493262072</v>
      </c>
    </row>
    <row r="91" spans="1:17" s="8" customFormat="1">
      <c r="A91" s="8">
        <v>2007</v>
      </c>
      <c r="B91" s="8" t="s">
        <v>12</v>
      </c>
      <c r="C91" s="15">
        <v>-35265714.760416023</v>
      </c>
      <c r="D91" s="16"/>
      <c r="E91" s="15">
        <v>-1036035.6954647441</v>
      </c>
      <c r="F91" s="15">
        <v>-3146475.9816367258</v>
      </c>
      <c r="G91" s="15">
        <v>-4182511.6771014701</v>
      </c>
      <c r="H91" s="16"/>
      <c r="I91" s="15">
        <v>-39448226.437517494</v>
      </c>
      <c r="K91" s="8">
        <v>2007</v>
      </c>
      <c r="L91" s="8" t="s">
        <v>12</v>
      </c>
      <c r="M91" s="27">
        <v>-1385942.5900843497</v>
      </c>
      <c r="N91" s="27">
        <v>-48040.975198700187</v>
      </c>
      <c r="O91" s="27">
        <v>-61419.211161548883</v>
      </c>
      <c r="P91" s="27">
        <v>-109460.18636024906</v>
      </c>
      <c r="Q91" s="28">
        <v>-1495402.7764445988</v>
      </c>
    </row>
    <row r="92" spans="1:17" s="8" customFormat="1">
      <c r="A92" s="8">
        <v>2007</v>
      </c>
      <c r="B92" s="8" t="s">
        <v>13</v>
      </c>
      <c r="C92" s="15">
        <v>-448605.25638920045</v>
      </c>
      <c r="D92" s="16"/>
      <c r="E92" s="15">
        <v>1.9339752081411132</v>
      </c>
      <c r="F92" s="15">
        <v>-259086.33813856723</v>
      </c>
      <c r="G92" s="15">
        <v>-259084.40416335908</v>
      </c>
      <c r="H92" s="16"/>
      <c r="I92" s="15">
        <v>-707689.66055255954</v>
      </c>
      <c r="K92" s="8">
        <v>2007</v>
      </c>
      <c r="L92" s="8" t="s">
        <v>13</v>
      </c>
      <c r="M92" s="27">
        <v>-17630.186576095577</v>
      </c>
      <c r="N92" s="27">
        <v>8.9678430401503417E-2</v>
      </c>
      <c r="O92" s="27">
        <v>-5057.3653204648317</v>
      </c>
      <c r="P92" s="27">
        <v>-5057.2756420344303</v>
      </c>
      <c r="Q92" s="28">
        <v>-22687.462218130007</v>
      </c>
    </row>
    <row r="93" spans="1:17" s="8" customFormat="1">
      <c r="A93" s="8">
        <v>2007</v>
      </c>
      <c r="B93" s="8" t="s">
        <v>14</v>
      </c>
      <c r="C93" s="15">
        <v>-5162492.7738217711</v>
      </c>
      <c r="D93" s="16"/>
      <c r="E93" s="15">
        <v>-242582.80959910789</v>
      </c>
      <c r="F93" s="15">
        <v>-1861131.913051167</v>
      </c>
      <c r="G93" s="15">
        <v>-2103714.7226502751</v>
      </c>
      <c r="H93" s="16"/>
      <c r="I93" s="15">
        <v>-7266207.4964720458</v>
      </c>
      <c r="K93" s="8">
        <v>2007</v>
      </c>
      <c r="L93" s="8" t="s">
        <v>14</v>
      </c>
      <c r="M93" s="27">
        <v>-202885.96601119562</v>
      </c>
      <c r="N93" s="27">
        <v>-11248.564881110633</v>
      </c>
      <c r="O93" s="27">
        <v>-36329.294942758781</v>
      </c>
      <c r="P93" s="27">
        <v>-47577.85982386941</v>
      </c>
      <c r="Q93" s="28">
        <v>-250463.82583506501</v>
      </c>
    </row>
    <row r="94" spans="1:17" s="8" customFormat="1">
      <c r="A94" s="8">
        <v>2007</v>
      </c>
      <c r="B94" s="8" t="s">
        <v>15</v>
      </c>
      <c r="C94" s="15">
        <v>-5971141.6809901884</v>
      </c>
      <c r="D94" s="16"/>
      <c r="E94" s="15">
        <v>-220879.93981694523</v>
      </c>
      <c r="F94" s="15">
        <v>-1269705.5646064687</v>
      </c>
      <c r="G94" s="15">
        <v>-1490585.5044234139</v>
      </c>
      <c r="H94" s="16"/>
      <c r="I94" s="15">
        <v>-7461727.1854136027</v>
      </c>
      <c r="K94" s="8">
        <v>2007</v>
      </c>
      <c r="L94" s="8" t="s">
        <v>15</v>
      </c>
      <c r="M94" s="27">
        <v>-234665.86806291441</v>
      </c>
      <c r="N94" s="27">
        <v>-10242.202809311751</v>
      </c>
      <c r="O94" s="27">
        <v>-24784.652621118268</v>
      </c>
      <c r="P94" s="27">
        <v>-35026.85543043002</v>
      </c>
      <c r="Q94" s="28">
        <v>-269692.72349334444</v>
      </c>
    </row>
    <row r="95" spans="1:17" s="8" customFormat="1">
      <c r="A95" s="8">
        <v>2007</v>
      </c>
      <c r="B95" s="8" t="s">
        <v>16</v>
      </c>
      <c r="C95" s="15">
        <v>20952122.868831087</v>
      </c>
      <c r="D95" s="16"/>
      <c r="E95" s="15">
        <v>795519.43654199445</v>
      </c>
      <c r="F95" s="15">
        <v>5646139.3377953237</v>
      </c>
      <c r="G95" s="15">
        <v>6441658.7743373178</v>
      </c>
      <c r="H95" s="16"/>
      <c r="I95" s="15">
        <v>27393781.643168405</v>
      </c>
      <c r="K95" s="8">
        <v>2007</v>
      </c>
      <c r="L95" s="8" t="s">
        <v>16</v>
      </c>
      <c r="M95" s="27">
        <v>823418.42874506174</v>
      </c>
      <c r="N95" s="27">
        <v>36888.236272452283</v>
      </c>
      <c r="O95" s="27">
        <v>110212.63987376471</v>
      </c>
      <c r="P95" s="27">
        <v>147100.87614621699</v>
      </c>
      <c r="Q95" s="28">
        <v>970519.30489127873</v>
      </c>
    </row>
    <row r="96" spans="1:17" s="8" customFormat="1">
      <c r="A96" s="8">
        <v>2007</v>
      </c>
      <c r="B96" s="8" t="s">
        <v>17</v>
      </c>
      <c r="C96" s="15">
        <v>5915971.250419612</v>
      </c>
      <c r="D96" s="16"/>
      <c r="E96" s="15">
        <v>222045.00605357523</v>
      </c>
      <c r="F96" s="15">
        <v>1553797.9137540469</v>
      </c>
      <c r="G96" s="15">
        <v>1775842.9198076222</v>
      </c>
      <c r="H96" s="16"/>
      <c r="I96" s="15">
        <v>7691814.1702272343</v>
      </c>
      <c r="K96" s="8">
        <v>2007</v>
      </c>
      <c r="L96" s="8" t="s">
        <v>17</v>
      </c>
      <c r="M96" s="27">
        <v>232497.67014149076</v>
      </c>
      <c r="N96" s="27">
        <v>10296.226930704284</v>
      </c>
      <c r="O96" s="27">
        <v>30330.135276478995</v>
      </c>
      <c r="P96" s="27">
        <v>40626.36220718328</v>
      </c>
      <c r="Q96" s="28">
        <v>273124.03234867402</v>
      </c>
    </row>
    <row r="97" spans="1:17" s="8" customFormat="1">
      <c r="A97" s="8">
        <v>2007</v>
      </c>
      <c r="B97" s="8" t="s">
        <v>18</v>
      </c>
      <c r="C97" s="15">
        <v>-25467768.848118134</v>
      </c>
      <c r="D97" s="16"/>
      <c r="E97" s="15">
        <v>-968414.32266382303</v>
      </c>
      <c r="F97" s="15">
        <v>-6662838.8157897778</v>
      </c>
      <c r="G97" s="15">
        <v>-7631253.1384536009</v>
      </c>
      <c r="H97" s="16"/>
      <c r="I97" s="15">
        <v>-33099021.986571737</v>
      </c>
      <c r="K97" s="8">
        <v>2007</v>
      </c>
      <c r="L97" s="8" t="s">
        <v>18</v>
      </c>
      <c r="M97" s="27">
        <v>-1000883.3157310426</v>
      </c>
      <c r="N97" s="27">
        <v>-44905.372141921478</v>
      </c>
      <c r="O97" s="27">
        <v>-130058.61368421646</v>
      </c>
      <c r="P97" s="27">
        <v>-174963.98582613794</v>
      </c>
      <c r="Q97" s="28">
        <v>-1175847.3015571805</v>
      </c>
    </row>
    <row r="98" spans="1:17" s="8" customFormat="1">
      <c r="A98" s="8">
        <v>2007</v>
      </c>
      <c r="B98" s="8" t="s">
        <v>19</v>
      </c>
      <c r="C98" s="15">
        <v>-29147570.77107957</v>
      </c>
      <c r="D98" s="16"/>
      <c r="E98" s="15">
        <v>-1138725.4131858801</v>
      </c>
      <c r="F98" s="15">
        <v>-8340254.7233140683</v>
      </c>
      <c r="G98" s="15">
        <v>-9478980.1364999488</v>
      </c>
      <c r="H98" s="16"/>
      <c r="I98" s="15">
        <v>-38626550.907579519</v>
      </c>
      <c r="K98" s="8">
        <v>2007</v>
      </c>
      <c r="L98" s="8" t="s">
        <v>19</v>
      </c>
      <c r="M98" s="27">
        <v>-1145499.5313034272</v>
      </c>
      <c r="N98" s="27">
        <v>-52802.69740942926</v>
      </c>
      <c r="O98" s="27">
        <v>-162801.7721990906</v>
      </c>
      <c r="P98" s="27">
        <v>-215604.46960851987</v>
      </c>
      <c r="Q98" s="28">
        <v>-1361104.0009119471</v>
      </c>
    </row>
    <row r="99" spans="1:17" s="8" customFormat="1">
      <c r="A99" s="8">
        <v>2007</v>
      </c>
      <c r="B99" s="8" t="s">
        <v>20</v>
      </c>
      <c r="C99" s="15">
        <v>-34648717.249781556</v>
      </c>
      <c r="D99" s="16"/>
      <c r="E99" s="15">
        <v>-1383220.9084183066</v>
      </c>
      <c r="F99" s="15">
        <v>-11507235.58587059</v>
      </c>
      <c r="G99" s="15">
        <v>-12890456.494288897</v>
      </c>
      <c r="H99" s="16"/>
      <c r="I99" s="15">
        <v>-47539173.744070455</v>
      </c>
      <c r="K99" s="8">
        <v>2007</v>
      </c>
      <c r="L99" s="8" t="s">
        <v>20</v>
      </c>
      <c r="M99" s="27">
        <v>-1361694.5879164152</v>
      </c>
      <c r="N99" s="27">
        <v>-64139.953523356882</v>
      </c>
      <c r="O99" s="27">
        <v>-224621.23863619391</v>
      </c>
      <c r="P99" s="27">
        <v>-288761.19215955079</v>
      </c>
      <c r="Q99" s="28">
        <v>-1650455.7800759659</v>
      </c>
    </row>
    <row r="100" spans="1:17" s="8" customFormat="1">
      <c r="A100" s="8">
        <v>2007</v>
      </c>
      <c r="B100" s="8" t="s">
        <v>21</v>
      </c>
      <c r="C100" s="15">
        <v>4182323.8570869467</v>
      </c>
      <c r="D100" s="16"/>
      <c r="E100" s="15">
        <v>181827.34324887116</v>
      </c>
      <c r="F100" s="15">
        <v>2485729.9207537668</v>
      </c>
      <c r="G100" s="15">
        <v>2667557.2640026379</v>
      </c>
      <c r="H100" s="16"/>
      <c r="I100" s="15">
        <v>6849881.1210895851</v>
      </c>
      <c r="K100" s="8">
        <v>2007</v>
      </c>
      <c r="L100" s="8" t="s">
        <v>21</v>
      </c>
      <c r="M100" s="27">
        <v>164365.32758351701</v>
      </c>
      <c r="N100" s="27">
        <v>8431.3339064501561</v>
      </c>
      <c r="O100" s="27">
        <v>48521.448053113527</v>
      </c>
      <c r="P100" s="27">
        <v>56952.781959563683</v>
      </c>
      <c r="Q100" s="28">
        <v>221318.1095430807</v>
      </c>
    </row>
    <row r="101" spans="1:17" s="8" customFormat="1">
      <c r="A101" s="8">
        <v>2007</v>
      </c>
      <c r="B101" s="8" t="s">
        <v>22</v>
      </c>
      <c r="C101" s="15">
        <v>29359637.09415102</v>
      </c>
      <c r="D101" s="16"/>
      <c r="E101" s="15">
        <v>653142.96729812841</v>
      </c>
      <c r="F101" s="15">
        <v>3084145.9351263084</v>
      </c>
      <c r="G101" s="15">
        <v>3737288.902424437</v>
      </c>
      <c r="H101" s="16"/>
      <c r="I101" s="15">
        <v>33096925.996575456</v>
      </c>
      <c r="K101" s="8">
        <v>2007</v>
      </c>
      <c r="L101" s="8" t="s">
        <v>22</v>
      </c>
      <c r="M101" s="27">
        <v>1153833.737800135</v>
      </c>
      <c r="N101" s="27">
        <v>30286.239393614214</v>
      </c>
      <c r="O101" s="27">
        <v>60202.528653665533</v>
      </c>
      <c r="P101" s="27">
        <v>90488.768047279751</v>
      </c>
      <c r="Q101" s="28">
        <v>1244322.5058474147</v>
      </c>
    </row>
    <row r="102" spans="1:17" s="8" customFormat="1">
      <c r="A102" s="8">
        <v>2008</v>
      </c>
      <c r="B102" s="8" t="s">
        <v>11</v>
      </c>
      <c r="C102" s="15">
        <v>17891573.096611708</v>
      </c>
      <c r="D102" s="16"/>
      <c r="E102" s="15">
        <v>473942.20784885378</v>
      </c>
      <c r="F102" s="15">
        <v>3321115.840234404</v>
      </c>
      <c r="G102" s="15">
        <v>3795058.0480832579</v>
      </c>
      <c r="H102" s="16"/>
      <c r="I102" s="15">
        <v>21686631.144694965</v>
      </c>
      <c r="K102" s="8">
        <v>2008</v>
      </c>
      <c r="L102" s="8" t="s">
        <v>11</v>
      </c>
      <c r="M102" s="27">
        <v>703138.82269684016</v>
      </c>
      <c r="N102" s="27">
        <v>21976.700177951352</v>
      </c>
      <c r="O102" s="27">
        <v>64828.181201375563</v>
      </c>
      <c r="P102" s="27">
        <v>86804.881379326922</v>
      </c>
      <c r="Q102" s="28">
        <v>789943.70407616708</v>
      </c>
    </row>
    <row r="103" spans="1:17" s="8" customFormat="1">
      <c r="A103" s="8">
        <v>2008</v>
      </c>
      <c r="B103" s="8" t="s">
        <v>12</v>
      </c>
      <c r="C103" s="15">
        <v>5054936.8071095925</v>
      </c>
      <c r="D103" s="16"/>
      <c r="E103" s="15">
        <v>144062.13520651893</v>
      </c>
      <c r="F103" s="15">
        <v>1067675.1161163254</v>
      </c>
      <c r="G103" s="15">
        <v>1211737.2513228443</v>
      </c>
      <c r="H103" s="16"/>
      <c r="I103" s="15">
        <v>6266674.0584324365</v>
      </c>
      <c r="K103" s="8">
        <v>2008</v>
      </c>
      <c r="L103" s="8" t="s">
        <v>12</v>
      </c>
      <c r="M103" s="27">
        <v>198659.01651940699</v>
      </c>
      <c r="N103" s="27">
        <v>6680.1612095262826</v>
      </c>
      <c r="O103" s="27">
        <v>20841.018266590669</v>
      </c>
      <c r="P103" s="27">
        <v>27521.179476116951</v>
      </c>
      <c r="Q103" s="28">
        <v>226180.19599552394</v>
      </c>
    </row>
    <row r="104" spans="1:17" s="8" customFormat="1">
      <c r="A104" s="8">
        <v>2008</v>
      </c>
      <c r="B104" s="8" t="s">
        <v>13</v>
      </c>
      <c r="C104" s="15">
        <v>-585550.58097681403</v>
      </c>
      <c r="D104" s="16"/>
      <c r="E104" s="15">
        <v>-116100.28297149292</v>
      </c>
      <c r="F104" s="15">
        <v>844119.373824234</v>
      </c>
      <c r="G104" s="15">
        <v>728019.09085274104</v>
      </c>
      <c r="H104" s="16"/>
      <c r="I104" s="15">
        <v>142468.509875927</v>
      </c>
      <c r="K104" s="8">
        <v>2008</v>
      </c>
      <c r="L104" s="8" t="s">
        <v>13</v>
      </c>
      <c r="M104" s="27">
        <v>-23012.137832388791</v>
      </c>
      <c r="N104" s="27">
        <v>-5383.5701213881275</v>
      </c>
      <c r="O104" s="27">
        <v>16477.210177049048</v>
      </c>
      <c r="P104" s="27">
        <v>11093.640055660921</v>
      </c>
      <c r="Q104" s="28">
        <v>-11918.497776727869</v>
      </c>
    </row>
    <row r="105" spans="1:17" s="8" customFormat="1">
      <c r="A105" s="8">
        <v>2008</v>
      </c>
      <c r="B105" s="8" t="s">
        <v>14</v>
      </c>
      <c r="C105" s="15">
        <v>5021536.9292529579</v>
      </c>
      <c r="D105" s="16"/>
      <c r="E105" s="15">
        <v>286960.86476031557</v>
      </c>
      <c r="F105" s="15">
        <v>2017758.9542171387</v>
      </c>
      <c r="G105" s="15">
        <v>2304719.8189774542</v>
      </c>
      <c r="H105" s="16"/>
      <c r="I105" s="15">
        <v>7326256.7482304126</v>
      </c>
      <c r="K105" s="8">
        <v>2008</v>
      </c>
      <c r="L105" s="8" t="s">
        <v>14</v>
      </c>
      <c r="M105" s="27">
        <v>197346.40131964124</v>
      </c>
      <c r="N105" s="27">
        <v>13306.375298935833</v>
      </c>
      <c r="O105" s="27">
        <v>39386.654786318548</v>
      </c>
      <c r="P105" s="27">
        <v>52693.030085254381</v>
      </c>
      <c r="Q105" s="28">
        <v>250039.43140489561</v>
      </c>
    </row>
    <row r="106" spans="1:17" s="8" customFormat="1">
      <c r="A106" s="8">
        <v>2008</v>
      </c>
      <c r="B106" s="8" t="s">
        <v>15</v>
      </c>
      <c r="C106" s="15">
        <v>4494340.1752038961</v>
      </c>
      <c r="D106" s="16"/>
      <c r="E106" s="15">
        <v>162364.33268515879</v>
      </c>
      <c r="F106" s="15">
        <v>1325129.5257563747</v>
      </c>
      <c r="G106" s="15">
        <v>1487493.8584415335</v>
      </c>
      <c r="H106" s="16"/>
      <c r="I106" s="15">
        <v>5981834.0336454296</v>
      </c>
      <c r="K106" s="8">
        <v>2008</v>
      </c>
      <c r="L106" s="8" t="s">
        <v>15</v>
      </c>
      <c r="M106" s="27">
        <v>176627.56888551312</v>
      </c>
      <c r="N106" s="27">
        <v>7528.8341066108133</v>
      </c>
      <c r="O106" s="27">
        <v>25866.528342764432</v>
      </c>
      <c r="P106" s="27">
        <v>33395.362449375243</v>
      </c>
      <c r="Q106" s="28">
        <v>210022.93133488839</v>
      </c>
    </row>
    <row r="107" spans="1:17" s="8" customFormat="1">
      <c r="A107" s="8">
        <v>2008</v>
      </c>
      <c r="B107" s="8" t="s">
        <v>16</v>
      </c>
      <c r="C107" s="15">
        <v>-43169380.630038559</v>
      </c>
      <c r="D107" s="16"/>
      <c r="E107" s="15">
        <v>-1599347.5606606537</v>
      </c>
      <c r="F107" s="15">
        <v>-12103573.496833291</v>
      </c>
      <c r="G107" s="15">
        <v>-13702921.057493944</v>
      </c>
      <c r="H107" s="16"/>
      <c r="I107" s="15">
        <v>-56872301.687532499</v>
      </c>
      <c r="K107" s="8">
        <v>2008</v>
      </c>
      <c r="L107" s="8" t="s">
        <v>16</v>
      </c>
      <c r="M107" s="27">
        <v>-1696556.6587605155</v>
      </c>
      <c r="N107" s="27">
        <v>-74161.746387834515</v>
      </c>
      <c r="O107" s="27">
        <v>-236261.75465818582</v>
      </c>
      <c r="P107" s="27">
        <v>-310423.5010460203</v>
      </c>
      <c r="Q107" s="28">
        <v>-2006980.1598065358</v>
      </c>
    </row>
    <row r="108" spans="1:17" s="8" customFormat="1">
      <c r="A108" s="8">
        <v>2008</v>
      </c>
      <c r="B108" s="8" t="s">
        <v>17</v>
      </c>
      <c r="C108" s="15">
        <v>-17443530.572318841</v>
      </c>
      <c r="D108" s="16"/>
      <c r="E108" s="15">
        <v>-639113.27625686245</v>
      </c>
      <c r="F108" s="15">
        <v>-4649583.2052706862</v>
      </c>
      <c r="G108" s="15">
        <v>-5288696.4815275483</v>
      </c>
      <c r="H108" s="16"/>
      <c r="I108" s="15">
        <v>-22732227.053846389</v>
      </c>
      <c r="K108" s="8">
        <v>2008</v>
      </c>
      <c r="L108" s="8" t="s">
        <v>17</v>
      </c>
      <c r="M108" s="27">
        <v>-685530.75149213045</v>
      </c>
      <c r="N108" s="27">
        <v>-29635.682620030711</v>
      </c>
      <c r="O108" s="27">
        <v>-90759.864166883795</v>
      </c>
      <c r="P108" s="27">
        <v>-120395.54678691451</v>
      </c>
      <c r="Q108" s="28">
        <v>-805926.29827904492</v>
      </c>
    </row>
    <row r="109" spans="1:17" s="8" customFormat="1">
      <c r="A109" s="8">
        <v>2008</v>
      </c>
      <c r="B109" s="8" t="s">
        <v>18</v>
      </c>
      <c r="C109" s="15">
        <v>-32480006.470248725</v>
      </c>
      <c r="D109" s="16"/>
      <c r="E109" s="15">
        <v>-1202368.7467678476</v>
      </c>
      <c r="F109" s="15">
        <v>-8652784.3680001572</v>
      </c>
      <c r="G109" s="15">
        <v>-9855153.114768004</v>
      </c>
      <c r="H109" s="16"/>
      <c r="I109" s="15">
        <v>-42335159.585016727</v>
      </c>
      <c r="K109" s="8">
        <v>2008</v>
      </c>
      <c r="L109" s="8" t="s">
        <v>18</v>
      </c>
      <c r="M109" s="27">
        <v>-1276464.2542807749</v>
      </c>
      <c r="N109" s="27">
        <v>-55753.838787625093</v>
      </c>
      <c r="O109" s="27">
        <v>-168902.35086336307</v>
      </c>
      <c r="P109" s="27">
        <v>-224656.18965098815</v>
      </c>
      <c r="Q109" s="28">
        <v>-1501120.4439317631</v>
      </c>
    </row>
    <row r="110" spans="1:17" s="8" customFormat="1">
      <c r="A110" s="8">
        <v>2008</v>
      </c>
      <c r="B110" s="8" t="s">
        <v>19</v>
      </c>
      <c r="C110" s="15">
        <v>-16525787.375143748</v>
      </c>
      <c r="D110" s="16"/>
      <c r="E110" s="15">
        <v>-625037.8755480207</v>
      </c>
      <c r="F110" s="15">
        <v>-4794254.0192267932</v>
      </c>
      <c r="G110" s="15">
        <v>-5419291.8947748141</v>
      </c>
      <c r="H110" s="16"/>
      <c r="I110" s="15">
        <v>-21945079.269918561</v>
      </c>
      <c r="K110" s="8">
        <v>2008</v>
      </c>
      <c r="L110" s="8" t="s">
        <v>19</v>
      </c>
      <c r="M110" s="27">
        <v>-649463.44384314935</v>
      </c>
      <c r="N110" s="27">
        <v>-28983.00628916172</v>
      </c>
      <c r="O110" s="27">
        <v>-93583.838455307006</v>
      </c>
      <c r="P110" s="27">
        <v>-122566.84474446872</v>
      </c>
      <c r="Q110" s="28">
        <v>-772030.28858761815</v>
      </c>
    </row>
    <row r="111" spans="1:17" s="8" customFormat="1">
      <c r="A111" s="8">
        <v>2008</v>
      </c>
      <c r="B111" s="8" t="s">
        <v>20</v>
      </c>
      <c r="C111" s="15">
        <v>19037954.335475884</v>
      </c>
      <c r="D111" s="16"/>
      <c r="E111" s="15">
        <v>736409.19043734623</v>
      </c>
      <c r="F111" s="15">
        <v>5925468.0312622515</v>
      </c>
      <c r="G111" s="15">
        <v>6661877.2216995973</v>
      </c>
      <c r="H111" s="16"/>
      <c r="I111" s="15">
        <v>25699831.55717548</v>
      </c>
      <c r="K111" s="8">
        <v>2008</v>
      </c>
      <c r="L111" s="8" t="s">
        <v>20</v>
      </c>
      <c r="M111" s="27">
        <v>748191.60538420232</v>
      </c>
      <c r="N111" s="27">
        <v>34147.294160579746</v>
      </c>
      <c r="O111" s="27">
        <v>115665.13597023915</v>
      </c>
      <c r="P111" s="27">
        <v>149812.43013081889</v>
      </c>
      <c r="Q111" s="28">
        <v>898004.0355150213</v>
      </c>
    </row>
    <row r="112" spans="1:17" s="8" customFormat="1">
      <c r="A112" s="8">
        <v>2008</v>
      </c>
      <c r="B112" s="8" t="s">
        <v>21</v>
      </c>
      <c r="C112" s="15">
        <v>1852426.8141348343</v>
      </c>
      <c r="D112" s="16"/>
      <c r="E112" s="15">
        <v>798886.93519092246</v>
      </c>
      <c r="F112" s="15">
        <v>8716734.0834067836</v>
      </c>
      <c r="G112" s="15">
        <v>9515621.0185977053</v>
      </c>
      <c r="H112" s="16"/>
      <c r="I112" s="15">
        <v>11368047.83273254</v>
      </c>
      <c r="K112" s="8">
        <v>2008</v>
      </c>
      <c r="L112" s="8" t="s">
        <v>21</v>
      </c>
      <c r="M112" s="27">
        <v>72800.373795498992</v>
      </c>
      <c r="N112" s="27">
        <v>37044.387184803076</v>
      </c>
      <c r="O112" s="27">
        <v>170150.6493081004</v>
      </c>
      <c r="P112" s="27">
        <v>207195.03649290348</v>
      </c>
      <c r="Q112" s="28">
        <v>279995.41028840246</v>
      </c>
    </row>
    <row r="113" spans="1:18" s="8" customFormat="1">
      <c r="A113" s="8">
        <v>2008</v>
      </c>
      <c r="B113" s="8" t="s">
        <v>22</v>
      </c>
      <c r="C113" s="15">
        <v>-10518712.560825532</v>
      </c>
      <c r="D113" s="16"/>
      <c r="E113" s="15">
        <v>-327742.62442132481</v>
      </c>
      <c r="F113" s="15">
        <v>-1797300.182542074</v>
      </c>
      <c r="G113" s="15">
        <v>-2125042.8069633991</v>
      </c>
      <c r="H113" s="16"/>
      <c r="I113" s="15">
        <v>-12643755.367788931</v>
      </c>
      <c r="K113" s="8">
        <v>2008</v>
      </c>
      <c r="L113" s="8" t="s">
        <v>22</v>
      </c>
      <c r="M113" s="27">
        <v>-413385.40364044346</v>
      </c>
      <c r="N113" s="27">
        <v>-15197.425494416831</v>
      </c>
      <c r="O113" s="27">
        <v>-35083.299563221284</v>
      </c>
      <c r="P113" s="27">
        <v>-50280.725057638119</v>
      </c>
      <c r="Q113" s="28">
        <v>-463666.12869808159</v>
      </c>
    </row>
    <row r="114" spans="1:18" s="8" customFormat="1">
      <c r="A114" s="8">
        <v>2009</v>
      </c>
      <c r="B114" s="8" t="s">
        <v>11</v>
      </c>
      <c r="C114" s="15">
        <v>61687094.238288872</v>
      </c>
      <c r="D114" s="16"/>
      <c r="E114" s="15">
        <v>1590768.3523275019</v>
      </c>
      <c r="F114" s="15">
        <v>8328182.2480137823</v>
      </c>
      <c r="G114" s="15">
        <v>9918950.6003412846</v>
      </c>
      <c r="H114" s="16"/>
      <c r="I114" s="15">
        <v>71606044.838630155</v>
      </c>
      <c r="K114" s="8">
        <v>2009</v>
      </c>
      <c r="L114" s="8" t="s">
        <v>11</v>
      </c>
      <c r="M114" s="27">
        <v>2424302.8035647529</v>
      </c>
      <c r="N114" s="27">
        <v>73763.92849742627</v>
      </c>
      <c r="O114" s="27">
        <v>162566.11748122901</v>
      </c>
      <c r="P114" s="27">
        <v>236330.04597865528</v>
      </c>
      <c r="Q114" s="28">
        <v>2660632.849543408</v>
      </c>
    </row>
    <row r="115" spans="1:18" s="8" customFormat="1">
      <c r="A115" s="8">
        <v>2009</v>
      </c>
      <c r="B115" s="8" t="s">
        <v>12</v>
      </c>
      <c r="C115" s="15">
        <v>-18606390.641068097</v>
      </c>
      <c r="D115" s="16"/>
      <c r="E115" s="15">
        <v>-517047.68855706434</v>
      </c>
      <c r="F115" s="15">
        <v>-2453140.1045337501</v>
      </c>
      <c r="G115" s="15">
        <v>-2970187.7930908143</v>
      </c>
      <c r="H115" s="16"/>
      <c r="I115" s="15">
        <v>-21576578.43415891</v>
      </c>
      <c r="K115" s="8">
        <v>2009</v>
      </c>
      <c r="L115" s="8" t="s">
        <v>12</v>
      </c>
      <c r="M115" s="27">
        <v>-731231.15219397622</v>
      </c>
      <c r="N115" s="27">
        <v>-23975.501318391074</v>
      </c>
      <c r="O115" s="27">
        <v>-47885.294840498798</v>
      </c>
      <c r="P115" s="27">
        <v>-71860.796158889876</v>
      </c>
      <c r="Q115" s="28">
        <v>-803091.94835286611</v>
      </c>
    </row>
    <row r="116" spans="1:18" s="8" customFormat="1">
      <c r="A116" s="8">
        <v>2009</v>
      </c>
      <c r="B116" s="8" t="s">
        <v>13</v>
      </c>
      <c r="C116" s="15">
        <v>-2240666.0710916873</v>
      </c>
      <c r="D116" s="16"/>
      <c r="E116" s="15">
        <v>-46861.820636239783</v>
      </c>
      <c r="F116" s="15">
        <v>-811523.34979265882</v>
      </c>
      <c r="G116" s="15">
        <v>-858385.17042889865</v>
      </c>
      <c r="H116" s="16"/>
      <c r="I116" s="15">
        <v>-3099051.241520586</v>
      </c>
      <c r="K116" s="8">
        <v>2009</v>
      </c>
      <c r="L116" s="8" t="s">
        <v>13</v>
      </c>
      <c r="M116" s="27">
        <v>-88058.176593903321</v>
      </c>
      <c r="N116" s="27">
        <v>-2172.9826229024388</v>
      </c>
      <c r="O116" s="27">
        <v>-15840.9357879527</v>
      </c>
      <c r="P116" s="27">
        <v>-18013.918410855138</v>
      </c>
      <c r="Q116" s="28">
        <v>-106072.09500475845</v>
      </c>
    </row>
    <row r="117" spans="1:18" s="8" customFormat="1">
      <c r="A117" s="8">
        <v>2009</v>
      </c>
      <c r="B117" s="8" t="s">
        <v>14</v>
      </c>
      <c r="C117" s="15">
        <v>21371898.900228251</v>
      </c>
      <c r="D117" s="16"/>
      <c r="E117" s="15">
        <v>401751.27798208356</v>
      </c>
      <c r="F117" s="15">
        <v>2307730.0295397122</v>
      </c>
      <c r="G117" s="15">
        <v>2709481.3075217959</v>
      </c>
      <c r="H117" s="16"/>
      <c r="I117" s="15">
        <v>24081380.207750045</v>
      </c>
      <c r="K117" s="8">
        <v>2009</v>
      </c>
      <c r="L117" s="8" t="s">
        <v>14</v>
      </c>
      <c r="M117" s="27">
        <v>839915.62677897024</v>
      </c>
      <c r="N117" s="27">
        <v>18629.206760029214</v>
      </c>
      <c r="O117" s="27">
        <v>45046.890176615183</v>
      </c>
      <c r="P117" s="27">
        <v>63676.096936644397</v>
      </c>
      <c r="Q117" s="28">
        <v>903591.72371561464</v>
      </c>
    </row>
    <row r="118" spans="1:18" s="8" customFormat="1">
      <c r="A118" s="8">
        <v>2009</v>
      </c>
      <c r="B118" s="8" t="s">
        <v>15</v>
      </c>
      <c r="C118" s="15">
        <v>-2706627.743546945</v>
      </c>
      <c r="D118" s="16"/>
      <c r="E118" s="15">
        <v>-95462.528073994661</v>
      </c>
      <c r="F118" s="15">
        <v>-1390977.2368677296</v>
      </c>
      <c r="G118" s="15">
        <v>-1486439.7649417243</v>
      </c>
      <c r="H118" s="16"/>
      <c r="I118" s="15">
        <v>-4193067.5084886691</v>
      </c>
      <c r="K118" s="8">
        <v>2009</v>
      </c>
      <c r="L118" s="8" t="s">
        <v>15</v>
      </c>
      <c r="M118" s="27">
        <v>-106370.47032139494</v>
      </c>
      <c r="N118" s="27">
        <v>-4426.5974267911324</v>
      </c>
      <c r="O118" s="27">
        <v>-27151.87566365808</v>
      </c>
      <c r="P118" s="27">
        <v>-31578.473090449213</v>
      </c>
      <c r="Q118" s="28">
        <v>-137948.94341184414</v>
      </c>
    </row>
    <row r="119" spans="1:18" s="8" customFormat="1">
      <c r="A119" s="8">
        <v>2009</v>
      </c>
      <c r="B119" s="8" t="s">
        <v>16</v>
      </c>
      <c r="C119" s="15">
        <v>1106297.892952089</v>
      </c>
      <c r="D119" s="16"/>
      <c r="E119" s="15">
        <v>40029.813404292276</v>
      </c>
      <c r="F119" s="15">
        <v>-484565.85436134698</v>
      </c>
      <c r="G119" s="15">
        <v>-444536.04095705471</v>
      </c>
      <c r="H119" s="16"/>
      <c r="I119" s="15">
        <v>661761.85199503426</v>
      </c>
      <c r="K119" s="8">
        <v>2009</v>
      </c>
      <c r="L119" s="8" t="s">
        <v>16</v>
      </c>
      <c r="M119" s="27">
        <v>43477.507193017096</v>
      </c>
      <c r="N119" s="27">
        <v>1856.1824475570329</v>
      </c>
      <c r="O119" s="27">
        <v>-9458.7254771334919</v>
      </c>
      <c r="P119" s="27">
        <v>-7602.543029576459</v>
      </c>
      <c r="Q119" s="28">
        <v>35874.964163440636</v>
      </c>
      <c r="R119" s="19"/>
    </row>
    <row r="120" spans="1:18" s="8" customFormat="1">
      <c r="A120" s="8">
        <v>2009</v>
      </c>
      <c r="B120" s="8" t="s">
        <v>17</v>
      </c>
      <c r="C120" s="15">
        <v>-30054471.568728969</v>
      </c>
      <c r="D120" s="16"/>
      <c r="E120" s="15">
        <v>-1073514.7526013663</v>
      </c>
      <c r="F120" s="15">
        <v>-8194942.0499510905</v>
      </c>
      <c r="G120" s="15">
        <v>-9268456.802552456</v>
      </c>
      <c r="H120" s="16"/>
      <c r="I120" s="15">
        <v>-39322928.371281423</v>
      </c>
      <c r="K120" s="8">
        <v>2009</v>
      </c>
      <c r="L120" s="8" t="s">
        <v>17</v>
      </c>
      <c r="M120" s="27">
        <v>-1181140.7326510486</v>
      </c>
      <c r="N120" s="27">
        <v>-49778.879078125356</v>
      </c>
      <c r="O120" s="27">
        <v>-159965.26881504527</v>
      </c>
      <c r="P120" s="27">
        <v>-209744.14789317062</v>
      </c>
      <c r="Q120" s="28">
        <v>-1390884.8805442192</v>
      </c>
    </row>
    <row r="121" spans="1:18" s="8" customFormat="1">
      <c r="A121" s="8">
        <v>2009</v>
      </c>
      <c r="B121" s="8" t="s">
        <v>18</v>
      </c>
      <c r="C121" s="15">
        <v>26557538.809504293</v>
      </c>
      <c r="D121" s="16"/>
      <c r="E121" s="15">
        <v>962693.02492728864</v>
      </c>
      <c r="F121" s="15">
        <v>7222367.7242757892</v>
      </c>
      <c r="G121" s="15">
        <v>8185060.7492030775</v>
      </c>
      <c r="H121" s="16"/>
      <c r="I121" s="15">
        <v>34742599.558707371</v>
      </c>
      <c r="K121" s="8">
        <v>2009</v>
      </c>
      <c r="L121" s="8" t="s">
        <v>18</v>
      </c>
      <c r="M121" s="27">
        <v>1043711.2752135188</v>
      </c>
      <c r="N121" s="27">
        <v>44640.075565878375</v>
      </c>
      <c r="O121" s="27">
        <v>140980.61797786341</v>
      </c>
      <c r="P121" s="27">
        <v>185620.69354374177</v>
      </c>
      <c r="Q121" s="28">
        <v>1229331.9687572606</v>
      </c>
    </row>
    <row r="122" spans="1:18" s="8" customFormat="1">
      <c r="A122" s="8">
        <v>2009</v>
      </c>
      <c r="B122" s="8" t="s">
        <v>19</v>
      </c>
      <c r="C122" s="15">
        <v>46354445.890503906</v>
      </c>
      <c r="D122" s="16"/>
      <c r="E122" s="15">
        <v>1725890.2873858416</v>
      </c>
      <c r="F122" s="15">
        <v>13145424.256830564</v>
      </c>
      <c r="G122" s="15">
        <v>14871314.544216406</v>
      </c>
      <c r="H122" s="16"/>
      <c r="I122" s="15">
        <v>61225760.434720308</v>
      </c>
      <c r="K122" s="8">
        <v>2009</v>
      </c>
      <c r="L122" s="8" t="s">
        <v>19</v>
      </c>
      <c r="M122" s="27">
        <v>1821729.7234968035</v>
      </c>
      <c r="N122" s="27">
        <v>80029.532626081476</v>
      </c>
      <c r="O122" s="27">
        <v>256598.68149333258</v>
      </c>
      <c r="P122" s="27">
        <v>336628.21411941404</v>
      </c>
      <c r="Q122" s="28">
        <v>2158357.9376162174</v>
      </c>
    </row>
    <row r="123" spans="1:18" s="8" customFormat="1">
      <c r="A123" s="8">
        <v>2009</v>
      </c>
      <c r="B123" s="8" t="s">
        <v>20</v>
      </c>
      <c r="C123" s="15">
        <v>-29133537.170242392</v>
      </c>
      <c r="D123" s="16"/>
      <c r="E123" s="15">
        <v>-1111708.6155257977</v>
      </c>
      <c r="F123" s="15">
        <v>-9092069.8531645387</v>
      </c>
      <c r="G123" s="15">
        <v>-10203778.468690336</v>
      </c>
      <c r="H123" s="16"/>
      <c r="I123" s="15">
        <v>-39337315.638932727</v>
      </c>
      <c r="K123" s="8">
        <v>2009</v>
      </c>
      <c r="L123" s="8" t="s">
        <v>20</v>
      </c>
      <c r="M123" s="27">
        <v>-1144948.0107905259</v>
      </c>
      <c r="N123" s="27">
        <v>-51549.928501931245</v>
      </c>
      <c r="O123" s="27">
        <v>-177477.2035337718</v>
      </c>
      <c r="P123" s="27">
        <v>-229027.13203570305</v>
      </c>
      <c r="Q123" s="28">
        <v>-1373975.1428262289</v>
      </c>
    </row>
    <row r="124" spans="1:18" s="8" customFormat="1">
      <c r="A124" s="8">
        <v>2009</v>
      </c>
      <c r="B124" s="8" t="s">
        <v>21</v>
      </c>
      <c r="C124" s="15">
        <v>3062106.216308794</v>
      </c>
      <c r="D124" s="16"/>
      <c r="E124" s="15">
        <v>178486.36987400326</v>
      </c>
      <c r="F124" s="15">
        <v>2673206.8178497027</v>
      </c>
      <c r="G124" s="15">
        <v>2851693.187723706</v>
      </c>
      <c r="H124" s="16"/>
      <c r="I124" s="15">
        <v>5913799.4040325005</v>
      </c>
      <c r="K124" s="8">
        <v>2009</v>
      </c>
      <c r="L124" s="8" t="s">
        <v>21</v>
      </c>
      <c r="M124" s="27">
        <v>120340.77430093561</v>
      </c>
      <c r="N124" s="27">
        <v>8276.4129710575307</v>
      </c>
      <c r="O124" s="27">
        <v>52180.997084426192</v>
      </c>
      <c r="P124" s="27">
        <v>60457.41005548372</v>
      </c>
      <c r="Q124" s="28">
        <v>180798.18435641934</v>
      </c>
    </row>
    <row r="125" spans="1:18" s="8" customFormat="1">
      <c r="A125" s="8">
        <v>2009</v>
      </c>
      <c r="B125" s="8" t="s">
        <v>22</v>
      </c>
      <c r="C125" s="15">
        <v>-2529070.1501876581</v>
      </c>
      <c r="D125" s="16"/>
      <c r="E125" s="15">
        <v>-240044.90609871718</v>
      </c>
      <c r="F125" s="15">
        <v>-499572.80136283603</v>
      </c>
      <c r="G125" s="15">
        <v>-739617.70746155316</v>
      </c>
      <c r="H125" s="16"/>
      <c r="I125" s="15">
        <v>-3268687.8576492113</v>
      </c>
      <c r="K125" s="8">
        <v>2009</v>
      </c>
      <c r="L125" s="8" t="s">
        <v>22</v>
      </c>
      <c r="M125" s="27">
        <v>-99392.456902374965</v>
      </c>
      <c r="N125" s="27">
        <v>-11130.882295797515</v>
      </c>
      <c r="O125" s="27">
        <v>-9751.661082602559</v>
      </c>
      <c r="P125" s="27">
        <v>-20882.543378400074</v>
      </c>
      <c r="Q125" s="28">
        <v>-120275.00028077504</v>
      </c>
    </row>
    <row r="126" spans="1:18" s="8" customFormat="1">
      <c r="A126" s="8">
        <v>2010</v>
      </c>
      <c r="B126" s="8" t="s">
        <v>11</v>
      </c>
      <c r="C126" s="15">
        <v>-105457146.11774412</v>
      </c>
      <c r="D126" s="16"/>
      <c r="E126" s="15">
        <v>-2693815.6814820222</v>
      </c>
      <c r="F126" s="15">
        <v>-15992330.315937709</v>
      </c>
      <c r="G126" s="15">
        <v>-18686145.99741973</v>
      </c>
      <c r="H126" s="16"/>
      <c r="I126" s="15">
        <v>-124143292.11516385</v>
      </c>
      <c r="K126" s="8">
        <v>2010</v>
      </c>
      <c r="L126" s="8" t="s">
        <v>11</v>
      </c>
      <c r="M126" s="27">
        <v>-4144465.8424273441</v>
      </c>
      <c r="N126" s="27">
        <v>-124912.23315032136</v>
      </c>
      <c r="O126" s="27">
        <v>-312170.28776710405</v>
      </c>
      <c r="P126" s="27">
        <v>-437082.5209174254</v>
      </c>
      <c r="Q126" s="28">
        <v>-4581548.363344769</v>
      </c>
    </row>
    <row r="127" spans="1:18" s="8" customFormat="1">
      <c r="A127" s="8">
        <v>2010</v>
      </c>
      <c r="B127" s="8" t="s">
        <v>12</v>
      </c>
      <c r="C127" s="15">
        <v>-67601826.492469564</v>
      </c>
      <c r="D127" s="16"/>
      <c r="E127" s="15">
        <v>-1867656.4048537726</v>
      </c>
      <c r="F127" s="15">
        <v>-7536182.7140725804</v>
      </c>
      <c r="G127" s="15">
        <v>-9403839.1189263538</v>
      </c>
      <c r="H127" s="16"/>
      <c r="I127" s="15">
        <v>-77005665.611395925</v>
      </c>
      <c r="K127" s="8">
        <v>2010</v>
      </c>
      <c r="L127" s="8" t="s">
        <v>12</v>
      </c>
      <c r="M127" s="27">
        <v>-2656751.7811540538</v>
      </c>
      <c r="N127" s="27">
        <v>-86603.22749306944</v>
      </c>
      <c r="O127" s="27">
        <v>-147106.28657869677</v>
      </c>
      <c r="P127" s="27">
        <v>-233709.51407176623</v>
      </c>
      <c r="Q127" s="28">
        <v>-2890461.29522582</v>
      </c>
    </row>
    <row r="128" spans="1:18" s="8" customFormat="1">
      <c r="A128" s="8">
        <v>2010</v>
      </c>
      <c r="B128" s="8" t="s">
        <v>13</v>
      </c>
      <c r="C128" s="15">
        <v>-85417791.265813679</v>
      </c>
      <c r="D128" s="16"/>
      <c r="E128" s="15">
        <v>-2132178.6923866877</v>
      </c>
      <c r="F128" s="15">
        <v>-5909113.5205908138</v>
      </c>
      <c r="G128" s="15">
        <v>-8041292.2129775016</v>
      </c>
      <c r="H128" s="16"/>
      <c r="I128" s="15">
        <v>-93459083.478791177</v>
      </c>
      <c r="K128" s="8">
        <v>2010</v>
      </c>
      <c r="L128" s="8" t="s">
        <v>13</v>
      </c>
      <c r="M128" s="27">
        <v>-3356919.1967464779</v>
      </c>
      <c r="N128" s="27">
        <v>-98869.125965970714</v>
      </c>
      <c r="O128" s="27">
        <v>-115345.89592193268</v>
      </c>
      <c r="P128" s="27">
        <v>-214215.02188790339</v>
      </c>
      <c r="Q128" s="28">
        <v>-3571134.218634381</v>
      </c>
    </row>
    <row r="129" spans="1:17" s="8" customFormat="1">
      <c r="A129" s="8">
        <v>2010</v>
      </c>
      <c r="B129" s="8" t="s">
        <v>14</v>
      </c>
      <c r="C129" s="15">
        <v>5138725.108632829</v>
      </c>
      <c r="D129" s="16"/>
      <c r="E129" s="15">
        <v>546627.18652726326</v>
      </c>
      <c r="F129" s="15">
        <v>7564818.1892076517</v>
      </c>
      <c r="G129" s="15">
        <v>8111445.375734915</v>
      </c>
      <c r="H129" s="16"/>
      <c r="I129" s="15">
        <v>13250170.484367743</v>
      </c>
      <c r="K129" s="8">
        <v>2010</v>
      </c>
      <c r="L129" s="8" t="s">
        <v>14</v>
      </c>
      <c r="M129" s="27">
        <v>201951.89676927018</v>
      </c>
      <c r="N129" s="27">
        <v>25347.102639269197</v>
      </c>
      <c r="O129" s="27">
        <v>147665.25105333334</v>
      </c>
      <c r="P129" s="27">
        <v>173012.35369260254</v>
      </c>
      <c r="Q129" s="28">
        <v>374964.25046187273</v>
      </c>
    </row>
    <row r="130" spans="1:17" s="8" customFormat="1">
      <c r="A130" s="8">
        <v>2010</v>
      </c>
      <c r="B130" s="8" t="s">
        <v>15</v>
      </c>
      <c r="C130" s="15">
        <v>4445510.0538927214</v>
      </c>
      <c r="D130" s="16"/>
      <c r="E130" s="15">
        <v>155940.63340175254</v>
      </c>
      <c r="F130" s="15">
        <v>1086875.8938899157</v>
      </c>
      <c r="G130" s="15">
        <v>1242816.5272916681</v>
      </c>
      <c r="H130" s="16"/>
      <c r="I130" s="15">
        <v>5688326.5811843891</v>
      </c>
      <c r="K130" s="8">
        <v>2010</v>
      </c>
      <c r="L130" s="8" t="s">
        <v>15</v>
      </c>
      <c r="M130" s="27">
        <v>174708.54511798397</v>
      </c>
      <c r="N130" s="27">
        <v>7230.9671708392652</v>
      </c>
      <c r="O130" s="27">
        <v>21215.817448731152</v>
      </c>
      <c r="P130" s="27">
        <v>28446.784619570419</v>
      </c>
      <c r="Q130" s="28">
        <v>203155.32973755439</v>
      </c>
    </row>
    <row r="131" spans="1:17" s="8" customFormat="1">
      <c r="A131" s="8">
        <v>2010</v>
      </c>
      <c r="B131" s="8" t="s">
        <v>16</v>
      </c>
      <c r="C131" s="15">
        <v>-22237108.060411662</v>
      </c>
      <c r="D131" s="16"/>
      <c r="E131" s="15">
        <v>-799359.72960136691</v>
      </c>
      <c r="F131" s="15">
        <v>-6788237.1176443994</v>
      </c>
      <c r="G131" s="15">
        <v>-7587596.8472457658</v>
      </c>
      <c r="H131" s="16"/>
      <c r="I131" s="15">
        <v>-29824704.90765743</v>
      </c>
      <c r="K131" s="8">
        <v>2010</v>
      </c>
      <c r="L131" s="8" t="s">
        <v>16</v>
      </c>
      <c r="M131" s="27">
        <v>-873918.34677417832</v>
      </c>
      <c r="N131" s="27">
        <v>-37066.310661615382</v>
      </c>
      <c r="O131" s="27">
        <v>-132506.38853641867</v>
      </c>
      <c r="P131" s="27">
        <v>-169572.69919803407</v>
      </c>
      <c r="Q131" s="28">
        <v>-1043491.0459722123</v>
      </c>
    </row>
    <row r="132" spans="1:17" s="8" customFormat="1">
      <c r="A132" s="8">
        <v>2010</v>
      </c>
      <c r="B132" s="8" t="s">
        <v>17</v>
      </c>
      <c r="C132" s="15">
        <v>-18262683.860470038</v>
      </c>
      <c r="D132" s="16"/>
      <c r="E132" s="15">
        <v>-645423.18294346938</v>
      </c>
      <c r="F132" s="15">
        <v>-4958780.2308334159</v>
      </c>
      <c r="G132" s="15">
        <v>-5604203.4137768857</v>
      </c>
      <c r="H132" s="16"/>
      <c r="I132" s="15">
        <v>-23866887.274246924</v>
      </c>
      <c r="K132" s="8">
        <v>2010</v>
      </c>
      <c r="L132" s="8" t="s">
        <v>17</v>
      </c>
      <c r="M132" s="27">
        <v>-717723.47571647249</v>
      </c>
      <c r="N132" s="27">
        <v>-29928.272993088674</v>
      </c>
      <c r="O132" s="27">
        <v>-96795.390105868268</v>
      </c>
      <c r="P132" s="27">
        <v>-126723.66309895694</v>
      </c>
      <c r="Q132" s="28">
        <v>-844447.13881542941</v>
      </c>
    </row>
    <row r="133" spans="1:17" s="8" customFormat="1">
      <c r="A133" s="8">
        <v>2010</v>
      </c>
      <c r="B133" s="8" t="s">
        <v>18</v>
      </c>
      <c r="C133" s="15">
        <v>-58022875.764461502</v>
      </c>
      <c r="D133" s="16"/>
      <c r="E133" s="15">
        <v>-2074959.967976698</v>
      </c>
      <c r="F133" s="15">
        <v>-15734161.92287476</v>
      </c>
      <c r="G133" s="15">
        <v>-17809121.890851457</v>
      </c>
      <c r="H133" s="16"/>
      <c r="I133" s="15">
        <v>-75831997.655312955</v>
      </c>
      <c r="K133" s="8">
        <v>2010</v>
      </c>
      <c r="L133" s="8" t="s">
        <v>18</v>
      </c>
      <c r="M133" s="27">
        <v>-2280299.0175433373</v>
      </c>
      <c r="N133" s="27">
        <v>-96215.893715079481</v>
      </c>
      <c r="O133" s="27">
        <v>-307130.84073451528</v>
      </c>
      <c r="P133" s="27">
        <v>-403346.73444959475</v>
      </c>
      <c r="Q133" s="28">
        <v>-2683645.7519929321</v>
      </c>
    </row>
    <row r="134" spans="1:17" s="8" customFormat="1">
      <c r="A134" s="8">
        <v>2010</v>
      </c>
      <c r="B134" s="8" t="s">
        <v>19</v>
      </c>
      <c r="C134" s="15">
        <v>-17812331.707533717</v>
      </c>
      <c r="D134" s="16"/>
      <c r="E134" s="15">
        <v>-654081.11303541204</v>
      </c>
      <c r="F134" s="15">
        <v>-5333980.9751793938</v>
      </c>
      <c r="G134" s="15">
        <v>-5988062.0882148053</v>
      </c>
      <c r="H134" s="16"/>
      <c r="I134" s="15">
        <v>-23800393.795748524</v>
      </c>
      <c r="K134" s="8">
        <v>2010</v>
      </c>
      <c r="L134" s="8" t="s">
        <v>19</v>
      </c>
      <c r="M134" s="27">
        <v>-700024.63610607514</v>
      </c>
      <c r="N134" s="27">
        <v>-30329.741211452056</v>
      </c>
      <c r="O134" s="27">
        <v>-104119.30863550176</v>
      </c>
      <c r="P134" s="27">
        <v>-134449.04984695383</v>
      </c>
      <c r="Q134" s="28">
        <v>-834473.68595302897</v>
      </c>
    </row>
    <row r="135" spans="1:17" s="8" customFormat="1">
      <c r="A135" s="8">
        <v>2010</v>
      </c>
      <c r="B135" s="8" t="s">
        <v>20</v>
      </c>
      <c r="C135" s="15">
        <v>-9233382.4103555344</v>
      </c>
      <c r="D135" s="16"/>
      <c r="E135" s="15">
        <v>-347546.88458971167</v>
      </c>
      <c r="F135" s="15">
        <v>-1716361.6336444453</v>
      </c>
      <c r="G135" s="15">
        <v>-2063908.518234157</v>
      </c>
      <c r="H135" s="16"/>
      <c r="I135" s="15">
        <v>-11297290.92858969</v>
      </c>
      <c r="K135" s="8">
        <v>2010</v>
      </c>
      <c r="L135" s="8" t="s">
        <v>20</v>
      </c>
      <c r="M135" s="27">
        <v>-362871.92872697249</v>
      </c>
      <c r="N135" s="27">
        <v>-16115.74903842493</v>
      </c>
      <c r="O135" s="27">
        <v>-33503.379088739573</v>
      </c>
      <c r="P135" s="27">
        <v>-49619.128127164506</v>
      </c>
      <c r="Q135" s="28">
        <v>-412491.05685413699</v>
      </c>
    </row>
    <row r="136" spans="1:17" s="8" customFormat="1">
      <c r="A136" s="8">
        <v>2010</v>
      </c>
      <c r="B136" s="8" t="s">
        <v>21</v>
      </c>
      <c r="C136" s="15">
        <v>-6314691.6975179845</v>
      </c>
      <c r="D136" s="16"/>
      <c r="E136" s="15">
        <v>-500512.7542149247</v>
      </c>
      <c r="F136" s="15">
        <v>-4563832.8062385609</v>
      </c>
      <c r="G136" s="15">
        <v>-5064345.5604534857</v>
      </c>
      <c r="H136" s="16"/>
      <c r="I136" s="15">
        <v>-11379037.257971469</v>
      </c>
      <c r="K136" s="8">
        <v>2010</v>
      </c>
      <c r="L136" s="8" t="s">
        <v>21</v>
      </c>
      <c r="M136" s="27">
        <v>-248167.38371245679</v>
      </c>
      <c r="N136" s="27">
        <v>-23208.776412946059</v>
      </c>
      <c r="O136" s="27">
        <v>-89086.016377776701</v>
      </c>
      <c r="P136" s="27">
        <v>-112294.79279072276</v>
      </c>
      <c r="Q136" s="28">
        <v>-360462.17650317954</v>
      </c>
    </row>
    <row r="137" spans="1:17" s="8" customFormat="1">
      <c r="A137" s="8">
        <v>2010</v>
      </c>
      <c r="B137" s="8" t="s">
        <v>22</v>
      </c>
      <c r="C137" s="15">
        <v>-44410347.207390293</v>
      </c>
      <c r="D137" s="16"/>
      <c r="E137" s="15">
        <v>-962725.85554133262</v>
      </c>
      <c r="F137" s="15">
        <v>-6070296.9635278303</v>
      </c>
      <c r="G137" s="15">
        <v>-7033022.8190691629</v>
      </c>
      <c r="H137" s="16"/>
      <c r="I137" s="15">
        <v>-51443370.026459455</v>
      </c>
      <c r="K137" s="8">
        <v>2010</v>
      </c>
      <c r="L137" s="8" t="s">
        <v>22</v>
      </c>
      <c r="M137" s="27">
        <v>-1745326.6452504387</v>
      </c>
      <c r="N137" s="27">
        <v>-44641.597921451597</v>
      </c>
      <c r="O137" s="27">
        <v>-118492.19672806324</v>
      </c>
      <c r="P137" s="27">
        <v>-163133.79464951484</v>
      </c>
      <c r="Q137" s="28">
        <v>-1908460.4398999535</v>
      </c>
    </row>
    <row r="138" spans="1:17" s="8" customFormat="1">
      <c r="A138" s="8">
        <v>2011</v>
      </c>
      <c r="B138" s="8" t="s">
        <v>11</v>
      </c>
      <c r="C138" s="15">
        <v>-70616466.663148448</v>
      </c>
      <c r="D138" s="16"/>
      <c r="E138" s="15">
        <v>-1779095.011860685</v>
      </c>
      <c r="F138" s="15">
        <v>-10305885.979283269</v>
      </c>
      <c r="G138" s="15">
        <v>-12084980.991143955</v>
      </c>
      <c r="H138" s="16"/>
      <c r="I138" s="15">
        <v>-82701447.654292405</v>
      </c>
      <c r="K138" s="8">
        <v>2011</v>
      </c>
      <c r="L138" s="8" t="s">
        <v>11</v>
      </c>
      <c r="M138" s="27">
        <v>-2775227.1398617341</v>
      </c>
      <c r="N138" s="27">
        <v>-82496.635699979961</v>
      </c>
      <c r="O138" s="27">
        <v>-201170.89431560942</v>
      </c>
      <c r="P138" s="27">
        <v>-283667.53001558938</v>
      </c>
      <c r="Q138" s="28">
        <v>-3058894.6698773233</v>
      </c>
    </row>
    <row r="139" spans="1:17" s="8" customFormat="1">
      <c r="A139" s="8">
        <v>2011</v>
      </c>
      <c r="B139" s="8" t="s">
        <v>12</v>
      </c>
      <c r="C139" s="15">
        <v>-52679028.741798408</v>
      </c>
      <c r="D139" s="16"/>
      <c r="E139" s="15">
        <v>-1433843.1761026841</v>
      </c>
      <c r="F139" s="15">
        <v>-5795955.5116853518</v>
      </c>
      <c r="G139" s="15">
        <v>-7229798.6877880357</v>
      </c>
      <c r="H139" s="16"/>
      <c r="I139" s="15">
        <v>-59908827.42958644</v>
      </c>
      <c r="K139" s="8">
        <v>2011</v>
      </c>
      <c r="L139" s="8" t="s">
        <v>12</v>
      </c>
      <c r="M139" s="27">
        <v>-2070285.8295526775</v>
      </c>
      <c r="N139" s="27">
        <v>-66487.308075881461</v>
      </c>
      <c r="O139" s="27">
        <v>-113137.05158809807</v>
      </c>
      <c r="P139" s="27">
        <v>-179624.35966397953</v>
      </c>
      <c r="Q139" s="28">
        <v>-2249910.1892166571</v>
      </c>
    </row>
    <row r="140" spans="1:17" s="8" customFormat="1">
      <c r="A140" s="8">
        <v>2011</v>
      </c>
      <c r="B140" s="8" t="s">
        <v>13</v>
      </c>
      <c r="C140" s="15">
        <v>13767651.53722639</v>
      </c>
      <c r="D140" s="16"/>
      <c r="E140" s="15">
        <v>404585.31464032468</v>
      </c>
      <c r="F140" s="15">
        <v>57136.311351933284</v>
      </c>
      <c r="G140" s="15">
        <v>461721.62599225796</v>
      </c>
      <c r="H140" s="16"/>
      <c r="I140" s="15">
        <v>14229373.163218647</v>
      </c>
      <c r="K140" s="8">
        <v>2011</v>
      </c>
      <c r="L140" s="8" t="s">
        <v>13</v>
      </c>
      <c r="M140" s="27">
        <v>541068.70541299717</v>
      </c>
      <c r="N140" s="27">
        <v>18760.621039871858</v>
      </c>
      <c r="O140" s="27">
        <v>1115.3007975897376</v>
      </c>
      <c r="P140" s="27">
        <v>19875.921837461596</v>
      </c>
      <c r="Q140" s="28">
        <v>560944.6272504587</v>
      </c>
    </row>
    <row r="141" spans="1:17" s="8" customFormat="1">
      <c r="A141" s="8">
        <v>2011</v>
      </c>
      <c r="B141" s="8" t="s">
        <v>14</v>
      </c>
      <c r="C141" s="15">
        <v>-9234007.9379490074</v>
      </c>
      <c r="D141" s="16"/>
      <c r="E141" s="15">
        <v>-876997.10024990619</v>
      </c>
      <c r="F141" s="15">
        <v>-10049559.326566029</v>
      </c>
      <c r="G141" s="15">
        <v>-10926556.426815936</v>
      </c>
      <c r="H141" s="16"/>
      <c r="I141" s="15">
        <v>-20160564.364764944</v>
      </c>
      <c r="K141" s="8">
        <v>2011</v>
      </c>
      <c r="L141" s="8" t="s">
        <v>14</v>
      </c>
      <c r="M141" s="27">
        <v>-362896.51196139603</v>
      </c>
      <c r="N141" s="27">
        <v>-40666.355538588148</v>
      </c>
      <c r="O141" s="27">
        <v>-196167.39805456888</v>
      </c>
      <c r="P141" s="27">
        <v>-236833.75359315705</v>
      </c>
      <c r="Q141" s="28">
        <v>-599730.26555455301</v>
      </c>
    </row>
    <row r="142" spans="1:17" s="8" customFormat="1">
      <c r="A142" s="8">
        <v>2011</v>
      </c>
      <c r="B142" s="8" t="s">
        <v>15</v>
      </c>
      <c r="C142" s="15">
        <v>-14289911.344846802</v>
      </c>
      <c r="D142" s="16"/>
      <c r="E142" s="15">
        <v>-492601.93934687757</v>
      </c>
      <c r="F142" s="15">
        <v>-4701032.5712681683</v>
      </c>
      <c r="G142" s="15">
        <v>-5193634.5106150461</v>
      </c>
      <c r="H142" s="16"/>
      <c r="I142" s="15">
        <v>-19483545.855461847</v>
      </c>
      <c r="K142" s="8">
        <v>2011</v>
      </c>
      <c r="L142" s="8" t="s">
        <v>15</v>
      </c>
      <c r="M142" s="27">
        <v>-561593.51585247938</v>
      </c>
      <c r="N142" s="27">
        <v>-22841.951927514714</v>
      </c>
      <c r="O142" s="27">
        <v>-91764.155791154641</v>
      </c>
      <c r="P142" s="27">
        <v>-114606.10771866936</v>
      </c>
      <c r="Q142" s="28">
        <v>-676199.62357114872</v>
      </c>
    </row>
    <row r="143" spans="1:17" s="8" customFormat="1">
      <c r="A143" s="8">
        <v>2011</v>
      </c>
      <c r="B143" s="8" t="s">
        <v>16</v>
      </c>
      <c r="C143" s="15">
        <v>-38162345.965605766</v>
      </c>
      <c r="D143" s="16"/>
      <c r="E143" s="15">
        <v>-1353040.1852475237</v>
      </c>
      <c r="F143" s="15">
        <v>-10111491.494406441</v>
      </c>
      <c r="G143" s="15">
        <v>-11464531.679653965</v>
      </c>
      <c r="H143" s="16"/>
      <c r="I143" s="15">
        <v>-49626877.645259731</v>
      </c>
      <c r="K143" s="8">
        <v>2011</v>
      </c>
      <c r="L143" s="8" t="s">
        <v>16</v>
      </c>
      <c r="M143" s="27">
        <v>-1499780.1964483066</v>
      </c>
      <c r="N143" s="27">
        <v>-62740.473389927676</v>
      </c>
      <c r="O143" s="27">
        <v>-197376.31397081373</v>
      </c>
      <c r="P143" s="27">
        <v>-260116.78736074141</v>
      </c>
      <c r="Q143" s="28">
        <v>-1759896.9838090481</v>
      </c>
    </row>
    <row r="144" spans="1:17" s="8" customFormat="1">
      <c r="A144" s="8">
        <v>2011</v>
      </c>
      <c r="B144" s="8" t="s">
        <v>17</v>
      </c>
      <c r="C144" s="15">
        <v>-38278153.5712796</v>
      </c>
      <c r="D144" s="16"/>
      <c r="E144" s="15">
        <v>-1340686.8392461841</v>
      </c>
      <c r="F144" s="15">
        <v>-10408192.772282727</v>
      </c>
      <c r="G144" s="15">
        <v>-11748879.611528911</v>
      </c>
      <c r="H144" s="16"/>
      <c r="I144" s="15">
        <v>-50027033.182808511</v>
      </c>
      <c r="K144" s="8">
        <v>2011</v>
      </c>
      <c r="L144" s="8" t="s">
        <v>17</v>
      </c>
      <c r="M144" s="27">
        <v>-1504331.4353512884</v>
      </c>
      <c r="N144" s="27">
        <v>-62167.648735845556</v>
      </c>
      <c r="O144" s="27">
        <v>-203167.92291495882</v>
      </c>
      <c r="P144" s="27">
        <v>-265335.57165080437</v>
      </c>
      <c r="Q144" s="28">
        <v>-1769667.0070020927</v>
      </c>
    </row>
    <row r="145" spans="1:17" s="8" customFormat="1">
      <c r="A145" s="8">
        <v>2011</v>
      </c>
      <c r="B145" s="8" t="s">
        <v>18</v>
      </c>
      <c r="C145" s="15">
        <v>-34453874.264720023</v>
      </c>
      <c r="D145" s="16"/>
      <c r="E145" s="15">
        <v>-1224904.2083384616</v>
      </c>
      <c r="F145" s="15">
        <v>-9352197.8349576872</v>
      </c>
      <c r="G145" s="15">
        <v>-10577102.043296149</v>
      </c>
      <c r="H145" s="16"/>
      <c r="I145" s="15">
        <v>-45030976.308016174</v>
      </c>
      <c r="K145" s="8">
        <v>2011</v>
      </c>
      <c r="L145" s="8" t="s">
        <v>18</v>
      </c>
      <c r="M145" s="27">
        <v>-1354037.2586034969</v>
      </c>
      <c r="N145" s="27">
        <v>-56798.808140654466</v>
      </c>
      <c r="O145" s="27">
        <v>-182554.90173837406</v>
      </c>
      <c r="P145" s="27">
        <v>-239353.70987902852</v>
      </c>
      <c r="Q145" s="28">
        <v>-1593390.9684825256</v>
      </c>
    </row>
    <row r="146" spans="1:17" s="8" customFormat="1">
      <c r="A146" s="8">
        <v>2011</v>
      </c>
      <c r="B146" s="8" t="s">
        <v>19</v>
      </c>
      <c r="C146" s="15">
        <v>-6046774.0323085841</v>
      </c>
      <c r="D146" s="16"/>
      <c r="E146" s="15">
        <v>-221372.35221149909</v>
      </c>
      <c r="F146" s="15">
        <v>-1253712.7897797921</v>
      </c>
      <c r="G146" s="15">
        <v>-1475085.1419912912</v>
      </c>
      <c r="H146" s="16"/>
      <c r="I146" s="15">
        <v>-7521859.1742998753</v>
      </c>
      <c r="K146" s="8">
        <v>2011</v>
      </c>
      <c r="L146" s="8" t="s">
        <v>19</v>
      </c>
      <c r="M146" s="27">
        <v>-237638.21946972737</v>
      </c>
      <c r="N146" s="27">
        <v>-10265.035972047213</v>
      </c>
      <c r="O146" s="27">
        <v>-24472.473656501541</v>
      </c>
      <c r="P146" s="27">
        <v>-34737.509628548753</v>
      </c>
      <c r="Q146" s="28">
        <v>-272375.72909827612</v>
      </c>
    </row>
    <row r="147" spans="1:17" s="8" customFormat="1">
      <c r="A147" s="8">
        <v>2011</v>
      </c>
      <c r="B147" s="8" t="s">
        <v>20</v>
      </c>
      <c r="C147" s="15">
        <v>36917850.538919657</v>
      </c>
      <c r="D147" s="16"/>
      <c r="E147" s="15">
        <v>1383765.7048102408</v>
      </c>
      <c r="F147" s="15">
        <v>12239046.959839791</v>
      </c>
      <c r="G147" s="15">
        <v>13622812.664650032</v>
      </c>
      <c r="H147" s="16"/>
      <c r="I147" s="15">
        <v>50540663.203569688</v>
      </c>
      <c r="K147" s="29">
        <v>2011</v>
      </c>
      <c r="L147" s="29" t="s">
        <v>20</v>
      </c>
      <c r="M147" s="30">
        <v>1579999.0920095218</v>
      </c>
      <c r="N147" s="30">
        <v>69875.919932203396</v>
      </c>
      <c r="O147" s="30">
        <v>260168.8481584632</v>
      </c>
      <c r="P147" s="30">
        <v>330044.76809066662</v>
      </c>
      <c r="Q147" s="31">
        <v>1910043.8601001883</v>
      </c>
    </row>
    <row r="148" spans="1:17" s="8" customFormat="1">
      <c r="A148" s="8">
        <v>2011</v>
      </c>
      <c r="B148" s="8" t="s">
        <v>21</v>
      </c>
      <c r="C148" s="15">
        <v>7410332.4934175732</v>
      </c>
      <c r="D148" s="16"/>
      <c r="E148" s="15">
        <v>670016.32771333575</v>
      </c>
      <c r="F148" s="15">
        <v>7257039.4527510293</v>
      </c>
      <c r="G148" s="15">
        <v>7927055.7804643651</v>
      </c>
      <c r="H148" s="16"/>
      <c r="I148" s="15">
        <v>15337388.273881938</v>
      </c>
      <c r="K148" s="29">
        <v>2011</v>
      </c>
      <c r="L148" s="29" t="s">
        <v>21</v>
      </c>
      <c r="M148" s="30">
        <v>317145.18695353728</v>
      </c>
      <c r="N148" s="30">
        <v>33833.767599397375</v>
      </c>
      <c r="O148" s="30">
        <v>154264.91961817539</v>
      </c>
      <c r="P148" s="30">
        <v>188098.68721757276</v>
      </c>
      <c r="Q148" s="31">
        <v>505243.8741711101</v>
      </c>
    </row>
    <row r="149" spans="1:17" s="8" customFormat="1">
      <c r="A149" s="8">
        <v>2011</v>
      </c>
      <c r="B149" s="8" t="s">
        <v>22</v>
      </c>
      <c r="C149" s="15">
        <v>13020824.712566573</v>
      </c>
      <c r="D149" s="16"/>
      <c r="E149" s="15">
        <v>297682.05481075938</v>
      </c>
      <c r="F149" s="15">
        <v>1438999.4559702822</v>
      </c>
      <c r="G149" s="15">
        <v>1736681.5107810416</v>
      </c>
      <c r="H149" s="16"/>
      <c r="I149" s="15">
        <v>14757506.223347615</v>
      </c>
      <c r="K149" s="29">
        <v>2011</v>
      </c>
      <c r="L149" s="29" t="s">
        <v>22</v>
      </c>
      <c r="M149" s="30">
        <v>557261.34980101045</v>
      </c>
      <c r="N149" s="30">
        <v>15032.029884035081</v>
      </c>
      <c r="O149" s="30">
        <v>30589.214355407959</v>
      </c>
      <c r="P149" s="30">
        <v>45621.24423944304</v>
      </c>
      <c r="Q149" s="31">
        <v>602882.59404045355</v>
      </c>
    </row>
    <row r="150" spans="1:17" s="8" customFormat="1">
      <c r="A150" s="8">
        <v>2012</v>
      </c>
      <c r="B150" s="8" t="s">
        <v>11</v>
      </c>
      <c r="C150" s="15">
        <v>84357527.921411067</v>
      </c>
      <c r="D150" s="16"/>
      <c r="E150" s="15">
        <v>2124657.8153966423</v>
      </c>
      <c r="F150" s="15">
        <v>12978015.085777581</v>
      </c>
      <c r="G150" s="15">
        <v>15102672.901174223</v>
      </c>
      <c r="H150" s="16"/>
      <c r="I150" s="15">
        <v>99460200.822585285</v>
      </c>
      <c r="K150" s="29">
        <v>2012</v>
      </c>
      <c r="L150" s="29" t="s">
        <v>11</v>
      </c>
      <c r="M150" s="30">
        <v>3610308.1727221743</v>
      </c>
      <c r="N150" s="30">
        <v>107288.69697803717</v>
      </c>
      <c r="O150" s="30">
        <v>275877.30052259803</v>
      </c>
      <c r="P150" s="30">
        <v>383165.99750063522</v>
      </c>
      <c r="Q150" s="31">
        <v>3993474.1702228095</v>
      </c>
    </row>
    <row r="151" spans="1:17" s="8" customFormat="1">
      <c r="A151" s="8">
        <v>2012</v>
      </c>
      <c r="B151" s="8" t="s">
        <v>12</v>
      </c>
      <c r="C151" s="15">
        <v>83047254.232488632</v>
      </c>
      <c r="D151" s="16"/>
      <c r="E151" s="15">
        <v>2258455.4559527417</v>
      </c>
      <c r="F151" s="15">
        <v>8494877.637009047</v>
      </c>
      <c r="G151" s="15">
        <v>10753333.092961788</v>
      </c>
      <c r="H151" s="16"/>
      <c r="I151" s="15">
        <v>93800587.32545042</v>
      </c>
      <c r="K151" s="29">
        <v>2012</v>
      </c>
      <c r="L151" s="29" t="s">
        <v>12</v>
      </c>
      <c r="M151" s="30">
        <v>3554231.4724657787</v>
      </c>
      <c r="N151" s="30">
        <v>114045.06706736368</v>
      </c>
      <c r="O151" s="30">
        <v>180577.99249563969</v>
      </c>
      <c r="P151" s="30">
        <v>294623.05956300336</v>
      </c>
      <c r="Q151" s="31">
        <v>3848854.5320287822</v>
      </c>
    </row>
    <row r="152" spans="1:17" s="8" customFormat="1">
      <c r="A152" s="8">
        <v>2012</v>
      </c>
      <c r="B152" s="8" t="s">
        <v>13</v>
      </c>
      <c r="C152" s="15">
        <v>38263738.529291078</v>
      </c>
      <c r="D152" s="16"/>
      <c r="E152" s="15">
        <v>1053201.6826973963</v>
      </c>
      <c r="F152" s="15">
        <v>1237380.9533631764</v>
      </c>
      <c r="G152" s="15">
        <v>2290582.6360605727</v>
      </c>
      <c r="H152" s="16"/>
      <c r="I152" s="15">
        <v>40554321.165351652</v>
      </c>
      <c r="K152" s="29">
        <v>2012</v>
      </c>
      <c r="L152" s="29" t="s">
        <v>13</v>
      </c>
      <c r="M152" s="30">
        <v>1637600.0024550408</v>
      </c>
      <c r="N152" s="30">
        <v>53183.451647052636</v>
      </c>
      <c r="O152" s="30">
        <v>26303.353392307981</v>
      </c>
      <c r="P152" s="30">
        <v>79486.805039360625</v>
      </c>
      <c r="Q152" s="31">
        <v>1717086.8074944012</v>
      </c>
    </row>
    <row r="153" spans="1:17" s="8" customFormat="1">
      <c r="A153" s="8">
        <v>2012</v>
      </c>
      <c r="B153" s="8" t="s">
        <v>14</v>
      </c>
      <c r="C153" s="15">
        <v>-3932191.5458974428</v>
      </c>
      <c r="D153" s="16"/>
      <c r="E153" s="15">
        <v>-1290018.2501144896</v>
      </c>
      <c r="F153" s="15">
        <v>-15696861.100068731</v>
      </c>
      <c r="G153" s="15">
        <v>-16986879.350183222</v>
      </c>
      <c r="H153" s="16"/>
      <c r="I153" s="15">
        <v>-20919070.896080665</v>
      </c>
      <c r="K153" s="32">
        <v>2012</v>
      </c>
      <c r="L153" s="32" t="s">
        <v>14</v>
      </c>
      <c r="M153" s="33">
        <v>-167707.96943252595</v>
      </c>
      <c r="N153" s="33">
        <v>-62372.382393035565</v>
      </c>
      <c r="O153" s="33">
        <v>-336341.95209747116</v>
      </c>
      <c r="P153" s="33">
        <v>-398714.33449050674</v>
      </c>
      <c r="Q153" s="34">
        <v>-566422.30392303271</v>
      </c>
    </row>
    <row r="154" spans="1:17" s="8" customFormat="1">
      <c r="A154" s="8">
        <v>2012</v>
      </c>
      <c r="B154" s="8" t="s">
        <v>15</v>
      </c>
      <c r="C154" s="15">
        <v>-21282794.365542125</v>
      </c>
      <c r="D154" s="16"/>
      <c r="E154" s="15">
        <v>-736101.16885283287</v>
      </c>
      <c r="F154" s="15">
        <v>-7520104.1626602095</v>
      </c>
      <c r="G154" s="15">
        <v>-8256205.3315130426</v>
      </c>
      <c r="H154" s="16"/>
      <c r="I154" s="15">
        <v>-29538999.697055168</v>
      </c>
      <c r="K154" s="32">
        <v>2012</v>
      </c>
      <c r="L154" s="32" t="s">
        <v>15</v>
      </c>
      <c r="M154" s="33">
        <v>-907711.17969037162</v>
      </c>
      <c r="N154" s="33">
        <v>-35590.491514034467</v>
      </c>
      <c r="O154" s="33">
        <v>-161135.81549335227</v>
      </c>
      <c r="P154" s="33">
        <v>-196726.30700738676</v>
      </c>
      <c r="Q154" s="34">
        <v>-1104437.4866977583</v>
      </c>
    </row>
    <row r="155" spans="1:17" s="8" customFormat="1">
      <c r="A155" s="8">
        <v>2012</v>
      </c>
      <c r="B155" s="8" t="s">
        <v>16</v>
      </c>
      <c r="C155" s="15">
        <v>-25963232.295196872</v>
      </c>
      <c r="D155" s="16"/>
      <c r="E155" s="15">
        <v>-924184.20396375831</v>
      </c>
      <c r="F155" s="15">
        <v>-7838046.3427594081</v>
      </c>
      <c r="G155" s="15">
        <v>-8762230.5467231665</v>
      </c>
      <c r="H155" s="16"/>
      <c r="I155" s="15">
        <v>-34725462.841920041</v>
      </c>
      <c r="K155" s="32">
        <v>2012</v>
      </c>
      <c r="L155" s="32" t="s">
        <v>16</v>
      </c>
      <c r="M155" s="33">
        <v>-1107331.8573901467</v>
      </c>
      <c r="N155" s="33">
        <v>-44684.306261647711</v>
      </c>
      <c r="O155" s="33">
        <v>-167948.47012710079</v>
      </c>
      <c r="P155" s="33">
        <v>-212632.77638874849</v>
      </c>
      <c r="Q155" s="34">
        <v>-1319964.6337788953</v>
      </c>
    </row>
    <row r="156" spans="1:17" s="8" customFormat="1">
      <c r="A156" s="8">
        <v>2012</v>
      </c>
      <c r="B156" s="8" t="s">
        <v>17</v>
      </c>
      <c r="C156" s="15">
        <v>7742470.9686189471</v>
      </c>
      <c r="D156" s="16"/>
      <c r="E156" s="15">
        <v>272189.72329779027</v>
      </c>
      <c r="F156" s="15">
        <v>2111772.7978903432</v>
      </c>
      <c r="G156" s="15">
        <v>2383962.5211881334</v>
      </c>
      <c r="H156" s="16"/>
      <c r="I156" s="15">
        <v>10126433.48980708</v>
      </c>
      <c r="K156" s="32">
        <v>2012</v>
      </c>
      <c r="L156" s="32" t="s">
        <v>17</v>
      </c>
      <c r="M156" s="33">
        <v>330216.38681159809</v>
      </c>
      <c r="N156" s="33">
        <v>13160.37312144816</v>
      </c>
      <c r="O156" s="33">
        <v>45249.670026427542</v>
      </c>
      <c r="P156" s="33">
        <v>58410.043147875702</v>
      </c>
      <c r="Q156" s="34">
        <v>388626.42995947378</v>
      </c>
    </row>
    <row r="157" spans="1:17" s="8" customFormat="1">
      <c r="A157" s="8">
        <v>2012</v>
      </c>
      <c r="B157" s="8" t="s">
        <v>18</v>
      </c>
      <c r="C157" s="15">
        <v>310702.85290784982</v>
      </c>
      <c r="D157" s="16"/>
      <c r="E157" s="15">
        <v>11111.499619410492</v>
      </c>
      <c r="F157" s="15">
        <v>86782.602581121711</v>
      </c>
      <c r="G157" s="15">
        <v>97894.102200532201</v>
      </c>
      <c r="H157" s="16"/>
      <c r="I157" s="15">
        <v>408596.95510838204</v>
      </c>
      <c r="K157" s="32">
        <v>2012</v>
      </c>
      <c r="L157" s="32" t="s">
        <v>18</v>
      </c>
      <c r="M157" s="33">
        <v>13251.476676519795</v>
      </c>
      <c r="N157" s="33">
        <v>537.24100659849728</v>
      </c>
      <c r="O157" s="33">
        <v>1859.520178853192</v>
      </c>
      <c r="P157" s="33">
        <v>2396.761185451689</v>
      </c>
      <c r="Q157" s="34">
        <v>15648.237861971484</v>
      </c>
    </row>
    <row r="158" spans="1:17" s="8" customFormat="1">
      <c r="A158" s="8">
        <v>2012</v>
      </c>
      <c r="B158" s="8" t="s">
        <v>19</v>
      </c>
      <c r="C158" s="15">
        <v>6492623.4680005647</v>
      </c>
      <c r="D158" s="16"/>
      <c r="E158" s="15">
        <v>239034.23356952879</v>
      </c>
      <c r="F158" s="15">
        <v>1756483.1166191187</v>
      </c>
      <c r="G158" s="15">
        <v>1995517.3501886474</v>
      </c>
      <c r="H158" s="16"/>
      <c r="I158" s="15">
        <v>8488140.8181892112</v>
      </c>
      <c r="K158" s="32">
        <v>2012</v>
      </c>
      <c r="L158" s="32" t="s">
        <v>19</v>
      </c>
      <c r="M158" s="33">
        <v>276910.39091022412</v>
      </c>
      <c r="N158" s="33">
        <v>11557.305193086717</v>
      </c>
      <c r="O158" s="33">
        <v>37636.757852647221</v>
      </c>
      <c r="P158" s="33">
        <v>49194.063045733936</v>
      </c>
      <c r="Q158" s="34">
        <v>326104.45395595807</v>
      </c>
    </row>
    <row r="159" spans="1:17" s="8" customFormat="1">
      <c r="A159" s="8">
        <v>2012</v>
      </c>
      <c r="B159" s="8" t="s">
        <v>20</v>
      </c>
      <c r="C159" s="15">
        <v>9363664.500792563</v>
      </c>
      <c r="D159" s="16"/>
      <c r="E159" s="15">
        <v>353089.56500961247</v>
      </c>
      <c r="F159" s="15">
        <v>2304458.8935110532</v>
      </c>
      <c r="G159" s="15">
        <v>2657548.4585206658</v>
      </c>
      <c r="H159" s="16"/>
      <c r="I159" s="15">
        <v>12021212.959313229</v>
      </c>
      <c r="K159" s="32">
        <v>2012</v>
      </c>
      <c r="L159" s="32" t="s">
        <v>20</v>
      </c>
      <c r="M159" s="33">
        <v>399360.2909588028</v>
      </c>
      <c r="N159" s="33">
        <v>17071.880468214764</v>
      </c>
      <c r="O159" s="33">
        <v>49378.420171437479</v>
      </c>
      <c r="P159" s="33">
        <v>66450.30063965224</v>
      </c>
      <c r="Q159" s="34">
        <v>465810.59159845504</v>
      </c>
    </row>
    <row r="160" spans="1:17" s="8" customFormat="1">
      <c r="A160" s="8">
        <v>2012</v>
      </c>
      <c r="B160" s="8" t="s">
        <v>21</v>
      </c>
      <c r="C160" s="15">
        <v>732035.55729763024</v>
      </c>
      <c r="D160" s="16"/>
      <c r="E160" s="15">
        <v>237824.31400293839</v>
      </c>
      <c r="F160" s="15">
        <v>3026355.5727205989</v>
      </c>
      <c r="G160" s="15">
        <v>3264179.8867235375</v>
      </c>
      <c r="H160" s="16"/>
      <c r="I160" s="15">
        <v>3996215.4440211677</v>
      </c>
      <c r="K160" s="32">
        <v>2012</v>
      </c>
      <c r="L160" s="32" t="s">
        <v>21</v>
      </c>
      <c r="M160" s="33">
        <v>31221.31651874393</v>
      </c>
      <c r="N160" s="33">
        <v>11498.80558204207</v>
      </c>
      <c r="O160" s="33">
        <v>64846.744491193189</v>
      </c>
      <c r="P160" s="33">
        <v>76345.550073235267</v>
      </c>
      <c r="Q160" s="34">
        <v>107566.8665919792</v>
      </c>
    </row>
    <row r="161" spans="1:17" s="8" customFormat="1">
      <c r="A161" s="8">
        <v>2012</v>
      </c>
      <c r="B161" s="8" t="s">
        <v>22</v>
      </c>
      <c r="C161" s="15">
        <v>29295018.104165234</v>
      </c>
      <c r="D161" s="16"/>
      <c r="E161" s="15">
        <v>648601.12220047391</v>
      </c>
      <c r="F161" s="15">
        <v>3497140.2699095728</v>
      </c>
      <c r="G161" s="15">
        <v>4145741.3921100469</v>
      </c>
      <c r="H161" s="16"/>
      <c r="I161" s="15">
        <v>33440759.49627528</v>
      </c>
      <c r="K161" s="32">
        <v>2012</v>
      </c>
      <c r="L161" s="32" t="s">
        <v>22</v>
      </c>
      <c r="M161" s="33">
        <v>1249432.5221426473</v>
      </c>
      <c r="N161" s="33">
        <v>31359.86425839291</v>
      </c>
      <c r="O161" s="33">
        <v>74934.407436077308</v>
      </c>
      <c r="P161" s="33">
        <v>106294.27169447023</v>
      </c>
      <c r="Q161" s="34">
        <v>1355726.7938371175</v>
      </c>
    </row>
    <row r="162" spans="1:17" s="8" customFormat="1"/>
    <row r="163" spans="1:17" s="8" customFormat="1"/>
    <row r="164" spans="1:17">
      <c r="C164" s="35"/>
      <c r="K164" s="20" t="s">
        <v>35</v>
      </c>
      <c r="M164" s="21"/>
      <c r="N164" s="21" t="s">
        <v>36</v>
      </c>
      <c r="O164" s="21" t="s">
        <v>37</v>
      </c>
      <c r="P164" s="21"/>
      <c r="Q164" s="21"/>
    </row>
    <row r="165" spans="1:17">
      <c r="M165" s="21" t="s">
        <v>3</v>
      </c>
      <c r="N165" s="21" t="s">
        <v>4</v>
      </c>
      <c r="O165" s="21" t="s">
        <v>4</v>
      </c>
      <c r="P165" s="21"/>
      <c r="Q165" s="21"/>
    </row>
    <row r="166" spans="1:17">
      <c r="A166" s="8"/>
      <c r="B166" s="8"/>
      <c r="C166" s="8"/>
      <c r="D166" s="8"/>
      <c r="E166" s="8"/>
      <c r="F166" s="8"/>
      <c r="G166" s="8"/>
      <c r="H166" s="8"/>
      <c r="I166" s="8"/>
      <c r="M166" s="22">
        <v>3.9300000000000002E-2</v>
      </c>
      <c r="N166" s="22">
        <v>4.6370000000000001E-2</v>
      </c>
      <c r="O166" s="22">
        <v>1.9519999999999999E-2</v>
      </c>
      <c r="P166" s="22"/>
    </row>
    <row r="167" spans="1:17">
      <c r="M167" s="23">
        <v>4.2797700000000001E-2</v>
      </c>
      <c r="N167" s="23">
        <v>5.0496930000000002E-2</v>
      </c>
      <c r="O167" s="23">
        <v>2.125728E-2</v>
      </c>
      <c r="P167" s="24" t="s">
        <v>39</v>
      </c>
    </row>
    <row r="168" spans="1:17">
      <c r="M168" s="25">
        <v>4.265E-2</v>
      </c>
      <c r="N168" s="25">
        <v>4.8349999999999997E-2</v>
      </c>
      <c r="O168" s="25">
        <v>2.142733824E-2</v>
      </c>
      <c r="P168" s="26" t="s">
        <v>40</v>
      </c>
    </row>
    <row r="169" spans="1:17">
      <c r="M169" s="22"/>
      <c r="N169" s="22"/>
      <c r="O169" s="22"/>
      <c r="P169" s="22"/>
    </row>
    <row r="170" spans="1:17">
      <c r="A170" s="20" t="s">
        <v>42</v>
      </c>
      <c r="B170" s="8"/>
      <c r="C170" s="8"/>
      <c r="D170" s="8"/>
      <c r="E170" s="8"/>
      <c r="F170" s="8"/>
      <c r="G170" s="8"/>
      <c r="H170" s="8"/>
      <c r="I170" s="8"/>
      <c r="K170" s="20" t="s">
        <v>41</v>
      </c>
    </row>
    <row r="171" spans="1:17">
      <c r="A171" s="8">
        <v>2000</v>
      </c>
      <c r="B171" s="8"/>
      <c r="C171" s="15">
        <v>-45061251.196625054</v>
      </c>
      <c r="D171" s="16"/>
      <c r="E171" s="15">
        <v>-1816055.2878138367</v>
      </c>
      <c r="F171" s="15">
        <v>-12450498.328658249</v>
      </c>
      <c r="G171" s="15">
        <v>-14266553.616472086</v>
      </c>
      <c r="H171" s="16"/>
      <c r="I171" s="15">
        <v>-59327804.813097142</v>
      </c>
      <c r="K171" s="19"/>
      <c r="L171" s="19"/>
      <c r="M171" s="36"/>
      <c r="N171" s="36"/>
      <c r="O171" s="36"/>
      <c r="P171" s="36"/>
      <c r="Q171" s="37"/>
    </row>
    <row r="172" spans="1:17">
      <c r="A172" s="8">
        <v>2001</v>
      </c>
      <c r="B172" s="8"/>
      <c r="C172" s="15">
        <v>79046602.05027622</v>
      </c>
      <c r="D172" s="16"/>
      <c r="E172" s="15">
        <v>4215025.7885315558</v>
      </c>
      <c r="F172" s="15">
        <v>34037851.834615491</v>
      </c>
      <c r="G172" s="15">
        <v>38252877.623147048</v>
      </c>
      <c r="H172" s="16"/>
      <c r="I172" s="15">
        <v>117299479.67342326</v>
      </c>
      <c r="K172" s="19"/>
      <c r="L172" s="19"/>
      <c r="M172" s="36"/>
      <c r="N172" s="36"/>
      <c r="O172" s="36"/>
      <c r="P172" s="36"/>
      <c r="Q172" s="37"/>
    </row>
    <row r="173" spans="1:17">
      <c r="A173" s="8">
        <v>2002</v>
      </c>
      <c r="B173" s="8"/>
      <c r="C173" s="15">
        <v>-71784273.649165973</v>
      </c>
      <c r="D173" s="16"/>
      <c r="E173" s="15">
        <v>-2096038.2622228558</v>
      </c>
      <c r="F173" s="15">
        <v>-14516954.728681469</v>
      </c>
      <c r="G173" s="15">
        <v>-16612992.990904326</v>
      </c>
      <c r="H173" s="16"/>
      <c r="I173" s="15">
        <v>-88397266.640070304</v>
      </c>
      <c r="K173" s="19"/>
      <c r="L173" s="19"/>
      <c r="M173" s="36"/>
      <c r="N173" s="36"/>
      <c r="O173" s="36"/>
      <c r="P173" s="36"/>
      <c r="Q173" s="37"/>
    </row>
    <row r="174" spans="1:17">
      <c r="A174" s="8">
        <v>2003</v>
      </c>
      <c r="B174" s="8"/>
      <c r="C174" s="15">
        <v>75345214.774338931</v>
      </c>
      <c r="D174" s="16"/>
      <c r="E174" s="15">
        <v>3141926.8259706791</v>
      </c>
      <c r="F174" s="15">
        <v>22266621.603447706</v>
      </c>
      <c r="G174" s="15">
        <v>25408548.429418385</v>
      </c>
      <c r="H174" s="16"/>
      <c r="I174" s="15">
        <v>100753763.20375732</v>
      </c>
      <c r="K174" s="8">
        <v>2003</v>
      </c>
      <c r="M174" s="27">
        <v>2961066.94063152</v>
      </c>
      <c r="N174" s="27">
        <v>145691.14692026039</v>
      </c>
      <c r="O174" s="27">
        <v>434644.45369929919</v>
      </c>
      <c r="P174" s="27">
        <v>580335.60061955964</v>
      </c>
      <c r="Q174" s="28">
        <v>3541402.5412510796</v>
      </c>
    </row>
    <row r="175" spans="1:17">
      <c r="A175" s="8">
        <v>2004</v>
      </c>
      <c r="B175" s="8"/>
      <c r="C175" s="15">
        <v>18461913.878250174</v>
      </c>
      <c r="D175" s="16"/>
      <c r="E175" s="15">
        <v>417834.52413345419</v>
      </c>
      <c r="F175" s="15">
        <v>3091804.5906772679</v>
      </c>
      <c r="G175" s="15">
        <v>3509639.1148107219</v>
      </c>
      <c r="H175" s="16"/>
      <c r="I175" s="15">
        <v>21971552.993060894</v>
      </c>
      <c r="K175" s="8">
        <v>2004</v>
      </c>
      <c r="M175" s="27">
        <v>725553.21541523188</v>
      </c>
      <c r="N175" s="27">
        <v>19374.986884068272</v>
      </c>
      <c r="O175" s="27">
        <v>60352.025610020268</v>
      </c>
      <c r="P175" s="27">
        <v>79727.012494088543</v>
      </c>
      <c r="Q175" s="28">
        <v>805280.22790932038</v>
      </c>
    </row>
    <row r="176" spans="1:17">
      <c r="A176" s="8">
        <v>2005</v>
      </c>
      <c r="B176" s="8"/>
      <c r="C176" s="15">
        <v>41373945.02910319</v>
      </c>
      <c r="D176" s="16"/>
      <c r="E176" s="15">
        <v>935820.67176268657</v>
      </c>
      <c r="F176" s="15">
        <v>9339359.4019881058</v>
      </c>
      <c r="G176" s="15">
        <v>10275180.073750792</v>
      </c>
      <c r="H176" s="16"/>
      <c r="I176" s="15">
        <v>51649125.102853984</v>
      </c>
      <c r="K176" s="8">
        <v>2005</v>
      </c>
      <c r="M176" s="27">
        <v>1625996.0396437554</v>
      </c>
      <c r="N176" s="27">
        <v>43394.004549635778</v>
      </c>
      <c r="O176" s="27">
        <v>182304.29552680781</v>
      </c>
      <c r="P176" s="27">
        <v>225698.30007644359</v>
      </c>
      <c r="Q176" s="28">
        <v>1851694.3397201991</v>
      </c>
    </row>
    <row r="177" spans="1:18">
      <c r="A177" s="8">
        <v>2006</v>
      </c>
      <c r="B177" s="8"/>
      <c r="C177" s="15">
        <v>14468537.942122815</v>
      </c>
      <c r="D177" s="16"/>
      <c r="E177" s="15">
        <v>-119677.22948382428</v>
      </c>
      <c r="F177" s="15">
        <v>-11233798.460765271</v>
      </c>
      <c r="G177" s="15">
        <v>-11353475.690249095</v>
      </c>
      <c r="H177" s="16"/>
      <c r="I177" s="15">
        <v>3115062.2518737204</v>
      </c>
      <c r="K177" s="8">
        <v>2006</v>
      </c>
      <c r="M177" s="27">
        <v>568613.54112542665</v>
      </c>
      <c r="N177" s="27">
        <v>-5549.4331311649321</v>
      </c>
      <c r="O177" s="27">
        <v>-219283.74595413808</v>
      </c>
      <c r="P177" s="27">
        <v>-224833.17908530301</v>
      </c>
      <c r="Q177" s="28">
        <v>343780.36204012355</v>
      </c>
    </row>
    <row r="178" spans="1:18">
      <c r="A178" s="8">
        <v>2007</v>
      </c>
      <c r="B178" s="8"/>
      <c r="C178" s="15">
        <v>-5206317.1029106677</v>
      </c>
      <c r="D178" s="16"/>
      <c r="E178" s="15">
        <v>-1207093.8411266173</v>
      </c>
      <c r="F178" s="15">
        <v>-9499332.2244951688</v>
      </c>
      <c r="G178" s="15">
        <v>-10706426.065621786</v>
      </c>
      <c r="H178" s="16"/>
      <c r="I178" s="15">
        <v>-15912743.168532453</v>
      </c>
      <c r="K178" s="8">
        <v>2007</v>
      </c>
      <c r="M178" s="27">
        <v>-204608.26214438924</v>
      </c>
      <c r="N178" s="27">
        <v>-55972.941413041248</v>
      </c>
      <c r="O178" s="27">
        <v>-185426.96502214568</v>
      </c>
      <c r="P178" s="27">
        <v>-241399.90643518692</v>
      </c>
      <c r="Q178" s="28">
        <v>-446008.16857957619</v>
      </c>
    </row>
    <row r="179" spans="1:18">
      <c r="A179" s="8">
        <v>2008</v>
      </c>
      <c r="B179" s="8"/>
      <c r="C179" s="15">
        <v>-67370200.031763345</v>
      </c>
      <c r="D179" s="16"/>
      <c r="E179" s="15">
        <v>-1907084.7004970869</v>
      </c>
      <c r="F179" s="15">
        <v>-8779494.3470554911</v>
      </c>
      <c r="G179" s="15">
        <v>-10686579.047552578</v>
      </c>
      <c r="H179" s="16"/>
      <c r="I179" s="15">
        <v>-78056779.079315931</v>
      </c>
      <c r="K179" s="8">
        <v>2008</v>
      </c>
      <c r="M179" s="27">
        <v>-2647648.8612482995</v>
      </c>
      <c r="N179" s="27">
        <v>-88431.517562049921</v>
      </c>
      <c r="O179" s="27">
        <v>-171375.72965452317</v>
      </c>
      <c r="P179" s="27">
        <v>-259807.2472165731</v>
      </c>
      <c r="Q179" s="28">
        <v>-2907456.1084648725</v>
      </c>
    </row>
    <row r="180" spans="1:18">
      <c r="A180" s="8">
        <v>2009</v>
      </c>
      <c r="B180" s="8"/>
      <c r="C180" s="15">
        <v>74868618.602920443</v>
      </c>
      <c r="D180" s="16"/>
      <c r="E180" s="15">
        <v>1814978.8144078311</v>
      </c>
      <c r="F180" s="15">
        <v>10750119.8264756</v>
      </c>
      <c r="G180" s="15">
        <v>12565098.640883431</v>
      </c>
      <c r="H180" s="16"/>
      <c r="I180" s="15">
        <v>87433717.243803874</v>
      </c>
      <c r="K180" s="8">
        <v>2009</v>
      </c>
      <c r="M180" s="27">
        <v>2942336.7110947734</v>
      </c>
      <c r="N180" s="27">
        <v>84160.567624091127</v>
      </c>
      <c r="O180" s="27">
        <v>209842.33901280368</v>
      </c>
      <c r="P180" s="27">
        <v>294002.9066368948</v>
      </c>
      <c r="Q180" s="28">
        <v>3236339.6177316681</v>
      </c>
    </row>
    <row r="181" spans="1:18">
      <c r="A181" s="8">
        <v>2010</v>
      </c>
      <c r="B181" s="8"/>
      <c r="C181" s="15">
        <v>-425185949.4216426</v>
      </c>
      <c r="D181" s="16"/>
      <c r="E181" s="15">
        <v>-11975692.446696382</v>
      </c>
      <c r="F181" s="15">
        <v>-65951584.117446341</v>
      </c>
      <c r="G181" s="15">
        <v>-77927276.564142719</v>
      </c>
      <c r="H181" s="16"/>
      <c r="I181" s="15">
        <v>-503113225.98578531</v>
      </c>
      <c r="K181" s="8">
        <v>2010</v>
      </c>
      <c r="M181" s="27">
        <v>-16709807.812270556</v>
      </c>
      <c r="N181" s="27">
        <v>-555312.85875331121</v>
      </c>
      <c r="O181" s="27">
        <v>-1287374.9219725525</v>
      </c>
      <c r="P181" s="27">
        <v>-1842687.7807258638</v>
      </c>
      <c r="Q181" s="28">
        <v>-18552495.592996422</v>
      </c>
    </row>
    <row r="182" spans="1:18" s="40" customFormat="1">
      <c r="A182" s="19">
        <v>2011</v>
      </c>
      <c r="B182" s="38"/>
      <c r="C182" s="39">
        <v>-192643903.23952645</v>
      </c>
      <c r="D182" s="39"/>
      <c r="E182" s="39">
        <v>-5966491.4106291607</v>
      </c>
      <c r="F182" s="39">
        <v>-40985806.100316428</v>
      </c>
      <c r="G182" s="39">
        <v>-46952297.510945588</v>
      </c>
      <c r="H182" s="39"/>
      <c r="I182" s="39">
        <v>-239596200.75047204</v>
      </c>
      <c r="K182" s="19">
        <v>2011</v>
      </c>
      <c r="L182" s="38" t="s">
        <v>43</v>
      </c>
      <c r="M182" s="36">
        <v>-7570905.3973133899</v>
      </c>
      <c r="N182" s="36">
        <v>-276666.20671087422</v>
      </c>
      <c r="O182" s="36">
        <v>-800042.93507817667</v>
      </c>
      <c r="P182" s="27">
        <v>-1076709.1417890508</v>
      </c>
      <c r="Q182" s="37">
        <v>-8647614.5391024407</v>
      </c>
    </row>
    <row r="183" spans="1:18" s="40" customFormat="1">
      <c r="A183" s="19">
        <v>2011</v>
      </c>
      <c r="B183" s="38"/>
      <c r="C183" s="39"/>
      <c r="D183" s="39"/>
      <c r="E183" s="39"/>
      <c r="F183" s="39"/>
      <c r="G183" s="39"/>
      <c r="H183" s="39"/>
      <c r="I183" s="39"/>
      <c r="K183" s="29">
        <v>2011</v>
      </c>
      <c r="L183" s="41" t="s">
        <v>44</v>
      </c>
      <c r="M183" s="30">
        <v>0</v>
      </c>
      <c r="N183" s="30">
        <v>0</v>
      </c>
      <c r="O183" s="30">
        <v>0</v>
      </c>
      <c r="P183" s="30">
        <v>0</v>
      </c>
      <c r="Q183" s="31">
        <v>0</v>
      </c>
    </row>
    <row r="184" spans="1:18">
      <c r="A184" s="8">
        <v>2012</v>
      </c>
      <c r="B184" s="8" t="s">
        <v>45</v>
      </c>
      <c r="C184" s="15">
        <v>205668520.68319076</v>
      </c>
      <c r="D184" s="16"/>
      <c r="E184" s="15">
        <v>5436314.9540467802</v>
      </c>
      <c r="F184" s="15">
        <v>22710273.676149804</v>
      </c>
      <c r="G184" s="15">
        <v>28146588.630196586</v>
      </c>
      <c r="H184" s="16"/>
      <c r="I184" s="15">
        <v>233815109.31338733</v>
      </c>
      <c r="K184" s="29">
        <v>2012</v>
      </c>
      <c r="L184" s="29" t="s">
        <v>45</v>
      </c>
      <c r="M184" s="30">
        <v>8802139.6476429943</v>
      </c>
      <c r="N184" s="30">
        <v>274517.21569245349</v>
      </c>
      <c r="O184" s="30">
        <v>482758.64641054568</v>
      </c>
      <c r="P184" s="30">
        <v>757275.86210299912</v>
      </c>
      <c r="Q184" s="31">
        <v>9559415.5097459927</v>
      </c>
      <c r="R184" s="42">
        <v>0</v>
      </c>
    </row>
    <row r="185" spans="1:18">
      <c r="A185" s="8">
        <v>2012</v>
      </c>
      <c r="B185" s="8" t="s">
        <v>46</v>
      </c>
      <c r="C185" s="15">
        <v>-51178218.206636444</v>
      </c>
      <c r="D185" s="16"/>
      <c r="E185" s="15">
        <v>-2950303.6229310809</v>
      </c>
      <c r="F185" s="15">
        <v>-31055011.605488349</v>
      </c>
      <c r="G185" s="15">
        <v>-34005315.228419431</v>
      </c>
      <c r="H185" s="16"/>
      <c r="I185" s="15">
        <v>-85183533.435055882</v>
      </c>
      <c r="K185" s="32">
        <v>2012</v>
      </c>
      <c r="L185" s="32" t="s">
        <v>46</v>
      </c>
      <c r="M185" s="33">
        <v>-2182751.0065130442</v>
      </c>
      <c r="N185" s="33">
        <v>-142647.18016871775</v>
      </c>
      <c r="O185" s="33">
        <v>-665426.23771792429</v>
      </c>
      <c r="P185" s="33">
        <v>-808073.41788664204</v>
      </c>
      <c r="Q185" s="34">
        <v>-2990824.424399686</v>
      </c>
    </row>
    <row r="186" spans="1:18">
      <c r="A186" s="8">
        <v>2012</v>
      </c>
      <c r="B186" s="8" t="s">
        <v>47</v>
      </c>
      <c r="C186" s="15">
        <v>14545797.28952736</v>
      </c>
      <c r="D186" s="16"/>
      <c r="E186" s="15">
        <v>522335.45648672956</v>
      </c>
      <c r="F186" s="15">
        <v>3955038.5170905832</v>
      </c>
      <c r="G186" s="15">
        <v>4477373.9735773131</v>
      </c>
      <c r="H186" s="16"/>
      <c r="I186" s="15">
        <v>19023171.263104673</v>
      </c>
      <c r="K186" s="32">
        <v>2012</v>
      </c>
      <c r="L186" s="32" t="s">
        <v>47</v>
      </c>
      <c r="M186" s="33">
        <v>620378.25439834187</v>
      </c>
      <c r="N186" s="33">
        <v>25254.919321133373</v>
      </c>
      <c r="O186" s="33">
        <v>84745.948057927948</v>
      </c>
      <c r="P186" s="33">
        <v>110000.86737906132</v>
      </c>
      <c r="Q186" s="34">
        <v>730379.12177740317</v>
      </c>
    </row>
    <row r="187" spans="1:18">
      <c r="A187" s="8">
        <v>2012</v>
      </c>
      <c r="B187" s="8" t="s">
        <v>48</v>
      </c>
      <c r="C187" s="15">
        <v>39390718.162255429</v>
      </c>
      <c r="D187" s="16"/>
      <c r="E187" s="15">
        <v>1239515.0012130248</v>
      </c>
      <c r="F187" s="15">
        <v>8827954.7361412235</v>
      </c>
      <c r="G187" s="15">
        <v>10067469.737354249</v>
      </c>
      <c r="H187" s="16"/>
      <c r="I187" s="15">
        <v>49458187.899609677</v>
      </c>
      <c r="K187" s="32">
        <v>2012</v>
      </c>
      <c r="L187" s="32" t="s">
        <v>48</v>
      </c>
      <c r="M187" s="33">
        <v>1680014.129620194</v>
      </c>
      <c r="N187" s="33">
        <v>59930.550308649748</v>
      </c>
      <c r="O187" s="33">
        <v>189159.57209870795</v>
      </c>
      <c r="P187" s="33">
        <v>249090.1224073577</v>
      </c>
      <c r="Q187" s="34">
        <v>1929104.2520275516</v>
      </c>
    </row>
    <row r="188" spans="1:18">
      <c r="A188" s="8">
        <v>2012</v>
      </c>
      <c r="B188" s="8"/>
      <c r="C188" s="15">
        <v>208426817.9283371</v>
      </c>
      <c r="D188" s="16"/>
      <c r="E188" s="15">
        <v>4247861.7888154536</v>
      </c>
      <c r="F188" s="15">
        <v>4438255.3238932639</v>
      </c>
      <c r="G188" s="15">
        <v>8686117.1127087176</v>
      </c>
      <c r="H188" s="16"/>
      <c r="I188" s="15">
        <v>217112935.04104581</v>
      </c>
      <c r="K188" s="8">
        <v>2012</v>
      </c>
      <c r="M188" s="27">
        <v>8191173.9445836479</v>
      </c>
      <c r="N188" s="27">
        <v>196973.3511473726</v>
      </c>
      <c r="O188" s="27">
        <v>86634.743922396505</v>
      </c>
      <c r="P188" s="27">
        <v>283608.09506976907</v>
      </c>
      <c r="Q188" s="28">
        <v>8474782.0396534167</v>
      </c>
    </row>
  </sheetData>
  <pageMargins left="0.7" right="0.7" top="0.75" bottom="0.75" header="0.3" footer="0.3"/>
  <pageSetup scale="26" orientation="portrait" r:id="rId1"/>
  <rowBreaks count="2" manualBreakCount="2">
    <brk id="53" max="8" man="1"/>
    <brk id="113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P19"/>
  <sheetViews>
    <sheetView workbookViewId="0">
      <selection activeCell="L1" sqref="L1:P3"/>
    </sheetView>
  </sheetViews>
  <sheetFormatPr defaultRowHeight="15"/>
  <cols>
    <col min="1" max="1" width="8.42578125" style="45" bestFit="1" customWidth="1"/>
    <col min="2" max="2" width="7.85546875" style="45" customWidth="1"/>
    <col min="3" max="3" width="7.42578125" style="45" bestFit="1" customWidth="1"/>
    <col min="4" max="4" width="15.140625" style="45" customWidth="1"/>
    <col min="5" max="5" width="12.85546875" style="45" customWidth="1"/>
    <col min="6" max="6" width="15.140625" style="45" customWidth="1"/>
    <col min="7" max="7" width="12.85546875" style="45" customWidth="1"/>
    <col min="8" max="8" width="15.140625" style="45" customWidth="1"/>
    <col min="9" max="9" width="12.85546875" style="45" customWidth="1"/>
    <col min="10" max="16384" width="9.140625" style="45"/>
  </cols>
  <sheetData>
    <row r="1" spans="1:16">
      <c r="A1" s="61" t="s">
        <v>0</v>
      </c>
      <c r="B1" s="45" t="s">
        <v>92</v>
      </c>
      <c r="L1" s="81" t="s">
        <v>96</v>
      </c>
      <c r="M1" s="82"/>
      <c r="N1" s="82"/>
      <c r="O1" s="82"/>
      <c r="P1" s="82"/>
    </row>
    <row r="2" spans="1:16">
      <c r="A2" s="61" t="s">
        <v>1</v>
      </c>
      <c r="B2" s="45" t="s">
        <v>93</v>
      </c>
      <c r="L2" s="82"/>
      <c r="M2" s="82"/>
      <c r="N2" s="82"/>
      <c r="O2" s="82"/>
      <c r="P2" s="82"/>
    </row>
    <row r="3" spans="1:16">
      <c r="L3" s="82"/>
      <c r="M3" s="82"/>
      <c r="N3" s="82"/>
      <c r="O3" s="82"/>
      <c r="P3" s="82"/>
    </row>
    <row r="5" spans="1:16">
      <c r="C5" s="60"/>
      <c r="D5" s="60" t="s">
        <v>58</v>
      </c>
      <c r="E5" s="60" t="s">
        <v>2</v>
      </c>
      <c r="F5" s="60" t="s">
        <v>58</v>
      </c>
      <c r="G5" s="60" t="s">
        <v>2</v>
      </c>
      <c r="H5" s="60" t="s">
        <v>58</v>
      </c>
      <c r="I5" s="60" t="s">
        <v>2</v>
      </c>
    </row>
    <row r="6" spans="1:16">
      <c r="C6" s="60"/>
      <c r="D6" s="60" t="s">
        <v>3</v>
      </c>
      <c r="E6" s="60" t="s">
        <v>3</v>
      </c>
      <c r="F6" s="60" t="s">
        <v>4</v>
      </c>
      <c r="G6" s="60" t="s">
        <v>4</v>
      </c>
      <c r="H6" s="60" t="s">
        <v>4</v>
      </c>
      <c r="I6" s="60" t="s">
        <v>4</v>
      </c>
    </row>
    <row r="7" spans="1:16">
      <c r="C7" s="60"/>
      <c r="D7" s="60" t="s">
        <v>5</v>
      </c>
      <c r="E7" s="60" t="s">
        <v>5</v>
      </c>
      <c r="F7" s="60" t="s">
        <v>6</v>
      </c>
      <c r="G7" s="60" t="s">
        <v>6</v>
      </c>
      <c r="H7" s="60" t="s">
        <v>7</v>
      </c>
      <c r="I7" s="60" t="s">
        <v>7</v>
      </c>
    </row>
    <row r="8" spans="1:16">
      <c r="A8" s="63" t="s">
        <v>10</v>
      </c>
      <c r="B8" s="63" t="s">
        <v>11</v>
      </c>
      <c r="C8" s="63" t="s">
        <v>59</v>
      </c>
      <c r="D8" s="75">
        <v>480532158</v>
      </c>
      <c r="E8" s="75">
        <v>376561</v>
      </c>
      <c r="F8" s="75">
        <v>23436517</v>
      </c>
      <c r="G8" s="75">
        <v>28360</v>
      </c>
      <c r="H8" s="75">
        <v>275288986</v>
      </c>
      <c r="I8" s="75">
        <v>17289</v>
      </c>
    </row>
    <row r="9" spans="1:16">
      <c r="A9" s="63" t="s">
        <v>10</v>
      </c>
      <c r="B9" s="63" t="s">
        <v>12</v>
      </c>
      <c r="C9" s="63" t="s">
        <v>59</v>
      </c>
      <c r="D9" s="75">
        <v>403820356</v>
      </c>
      <c r="E9" s="75">
        <v>376900</v>
      </c>
      <c r="F9" s="75">
        <v>20482547</v>
      </c>
      <c r="G9" s="75">
        <v>28372</v>
      </c>
      <c r="H9" s="75">
        <v>246366670</v>
      </c>
      <c r="I9" s="75">
        <v>17302</v>
      </c>
    </row>
    <row r="10" spans="1:16">
      <c r="A10" s="63" t="s">
        <v>10</v>
      </c>
      <c r="B10" s="63" t="s">
        <v>13</v>
      </c>
      <c r="C10" s="63" t="s">
        <v>59</v>
      </c>
      <c r="D10" s="75">
        <v>341987342</v>
      </c>
      <c r="E10" s="75">
        <v>377258</v>
      </c>
      <c r="F10" s="75">
        <v>18330228</v>
      </c>
      <c r="G10" s="75">
        <v>28393</v>
      </c>
      <c r="H10" s="75">
        <v>244618732</v>
      </c>
      <c r="I10" s="75">
        <v>17320</v>
      </c>
    </row>
    <row r="11" spans="1:16">
      <c r="A11" s="63" t="s">
        <v>10</v>
      </c>
      <c r="B11" s="63" t="s">
        <v>14</v>
      </c>
      <c r="C11" s="63" t="s">
        <v>59</v>
      </c>
      <c r="D11" s="75">
        <v>322546327</v>
      </c>
      <c r="E11" s="75">
        <v>377610</v>
      </c>
      <c r="F11" s="75">
        <v>18542480</v>
      </c>
      <c r="G11" s="75">
        <v>28405</v>
      </c>
      <c r="H11" s="75">
        <v>264325874</v>
      </c>
      <c r="I11" s="75">
        <v>17338</v>
      </c>
    </row>
    <row r="12" spans="1:16">
      <c r="A12" s="63" t="s">
        <v>10</v>
      </c>
      <c r="B12" s="63" t="s">
        <v>15</v>
      </c>
      <c r="C12" s="63" t="s">
        <v>59</v>
      </c>
      <c r="D12" s="75">
        <v>356271809</v>
      </c>
      <c r="E12" s="75">
        <v>378044</v>
      </c>
      <c r="F12" s="75">
        <v>20555023</v>
      </c>
      <c r="G12" s="75">
        <v>28408</v>
      </c>
      <c r="H12" s="75">
        <v>285134674</v>
      </c>
      <c r="I12" s="75">
        <v>17357</v>
      </c>
    </row>
    <row r="13" spans="1:16">
      <c r="A13" s="63" t="s">
        <v>10</v>
      </c>
      <c r="B13" s="63" t="s">
        <v>16</v>
      </c>
      <c r="C13" s="63" t="s">
        <v>59</v>
      </c>
      <c r="D13" s="75">
        <v>521828470</v>
      </c>
      <c r="E13" s="75">
        <v>378559</v>
      </c>
      <c r="F13" s="75">
        <v>27131808</v>
      </c>
      <c r="G13" s="75">
        <v>28412</v>
      </c>
      <c r="H13" s="75">
        <v>350096475</v>
      </c>
      <c r="I13" s="75">
        <v>17367</v>
      </c>
    </row>
    <row r="14" spans="1:16">
      <c r="A14" s="63" t="s">
        <v>10</v>
      </c>
      <c r="B14" s="63" t="s">
        <v>17</v>
      </c>
      <c r="C14" s="63" t="s">
        <v>59</v>
      </c>
      <c r="D14" s="75">
        <v>601012369</v>
      </c>
      <c r="E14" s="75">
        <v>378965</v>
      </c>
      <c r="F14" s="75">
        <v>29530728</v>
      </c>
      <c r="G14" s="75">
        <v>28430</v>
      </c>
      <c r="H14" s="75">
        <v>366679483</v>
      </c>
      <c r="I14" s="75">
        <v>17378</v>
      </c>
    </row>
    <row r="15" spans="1:16">
      <c r="A15" s="63" t="s">
        <v>10</v>
      </c>
      <c r="B15" s="63" t="s">
        <v>18</v>
      </c>
      <c r="C15" s="63" t="s">
        <v>59</v>
      </c>
      <c r="D15" s="75">
        <v>597187451</v>
      </c>
      <c r="E15" s="75">
        <v>379059</v>
      </c>
      <c r="F15" s="75">
        <v>29138065</v>
      </c>
      <c r="G15" s="75">
        <v>28438</v>
      </c>
      <c r="H15" s="75">
        <v>361140224</v>
      </c>
      <c r="I15" s="75">
        <v>17390</v>
      </c>
    </row>
    <row r="16" spans="1:16">
      <c r="A16" s="63" t="s">
        <v>10</v>
      </c>
      <c r="B16" s="63" t="s">
        <v>19</v>
      </c>
      <c r="C16" s="63" t="s">
        <v>59</v>
      </c>
      <c r="D16" s="75">
        <v>563691423</v>
      </c>
      <c r="E16" s="75">
        <v>378960</v>
      </c>
      <c r="F16" s="75">
        <v>28672329</v>
      </c>
      <c r="G16" s="75">
        <v>28445</v>
      </c>
      <c r="H16" s="75">
        <v>362042926</v>
      </c>
      <c r="I16" s="75">
        <v>17405</v>
      </c>
    </row>
    <row r="17" spans="1:9">
      <c r="A17" s="63" t="s">
        <v>10</v>
      </c>
      <c r="B17" s="63" t="s">
        <v>20</v>
      </c>
      <c r="C17" s="63" t="s">
        <v>59</v>
      </c>
      <c r="D17" s="75">
        <v>434153431</v>
      </c>
      <c r="E17" s="75">
        <v>378956</v>
      </c>
      <c r="F17" s="75">
        <v>23615281</v>
      </c>
      <c r="G17" s="75">
        <v>28449</v>
      </c>
      <c r="H17" s="75">
        <v>312762436</v>
      </c>
      <c r="I17" s="75">
        <v>17408</v>
      </c>
    </row>
    <row r="18" spans="1:9">
      <c r="A18" s="63" t="s">
        <v>10</v>
      </c>
      <c r="B18" s="63" t="s">
        <v>21</v>
      </c>
      <c r="C18" s="63" t="s">
        <v>59</v>
      </c>
      <c r="D18" s="75">
        <v>321898520</v>
      </c>
      <c r="E18" s="75">
        <v>379051</v>
      </c>
      <c r="F18" s="75">
        <v>18486976</v>
      </c>
      <c r="G18" s="75">
        <v>28441</v>
      </c>
      <c r="H18" s="75">
        <v>259318095</v>
      </c>
      <c r="I18" s="75">
        <v>17411</v>
      </c>
    </row>
    <row r="19" spans="1:9">
      <c r="A19" s="63" t="s">
        <v>10</v>
      </c>
      <c r="B19" s="63" t="s">
        <v>22</v>
      </c>
      <c r="C19" s="63" t="s">
        <v>59</v>
      </c>
      <c r="D19" s="75">
        <v>378272054</v>
      </c>
      <c r="E19" s="75">
        <v>379315</v>
      </c>
      <c r="F19" s="75">
        <v>19711795</v>
      </c>
      <c r="G19" s="75">
        <v>28443</v>
      </c>
      <c r="H19" s="75">
        <v>258113188</v>
      </c>
      <c r="I19" s="75">
        <v>17411</v>
      </c>
    </row>
  </sheetData>
  <mergeCells count="1">
    <mergeCell ref="L1:P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P19"/>
  <sheetViews>
    <sheetView workbookViewId="0">
      <selection activeCell="L1" sqref="L1:P3"/>
    </sheetView>
  </sheetViews>
  <sheetFormatPr defaultRowHeight="15"/>
  <cols>
    <col min="1" max="1" width="8.42578125" style="45" bestFit="1" customWidth="1"/>
    <col min="2" max="2" width="7.85546875" style="45" customWidth="1"/>
    <col min="3" max="3" width="7.42578125" style="45" bestFit="1" customWidth="1"/>
    <col min="4" max="4" width="15.140625" style="45" customWidth="1"/>
    <col min="5" max="5" width="12.85546875" style="45" customWidth="1"/>
    <col min="6" max="6" width="15.140625" style="45" customWidth="1"/>
    <col min="7" max="7" width="12.85546875" style="45" customWidth="1"/>
    <col min="8" max="8" width="15.140625" style="45" customWidth="1"/>
    <col min="9" max="9" width="12.85546875" style="45" customWidth="1"/>
    <col min="10" max="16384" width="9.140625" style="45"/>
  </cols>
  <sheetData>
    <row r="1" spans="1:16">
      <c r="A1" s="61" t="s">
        <v>0</v>
      </c>
      <c r="B1" s="76" t="s">
        <v>92</v>
      </c>
      <c r="L1" s="81" t="s">
        <v>96</v>
      </c>
      <c r="M1" s="82"/>
      <c r="N1" s="82"/>
      <c r="O1" s="82"/>
      <c r="P1" s="82"/>
    </row>
    <row r="2" spans="1:16">
      <c r="A2" s="61" t="s">
        <v>1</v>
      </c>
      <c r="B2" s="76" t="s">
        <v>93</v>
      </c>
      <c r="L2" s="82"/>
      <c r="M2" s="82"/>
      <c r="N2" s="82"/>
      <c r="O2" s="82"/>
      <c r="P2" s="82"/>
    </row>
    <row r="3" spans="1:16">
      <c r="L3" s="82"/>
      <c r="M3" s="82"/>
      <c r="N3" s="82"/>
      <c r="O3" s="82"/>
      <c r="P3" s="82"/>
    </row>
    <row r="5" spans="1:16">
      <c r="C5" s="60"/>
      <c r="D5" s="60" t="s">
        <v>58</v>
      </c>
      <c r="E5" s="60" t="s">
        <v>2</v>
      </c>
      <c r="F5" s="60" t="s">
        <v>58</v>
      </c>
      <c r="G5" s="60" t="s">
        <v>2</v>
      </c>
      <c r="H5" s="60" t="s">
        <v>58</v>
      </c>
      <c r="I5" s="60" t="s">
        <v>2</v>
      </c>
    </row>
    <row r="6" spans="1:16">
      <c r="C6" s="60"/>
      <c r="D6" s="60" t="s">
        <v>3</v>
      </c>
      <c r="E6" s="60" t="s">
        <v>3</v>
      </c>
      <c r="F6" s="60" t="s">
        <v>4</v>
      </c>
      <c r="G6" s="60" t="s">
        <v>4</v>
      </c>
      <c r="H6" s="60" t="s">
        <v>4</v>
      </c>
      <c r="I6" s="60" t="s">
        <v>4</v>
      </c>
    </row>
    <row r="7" spans="1:16">
      <c r="C7" s="60"/>
      <c r="D7" s="60" t="s">
        <v>5</v>
      </c>
      <c r="E7" s="60" t="s">
        <v>5</v>
      </c>
      <c r="F7" s="60" t="s">
        <v>6</v>
      </c>
      <c r="G7" s="60" t="s">
        <v>6</v>
      </c>
      <c r="H7" s="60" t="s">
        <v>7</v>
      </c>
      <c r="I7" s="60" t="s">
        <v>7</v>
      </c>
    </row>
    <row r="8" spans="1:16">
      <c r="A8" s="63" t="s">
        <v>10</v>
      </c>
      <c r="B8" s="63" t="s">
        <v>11</v>
      </c>
      <c r="C8" s="63" t="s">
        <v>77</v>
      </c>
      <c r="D8" s="75">
        <v>390102384</v>
      </c>
      <c r="E8" s="75">
        <v>376544</v>
      </c>
      <c r="F8" s="75">
        <v>19411346</v>
      </c>
      <c r="G8" s="75">
        <v>28350</v>
      </c>
      <c r="H8" s="75">
        <v>259865661</v>
      </c>
      <c r="I8" s="75">
        <v>17271</v>
      </c>
    </row>
    <row r="9" spans="1:16">
      <c r="A9" s="63" t="s">
        <v>10</v>
      </c>
      <c r="B9" s="63" t="s">
        <v>12</v>
      </c>
      <c r="C9" s="63" t="s">
        <v>77</v>
      </c>
      <c r="D9" s="75">
        <v>331190882</v>
      </c>
      <c r="E9" s="75">
        <v>377180</v>
      </c>
      <c r="F9" s="75">
        <v>17667503</v>
      </c>
      <c r="G9" s="75">
        <v>28356</v>
      </c>
      <c r="H9" s="75">
        <v>242842152</v>
      </c>
      <c r="I9" s="75">
        <v>17272</v>
      </c>
    </row>
    <row r="10" spans="1:16">
      <c r="A10" s="63" t="s">
        <v>10</v>
      </c>
      <c r="B10" s="63" t="s">
        <v>13</v>
      </c>
      <c r="C10" s="63" t="s">
        <v>77</v>
      </c>
      <c r="D10" s="75">
        <v>314580826</v>
      </c>
      <c r="E10" s="75">
        <v>377647</v>
      </c>
      <c r="F10" s="75">
        <v>17252614</v>
      </c>
      <c r="G10" s="75">
        <v>28479</v>
      </c>
      <c r="H10" s="75">
        <v>250079170</v>
      </c>
      <c r="I10" s="75">
        <v>17290</v>
      </c>
    </row>
    <row r="11" spans="1:16">
      <c r="A11" s="63" t="s">
        <v>10</v>
      </c>
      <c r="B11" s="63" t="s">
        <v>14</v>
      </c>
      <c r="C11" s="63" t="s">
        <v>77</v>
      </c>
      <c r="D11" s="75">
        <v>344299196</v>
      </c>
      <c r="E11" s="75">
        <v>378057</v>
      </c>
      <c r="F11" s="75">
        <v>19436494</v>
      </c>
      <c r="G11" s="75">
        <v>28522</v>
      </c>
      <c r="H11" s="75">
        <v>279522280</v>
      </c>
      <c r="I11" s="75">
        <v>17288</v>
      </c>
    </row>
    <row r="12" spans="1:16">
      <c r="A12" s="63" t="s">
        <v>10</v>
      </c>
      <c r="B12" s="63" t="s">
        <v>15</v>
      </c>
      <c r="C12" s="63" t="s">
        <v>77</v>
      </c>
      <c r="D12" s="75">
        <v>374568340</v>
      </c>
      <c r="E12" s="75">
        <v>378392</v>
      </c>
      <c r="F12" s="75">
        <v>20522364</v>
      </c>
      <c r="G12" s="75">
        <v>28516</v>
      </c>
      <c r="H12" s="75">
        <v>286266573</v>
      </c>
      <c r="I12" s="75">
        <v>17276</v>
      </c>
    </row>
    <row r="13" spans="1:16">
      <c r="A13" s="63" t="s">
        <v>10</v>
      </c>
      <c r="B13" s="63" t="s">
        <v>16</v>
      </c>
      <c r="C13" s="63" t="s">
        <v>77</v>
      </c>
      <c r="D13" s="75">
        <v>525304339</v>
      </c>
      <c r="E13" s="75">
        <v>378601</v>
      </c>
      <c r="F13" s="75">
        <v>26214769</v>
      </c>
      <c r="G13" s="75">
        <v>28537</v>
      </c>
      <c r="H13" s="75">
        <v>338851127</v>
      </c>
      <c r="I13" s="75">
        <v>17336</v>
      </c>
    </row>
    <row r="14" spans="1:16">
      <c r="A14" s="63" t="s">
        <v>10</v>
      </c>
      <c r="B14" s="63" t="s">
        <v>17</v>
      </c>
      <c r="C14" s="63" t="s">
        <v>77</v>
      </c>
      <c r="D14" s="75">
        <v>572608184</v>
      </c>
      <c r="E14" s="75">
        <v>378756</v>
      </c>
      <c r="F14" s="75">
        <v>27194967</v>
      </c>
      <c r="G14" s="75">
        <v>28546</v>
      </c>
      <c r="H14" s="75">
        <v>350001923</v>
      </c>
      <c r="I14" s="75">
        <v>17335</v>
      </c>
    </row>
    <row r="15" spans="1:16">
      <c r="A15" s="63" t="s">
        <v>10</v>
      </c>
      <c r="B15" s="63" t="s">
        <v>18</v>
      </c>
      <c r="C15" s="63" t="s">
        <v>77</v>
      </c>
      <c r="D15" s="75">
        <v>554465330</v>
      </c>
      <c r="E15" s="75">
        <v>378619</v>
      </c>
      <c r="F15" s="75">
        <v>26737701</v>
      </c>
      <c r="G15" s="75">
        <v>28614</v>
      </c>
      <c r="H15" s="75">
        <v>345286014</v>
      </c>
      <c r="I15" s="75">
        <v>17343</v>
      </c>
    </row>
    <row r="16" spans="1:16">
      <c r="A16" s="63" t="s">
        <v>10</v>
      </c>
      <c r="B16" s="63" t="s">
        <v>19</v>
      </c>
      <c r="C16" s="63" t="s">
        <v>77</v>
      </c>
      <c r="D16" s="75">
        <v>516421098</v>
      </c>
      <c r="E16" s="75">
        <v>378571</v>
      </c>
      <c r="F16" s="75">
        <v>25530692</v>
      </c>
      <c r="G16" s="75">
        <v>28717</v>
      </c>
      <c r="H16" s="75">
        <v>336124857</v>
      </c>
      <c r="I16" s="75">
        <v>17332</v>
      </c>
    </row>
    <row r="17" spans="1:9">
      <c r="A17" s="63" t="s">
        <v>10</v>
      </c>
      <c r="B17" s="63" t="s">
        <v>20</v>
      </c>
      <c r="C17" s="63" t="s">
        <v>77</v>
      </c>
      <c r="D17" s="75">
        <v>401375521</v>
      </c>
      <c r="E17" s="75">
        <v>378260</v>
      </c>
      <c r="F17" s="75">
        <v>21818652</v>
      </c>
      <c r="G17" s="75">
        <v>28684</v>
      </c>
      <c r="H17" s="75">
        <v>301075667</v>
      </c>
      <c r="I17" s="75">
        <v>17303</v>
      </c>
    </row>
    <row r="18" spans="1:9">
      <c r="A18" s="63" t="s">
        <v>10</v>
      </c>
      <c r="B18" s="63" t="s">
        <v>21</v>
      </c>
      <c r="C18" s="63" t="s">
        <v>77</v>
      </c>
      <c r="D18" s="75">
        <v>305302726</v>
      </c>
      <c r="E18" s="75">
        <v>378448</v>
      </c>
      <c r="F18" s="75">
        <v>17567103</v>
      </c>
      <c r="G18" s="75">
        <v>28668</v>
      </c>
      <c r="H18" s="75">
        <v>254706455</v>
      </c>
      <c r="I18" s="75">
        <v>17313</v>
      </c>
    </row>
    <row r="19" spans="1:9">
      <c r="A19" s="63" t="s">
        <v>10</v>
      </c>
      <c r="B19" s="63" t="s">
        <v>22</v>
      </c>
      <c r="C19" s="63" t="s">
        <v>77</v>
      </c>
      <c r="D19" s="75">
        <v>365281421</v>
      </c>
      <c r="E19" s="75">
        <v>378691</v>
      </c>
      <c r="F19" s="75">
        <v>19224783</v>
      </c>
      <c r="G19" s="75">
        <v>28677</v>
      </c>
      <c r="H19" s="75">
        <v>256356400</v>
      </c>
      <c r="I19" s="75">
        <v>17311</v>
      </c>
    </row>
  </sheetData>
  <mergeCells count="1">
    <mergeCell ref="L1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9</vt:i4>
      </vt:variant>
      <vt:variant>
        <vt:lpstr>Charts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Res</vt:lpstr>
      <vt:lpstr>Small Comm</vt:lpstr>
      <vt:lpstr>Large Comm</vt:lpstr>
      <vt:lpstr>Total Comm Non-Ltg</vt:lpstr>
      <vt:lpstr>Values Wx Adjusted</vt:lpstr>
      <vt:lpstr>TM1</vt:lpstr>
      <vt:lpstr>Wx Adj Known</vt:lpstr>
      <vt:lpstr>TM1 B2012A</vt:lpstr>
      <vt:lpstr>TM1 B2013A</vt:lpstr>
      <vt:lpstr>Res Chart</vt:lpstr>
      <vt:lpstr>Small Com Chart</vt:lpstr>
      <vt:lpstr>Large Com Chart</vt:lpstr>
      <vt:lpstr>'Wx Adj Known'!Print_Area</vt:lpstr>
      <vt:lpstr>'Wx Adj Known'!Print_Titles</vt:lpstr>
    </vt:vector>
  </TitlesOfParts>
  <Company>Information Technology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rhjmarti</dc:creator>
  <cp:lastModifiedBy>Jun Park</cp:lastModifiedBy>
  <cp:lastPrinted>2012-09-14T18:22:46Z</cp:lastPrinted>
  <dcterms:created xsi:type="dcterms:W3CDTF">2012-09-12T20:25:44Z</dcterms:created>
  <dcterms:modified xsi:type="dcterms:W3CDTF">2013-08-08T18:10:56Z</dcterms:modified>
</cp:coreProperties>
</file>