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640" tabRatio="890"/>
  </bookViews>
  <sheets>
    <sheet name="SUMMARY Nov 12-May 13" sheetId="15" r:id="rId1"/>
    <sheet name="TM1 kWh &amp; Rev" sheetId="1" r:id="rId2"/>
    <sheet name="Wx thru 2012" sheetId="17" r:id="rId3"/>
    <sheet name="2013 Weather" sheetId="16" r:id="rId4"/>
    <sheet name="TM1 Res Cust" sheetId="5" r:id="rId5"/>
    <sheet name="TM1 Com Cust" sheetId="6" r:id="rId6"/>
    <sheet name="SUMMARY June 10 - May 11" sheetId="2" r:id="rId7"/>
    <sheet name="SUMMARY Jan 10 - Dec 10" sheetId="10" r:id="rId8"/>
    <sheet name="SUMMARY Jul 10 - Jun 11" sheetId="9" r:id="rId9"/>
    <sheet name="SUMMARY Sep 10 - Aug 11" sheetId="8" r:id="rId10"/>
    <sheet name="SUMMARY Oct 10 - Sep 11" sheetId="13" r:id="rId11"/>
    <sheet name="Peak demand" sheetId="14" r:id="rId12"/>
    <sheet name="SUMMARY Sep 10 - Aug 11 B10" sheetId="11" r:id="rId13"/>
    <sheet name="SUMMARY Sep 10 - Aug 11 B09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_1__123Graph_BCHART_13" localSheetId="7" hidden="1">[1]RES_HIST!#REF!</definedName>
    <definedName name="_10__123Graph_BCHART_16" localSheetId="8" hidden="1">[1]COM_HIST!#REF!</definedName>
    <definedName name="_11__123Graph_BCHART_16" localSheetId="10" hidden="1">[1]COM_HIST!#REF!</definedName>
    <definedName name="_12__123Graph_BCHART_16" localSheetId="9" hidden="1">[1]COM_HIST!#REF!</definedName>
    <definedName name="_12__123Graph_CCHART_16" hidden="1">[1]COM_HIST!#REF!</definedName>
    <definedName name="_13__123Graph_BCHART_16" localSheetId="13" hidden="1">[1]COM_HIST!#REF!</definedName>
    <definedName name="_14__123Graph_BCHART_16" localSheetId="12" hidden="1">[1]COM_HIST!#REF!</definedName>
    <definedName name="_15__123Graph_BCHART_16" localSheetId="5" hidden="1">[1]COM_HIST!#REF!</definedName>
    <definedName name="_16__123Graph_BCHART_16" localSheetId="0" hidden="1">[1]COM_HIST!#REF!</definedName>
    <definedName name="_16__123Graph_BCHART_16" hidden="1">[1]COM_HIST!#REF!</definedName>
    <definedName name="_17__123Graph_CCHART_13" localSheetId="7" hidden="1">[1]RES_HIST!#REF!</definedName>
    <definedName name="_18__123Graph_CCHART_13" localSheetId="8" hidden="1">[1]RES_HIST!#REF!</definedName>
    <definedName name="_19__123Graph_CCHART_13" localSheetId="10" hidden="1">[1]RES_HIST!#REF!</definedName>
    <definedName name="_2__123Graph_BCHART_13" localSheetId="8" hidden="1">[1]RES_HIST!#REF!</definedName>
    <definedName name="_20__123Graph_CCHART_13" localSheetId="9" hidden="1">[1]RES_HIST!#REF!</definedName>
    <definedName name="_21__123Graph_CCHART_13" localSheetId="13" hidden="1">[1]RES_HIST!#REF!</definedName>
    <definedName name="_22__123Graph_CCHART_13" localSheetId="12" hidden="1">[1]RES_HIST!#REF!</definedName>
    <definedName name="_23__123Graph_CCHART_13" localSheetId="5" hidden="1">[1]RES_HIST!#REF!</definedName>
    <definedName name="_24__123Graph_CCHART_13" localSheetId="0" hidden="1">[1]RES_HIST!#REF!</definedName>
    <definedName name="_24__123Graph_CCHART_13" hidden="1">[1]RES_HIST!#REF!</definedName>
    <definedName name="_25__123Graph_CCHART_16" localSheetId="7" hidden="1">[1]COM_HIST!#REF!</definedName>
    <definedName name="_26__123Graph_CCHART_16" localSheetId="8" hidden="1">[1]COM_HIST!#REF!</definedName>
    <definedName name="_27__123Graph_CCHART_16" localSheetId="10" hidden="1">[1]COM_HIST!#REF!</definedName>
    <definedName name="_28__123Graph_CCHART_16" localSheetId="9" hidden="1">[1]COM_HIST!#REF!</definedName>
    <definedName name="_29__123Graph_CCHART_16" localSheetId="13" hidden="1">[1]COM_HIST!#REF!</definedName>
    <definedName name="_3__123Graph_BCHART_13" localSheetId="10" hidden="1">[1]RES_HIST!#REF!</definedName>
    <definedName name="_3__123Graph_BCHART_13" hidden="1">[1]RES_HIST!#REF!</definedName>
    <definedName name="_30__123Graph_CCHART_16" localSheetId="12" hidden="1">[1]COM_HIST!#REF!</definedName>
    <definedName name="_31__123Graph_CCHART_16" localSheetId="5" hidden="1">[1]COM_HIST!#REF!</definedName>
    <definedName name="_32__123Graph_CCHART_16" localSheetId="0" hidden="1">[1]COM_HIST!#REF!</definedName>
    <definedName name="_32__123Graph_CCHART_16" hidden="1">[1]COM_HIST!#REF!</definedName>
    <definedName name="_4__123Graph_BCHART_13" localSheetId="9" hidden="1">[1]RES_HIST!#REF!</definedName>
    <definedName name="_5__123Graph_BCHART_13" localSheetId="13" hidden="1">[1]RES_HIST!#REF!</definedName>
    <definedName name="_6__123Graph_BCHART_13" localSheetId="12" hidden="1">[1]RES_HIST!#REF!</definedName>
    <definedName name="_6__123Graph_BCHART_16" hidden="1">[1]COM_HIST!#REF!</definedName>
    <definedName name="_7__123Graph_BCHART_13" localSheetId="5" hidden="1">[1]RES_HIST!#REF!</definedName>
    <definedName name="_8__123Graph_BCHART_13" localSheetId="0" hidden="1">[1]RES_HIST!#REF!</definedName>
    <definedName name="_8__123Graph_BCHART_13" hidden="1">[1]RES_HIST!#REF!</definedName>
    <definedName name="_9__123Graph_BCHART_16" localSheetId="7" hidden="1">[1]COM_HIST!#REF!</definedName>
    <definedName name="_9__123Graph_CCHART_13" hidden="1">[1]RES_HIST!#REF!</definedName>
    <definedName name="_Fill" localSheetId="3" hidden="1">#REF!</definedName>
    <definedName name="_Fill" localSheetId="0" hidden="1">#REF!</definedName>
    <definedName name="_Fill" localSheetId="2" hidden="1">#REF!</definedName>
    <definedName name="_Fill" hidden="1">#REF!</definedName>
    <definedName name="a" localSheetId="7" hidden="1">[1]RES_HIST!#REF!</definedName>
    <definedName name="a" localSheetId="0" hidden="1">[1]RES_HIST!#REF!</definedName>
    <definedName name="a" localSheetId="10" hidden="1">[1]RES_HIST!#REF!</definedName>
    <definedName name="a" localSheetId="13" hidden="1">[1]RES_HIST!#REF!</definedName>
    <definedName name="a" localSheetId="12" hidden="1">[1]RES_HIST!#REF!</definedName>
    <definedName name="a" hidden="1">[1]RES_HIST!#REF!</definedName>
    <definedName name="Apr">[2]Sheet1!$E$103:$E$132</definedName>
    <definedName name="AprM">[2]Sheet1!$G$103:$G$132</definedName>
    <definedName name="asdf" localSheetId="7" hidden="1">[1]COM_HIST!#REF!</definedName>
    <definedName name="asdf" localSheetId="0" hidden="1">[1]COM_HIST!#REF!</definedName>
    <definedName name="asdf" localSheetId="10" hidden="1">[1]COM_HIST!#REF!</definedName>
    <definedName name="asdf" localSheetId="13" hidden="1">[1]COM_HIST!#REF!</definedName>
    <definedName name="asdf" localSheetId="12" hidden="1">[1]COM_HIST!#REF!</definedName>
    <definedName name="asdf" hidden="1">[1]COM_HIST!#REF!</definedName>
    <definedName name="asdfg" localSheetId="7" hidden="1">[1]RES_HIST!#REF!</definedName>
    <definedName name="asdfg" localSheetId="0" hidden="1">[1]RES_HIST!#REF!</definedName>
    <definedName name="asdfg" localSheetId="10" hidden="1">[1]RES_HIST!#REF!</definedName>
    <definedName name="asdfg" localSheetId="13" hidden="1">[1]RES_HIST!#REF!</definedName>
    <definedName name="asdfg" localSheetId="12" hidden="1">[1]RES_HIST!#REF!</definedName>
    <definedName name="asdfg" hidden="1">[1]RES_HIST!#REF!</definedName>
    <definedName name="asdfgh" localSheetId="7" hidden="1">[1]COM_HIST!#REF!</definedName>
    <definedName name="asdfgh" localSheetId="0" hidden="1">[1]COM_HIST!#REF!</definedName>
    <definedName name="asdfgh" localSheetId="10" hidden="1">[1]COM_HIST!#REF!</definedName>
    <definedName name="asdfgh" localSheetId="13" hidden="1">[1]COM_HIST!#REF!</definedName>
    <definedName name="asdfgh" localSheetId="12" hidden="1">[1]COM_HIST!#REF!</definedName>
    <definedName name="asdfgh" hidden="1">[1]COM_HIST!#REF!</definedName>
    <definedName name="Aug">[2]Sheet1!$E$229:$E$259</definedName>
    <definedName name="AugM">[2]Sheet1!$G$229:$G$259</definedName>
    <definedName name="CLASS">[3]Input!$E$9:$E$68</definedName>
    <definedName name="d">[4]Input!$E$9:$E$68</definedName>
    <definedName name="dddd" localSheetId="7" hidden="1">[1]RES_HIST!#REF!</definedName>
    <definedName name="dddd" localSheetId="8" hidden="1">[1]RES_HIST!#REF!</definedName>
    <definedName name="dddd" localSheetId="0" hidden="1">[1]RES_HIST!#REF!</definedName>
    <definedName name="dddd" localSheetId="10" hidden="1">[1]RES_HIST!#REF!</definedName>
    <definedName name="dddd" localSheetId="9" hidden="1">[1]RES_HIST!#REF!</definedName>
    <definedName name="dddd" localSheetId="13" hidden="1">[1]RES_HIST!#REF!</definedName>
    <definedName name="dddd" localSheetId="12" hidden="1">[1]RES_HIST!#REF!</definedName>
    <definedName name="dddd" localSheetId="5" hidden="1">[1]RES_HIST!#REF!</definedName>
    <definedName name="dddd" hidden="1">[1]RES_HIST!#REF!</definedName>
    <definedName name="Dec">[2]Sheet1!$E$355:$E$385</definedName>
    <definedName name="DecM">[2]Sheet1!$G$355:$G$385</definedName>
    <definedName name="fasdf" localSheetId="7" hidden="1">[1]COM_HIST!#REF!</definedName>
    <definedName name="fasdf" localSheetId="0" hidden="1">[1]COM_HIST!#REF!</definedName>
    <definedName name="fasdf" localSheetId="10" hidden="1">[1]COM_HIST!#REF!</definedName>
    <definedName name="fasdf" localSheetId="13" hidden="1">[1]COM_HIST!#REF!</definedName>
    <definedName name="fasdf" localSheetId="12" hidden="1">[1]COM_HIST!#REF!</definedName>
    <definedName name="fasdf" hidden="1">[1]COM_HIST!#REF!</definedName>
    <definedName name="Feb">[2]Sheet1!$E$42:$E$69</definedName>
    <definedName name="FebM">[2]Sheet1!$G$42:$G$69</definedName>
    <definedName name="FERC">[4]Input!$F$9:$F$68</definedName>
    <definedName name="gf" localSheetId="0" hidden="1">[1]RES_HIST!#REF!</definedName>
    <definedName name="gf" localSheetId="10" hidden="1">[1]RES_HIST!#REF!</definedName>
    <definedName name="gf" localSheetId="13" hidden="1">[1]RES_HIST!#REF!</definedName>
    <definedName name="gf" localSheetId="12" hidden="1">[1]RES_HIST!#REF!</definedName>
    <definedName name="gf" hidden="1">[1]RES_HIST!#REF!</definedName>
    <definedName name="Jan">[2]Sheet1!$E$10:$E$40</definedName>
    <definedName name="JanM">[2]Sheet1!$G$10:$G$40</definedName>
    <definedName name="Jul">[2]Sheet1!$E$197:$E$227</definedName>
    <definedName name="JulM">[2]Sheet1!$G$197:$G$227</definedName>
    <definedName name="Jun">[2]Sheet1!$E$166:$E$195</definedName>
    <definedName name="JunM">[2]Sheet1!$G$166:$G$195</definedName>
    <definedName name="LOC">[4]Input!$A$9:$A$68</definedName>
    <definedName name="Mar">[2]Sheet1!$E$71:$E$101</definedName>
    <definedName name="MarM">[2]Sheet1!$G$71:$G$101</definedName>
    <definedName name="May">[2]Sheet1!$E$134:$E$164</definedName>
    <definedName name="MayM">[2]Sheet1!$G$134:$G$164</definedName>
    <definedName name="Nov">[2]Sheet1!$E$324:$E$353</definedName>
    <definedName name="NovM">[2]Sheet1!$G$324:$G$353</definedName>
    <definedName name="Oct">[2]Sheet1!$E$292:$E$322</definedName>
    <definedName name="OctM">[2]Sheet1!$G$292:$G$322</definedName>
    <definedName name="_xlnm.Print_Area" localSheetId="3">'2013 Weather'!$A$17:$I$188</definedName>
    <definedName name="_xlnm.Print_Area" localSheetId="7">'SUMMARY Jan 10 - Dec 10'!$A$1:$H$97</definedName>
    <definedName name="_xlnm.Print_Area" localSheetId="8">'SUMMARY Jul 10 - Jun 11'!$A$1:$H$97</definedName>
    <definedName name="_xlnm.Print_Area" localSheetId="6">'SUMMARY June 10 - May 11'!$A$1:$H$97</definedName>
    <definedName name="_xlnm.Print_Area" localSheetId="0">'SUMMARY Nov 12-May 13'!$A$1:$H$77</definedName>
    <definedName name="_xlnm.Print_Area" localSheetId="10">'SUMMARY Oct 10 - Sep 11'!$A$1:$H$97</definedName>
    <definedName name="_xlnm.Print_Area" localSheetId="9">'SUMMARY Sep 10 - Aug 11'!$A$1:$H$97</definedName>
    <definedName name="_xlnm.Print_Area" localSheetId="13">'SUMMARY Sep 10 - Aug 11 B09'!$A$1:$H$97</definedName>
    <definedName name="_xlnm.Print_Area" localSheetId="12">'SUMMARY Sep 10 - Aug 11 B10'!$A$1:$H$97</definedName>
    <definedName name="_xlnm.Print_Area" localSheetId="2">'Wx thru 2012'!$A$6:$I$182</definedName>
    <definedName name="_xlnm.Print_Titles" localSheetId="3">'2013 Weather'!$A$1:$IV$4</definedName>
    <definedName name="_xlnm.Print_Titles" localSheetId="2">'Wx thru 2012'!$1:$5</definedName>
    <definedName name="qwer" localSheetId="7" hidden="1">[1]RES_HIST!#REF!</definedName>
    <definedName name="qwer" localSheetId="0" hidden="1">[1]RES_HIST!#REF!</definedName>
    <definedName name="qwer" localSheetId="10" hidden="1">[1]RES_HIST!#REF!</definedName>
    <definedName name="qwer" localSheetId="13" hidden="1">[1]RES_HIST!#REF!</definedName>
    <definedName name="qwer" localSheetId="12" hidden="1">[1]RES_HIST!#REF!</definedName>
    <definedName name="qwer" hidden="1">[1]RES_HIST!#REF!</definedName>
    <definedName name="RATE">[3]Input!$H$9:$H$68</definedName>
    <definedName name="Sep">[2]Sheet1!$E$261:$E$290</definedName>
    <definedName name="SepM">[2]Sheet1!$G$261:$G$290</definedName>
    <definedName name="SUB">[3]Input!$G$9:$G$68</definedName>
    <definedName name="TM1REBUILDOPTION">1</definedName>
    <definedName name="trtr" localSheetId="7" hidden="1">[1]COM_HIST!#REF!</definedName>
    <definedName name="trtr" localSheetId="8" hidden="1">[1]COM_HIST!#REF!</definedName>
    <definedName name="trtr" localSheetId="0" hidden="1">[1]COM_HIST!#REF!</definedName>
    <definedName name="trtr" localSheetId="10" hidden="1">[1]COM_HIST!#REF!</definedName>
    <definedName name="trtr" localSheetId="9" hidden="1">[1]COM_HIST!#REF!</definedName>
    <definedName name="trtr" localSheetId="13" hidden="1">[1]COM_HIST!#REF!</definedName>
    <definedName name="trtr" localSheetId="12" hidden="1">[1]COM_HIST!#REF!</definedName>
    <definedName name="trtr" localSheetId="5" hidden="1">[1]COM_HIST!#REF!</definedName>
    <definedName name="trtr" hidden="1">[1]COM_HIST!#REF!</definedName>
  </definedNames>
  <calcPr calcId="125725" calcMode="manual" concurrentCalc="0"/>
  <fileRecoveryPr repairLoad="1"/>
</workbook>
</file>

<file path=xl/calcChain.xml><?xml version="1.0" encoding="utf-8"?>
<calcChain xmlns="http://schemas.openxmlformats.org/spreadsheetml/2006/main">
  <c r="D29" i="15"/>
  <c r="D28"/>
  <c r="D10"/>
  <c r="D9"/>
  <c r="C64"/>
  <c r="D64"/>
  <c r="G64"/>
  <c r="H64"/>
  <c r="I64"/>
  <c r="C65"/>
  <c r="D65"/>
  <c r="G65"/>
  <c r="H65"/>
  <c r="I65"/>
  <c r="C66"/>
  <c r="D66"/>
  <c r="G66"/>
  <c r="H66"/>
  <c r="I66"/>
  <c r="C67"/>
  <c r="D67"/>
  <c r="G67"/>
  <c r="H67"/>
  <c r="I67"/>
  <c r="C68"/>
  <c r="D68"/>
  <c r="G68"/>
  <c r="H68"/>
  <c r="I68"/>
  <c r="C69"/>
  <c r="D69"/>
  <c r="G69"/>
  <c r="H69"/>
  <c r="I69"/>
  <c r="C70"/>
  <c r="D70"/>
  <c r="G70"/>
  <c r="H70"/>
  <c r="I70"/>
  <c r="H77"/>
  <c r="H76"/>
  <c r="H75"/>
  <c r="C46"/>
  <c r="D46"/>
  <c r="G46"/>
  <c r="H46"/>
  <c r="I46"/>
  <c r="C47"/>
  <c r="D47"/>
  <c r="G47"/>
  <c r="H47"/>
  <c r="I47"/>
  <c r="C48"/>
  <c r="D48"/>
  <c r="G48"/>
  <c r="H48"/>
  <c r="I48"/>
  <c r="C49"/>
  <c r="D49"/>
  <c r="G49"/>
  <c r="H49"/>
  <c r="I49"/>
  <c r="C50"/>
  <c r="D50"/>
  <c r="G50"/>
  <c r="H50"/>
  <c r="I50"/>
  <c r="C51"/>
  <c r="D51"/>
  <c r="G51"/>
  <c r="H51"/>
  <c r="I51"/>
  <c r="C52"/>
  <c r="D52"/>
  <c r="G52"/>
  <c r="H52"/>
  <c r="I52"/>
  <c r="H59"/>
  <c r="H58"/>
  <c r="H57"/>
  <c r="G74"/>
  <c r="G56"/>
  <c r="G38"/>
  <c r="C28"/>
  <c r="E28"/>
  <c r="F28"/>
  <c r="G28"/>
  <c r="H28"/>
  <c r="I28"/>
  <c r="C29"/>
  <c r="E29"/>
  <c r="F29"/>
  <c r="G29"/>
  <c r="H29"/>
  <c r="I29"/>
  <c r="D30"/>
  <c r="C30"/>
  <c r="E30"/>
  <c r="F30"/>
  <c r="G30"/>
  <c r="H30"/>
  <c r="I30"/>
  <c r="D31"/>
  <c r="C31"/>
  <c r="E31"/>
  <c r="F31"/>
  <c r="G31"/>
  <c r="H31"/>
  <c r="I31"/>
  <c r="D32"/>
  <c r="C32"/>
  <c r="E32"/>
  <c r="F32"/>
  <c r="G32"/>
  <c r="H32"/>
  <c r="I32"/>
  <c r="D33"/>
  <c r="C33"/>
  <c r="E33"/>
  <c r="F33"/>
  <c r="G33"/>
  <c r="H33"/>
  <c r="I33"/>
  <c r="D34"/>
  <c r="C34"/>
  <c r="E34"/>
  <c r="F34"/>
  <c r="G34"/>
  <c r="H34"/>
  <c r="I34"/>
  <c r="H41"/>
  <c r="H40"/>
  <c r="H39"/>
  <c r="C9"/>
  <c r="E9"/>
  <c r="F9"/>
  <c r="G9"/>
  <c r="H9"/>
  <c r="I9"/>
  <c r="C10"/>
  <c r="E10"/>
  <c r="F10"/>
  <c r="G10"/>
  <c r="H10"/>
  <c r="I10"/>
  <c r="D11"/>
  <c r="C11"/>
  <c r="E11"/>
  <c r="F11"/>
  <c r="G11"/>
  <c r="H11"/>
  <c r="I11"/>
  <c r="D12"/>
  <c r="C12"/>
  <c r="E12"/>
  <c r="F12"/>
  <c r="G12"/>
  <c r="H12"/>
  <c r="I12"/>
  <c r="D13"/>
  <c r="C13"/>
  <c r="E13"/>
  <c r="F13"/>
  <c r="G13"/>
  <c r="H13"/>
  <c r="I13"/>
  <c r="D14"/>
  <c r="C14"/>
  <c r="E14"/>
  <c r="F14"/>
  <c r="G14"/>
  <c r="H14"/>
  <c r="I14"/>
  <c r="D15"/>
  <c r="C15"/>
  <c r="E15"/>
  <c r="F15"/>
  <c r="G15"/>
  <c r="H15"/>
  <c r="I15"/>
  <c r="H22"/>
  <c r="H21"/>
  <c r="H20"/>
  <c r="D72"/>
  <c r="C72"/>
  <c r="D73"/>
  <c r="G72"/>
  <c r="H72"/>
  <c r="D54"/>
  <c r="C54"/>
  <c r="F36"/>
  <c r="E36"/>
  <c r="F37"/>
  <c r="G36"/>
  <c r="H36"/>
  <c r="D36"/>
  <c r="C36"/>
  <c r="A104" i="1"/>
  <c r="A105"/>
  <c r="A106"/>
  <c r="A107"/>
  <c r="A108"/>
  <c r="A109"/>
  <c r="A110"/>
  <c r="A111"/>
  <c r="A112"/>
  <c r="A113"/>
  <c r="A114"/>
  <c r="A103"/>
  <c r="B2"/>
  <c r="B3"/>
  <c r="B59"/>
  <c r="B60"/>
  <c r="B61"/>
  <c r="G114"/>
  <c r="F114"/>
  <c r="E114"/>
  <c r="D114"/>
  <c r="C114"/>
  <c r="G113"/>
  <c r="F113"/>
  <c r="E113"/>
  <c r="D113"/>
  <c r="C113"/>
  <c r="G112"/>
  <c r="F112"/>
  <c r="E112"/>
  <c r="D112"/>
  <c r="C112"/>
  <c r="G111"/>
  <c r="F111"/>
  <c r="E111"/>
  <c r="D111"/>
  <c r="C111"/>
  <c r="G110"/>
  <c r="F110"/>
  <c r="E110"/>
  <c r="D110"/>
  <c r="C110"/>
  <c r="G109"/>
  <c r="F109"/>
  <c r="E109"/>
  <c r="D109"/>
  <c r="C109"/>
  <c r="G108"/>
  <c r="F108"/>
  <c r="E108"/>
  <c r="D108"/>
  <c r="C108"/>
  <c r="G107"/>
  <c r="F107"/>
  <c r="E107"/>
  <c r="D107"/>
  <c r="C107"/>
  <c r="G106"/>
  <c r="F106"/>
  <c r="E106"/>
  <c r="D106"/>
  <c r="C106"/>
  <c r="G105"/>
  <c r="F105"/>
  <c r="E105"/>
  <c r="D105"/>
  <c r="C105"/>
  <c r="G104"/>
  <c r="F104"/>
  <c r="E104"/>
  <c r="D104"/>
  <c r="C104"/>
  <c r="G103"/>
  <c r="F103"/>
  <c r="E103"/>
  <c r="D103"/>
  <c r="C103"/>
  <c r="A46"/>
  <c r="A47"/>
  <c r="A48"/>
  <c r="A49"/>
  <c r="A50"/>
  <c r="A51"/>
  <c r="A52"/>
  <c r="A53"/>
  <c r="A54"/>
  <c r="A55"/>
  <c r="A56"/>
  <c r="A45"/>
  <c r="B1"/>
  <c r="G56"/>
  <c r="F56"/>
  <c r="E56"/>
  <c r="D56"/>
  <c r="C56"/>
  <c r="G55"/>
  <c r="F55"/>
  <c r="E55"/>
  <c r="D55"/>
  <c r="C55"/>
  <c r="G54"/>
  <c r="F54"/>
  <c r="E54"/>
  <c r="D54"/>
  <c r="C54"/>
  <c r="G53"/>
  <c r="F53"/>
  <c r="E53"/>
  <c r="D53"/>
  <c r="C53"/>
  <c r="G52"/>
  <c r="F52"/>
  <c r="E52"/>
  <c r="D52"/>
  <c r="C52"/>
  <c r="G5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A46" i="5"/>
  <c r="A47"/>
  <c r="A48"/>
  <c r="A49"/>
  <c r="A50"/>
  <c r="A51"/>
  <c r="A52"/>
  <c r="A53"/>
  <c r="A54"/>
  <c r="A55"/>
  <c r="A56"/>
  <c r="A45"/>
  <c r="B2"/>
  <c r="B3"/>
  <c r="B1"/>
  <c r="G56"/>
  <c r="F56"/>
  <c r="E56"/>
  <c r="D56"/>
  <c r="C56"/>
  <c r="G55"/>
  <c r="F55"/>
  <c r="E55"/>
  <c r="D55"/>
  <c r="C55"/>
  <c r="G54"/>
  <c r="F54"/>
  <c r="E54"/>
  <c r="D54"/>
  <c r="C54"/>
  <c r="G53"/>
  <c r="F53"/>
  <c r="E53"/>
  <c r="D53"/>
  <c r="C53"/>
  <c r="G52"/>
  <c r="F52"/>
  <c r="E52"/>
  <c r="D52"/>
  <c r="C52"/>
  <c r="G5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A46" i="6"/>
  <c r="A47"/>
  <c r="A48"/>
  <c r="A49"/>
  <c r="A50"/>
  <c r="A51"/>
  <c r="A52"/>
  <c r="A53"/>
  <c r="A54"/>
  <c r="A55"/>
  <c r="A56"/>
  <c r="A45"/>
  <c r="B2"/>
  <c r="B3"/>
  <c r="B1"/>
  <c r="G56"/>
  <c r="F56"/>
  <c r="E56"/>
  <c r="D56"/>
  <c r="C56"/>
  <c r="G55"/>
  <c r="F55"/>
  <c r="E55"/>
  <c r="D55"/>
  <c r="C55"/>
  <c r="G54"/>
  <c r="F54"/>
  <c r="E54"/>
  <c r="D54"/>
  <c r="C54"/>
  <c r="G53"/>
  <c r="F53"/>
  <c r="E53"/>
  <c r="D53"/>
  <c r="C53"/>
  <c r="G52"/>
  <c r="F52"/>
  <c r="E52"/>
  <c r="D52"/>
  <c r="C52"/>
  <c r="G5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D55" i="15"/>
  <c r="G54"/>
  <c r="H54"/>
  <c r="F17"/>
  <c r="E17"/>
  <c r="F18"/>
  <c r="G17"/>
  <c r="H17"/>
  <c r="D17"/>
  <c r="C17"/>
  <c r="C68" i="1"/>
  <c r="D68"/>
  <c r="E68"/>
  <c r="F68"/>
  <c r="C69"/>
  <c r="D69"/>
  <c r="E69"/>
  <c r="F69"/>
  <c r="C70"/>
  <c r="D70"/>
  <c r="E70"/>
  <c r="F70"/>
  <c r="C71"/>
  <c r="D71"/>
  <c r="E71"/>
  <c r="F71"/>
  <c r="C72"/>
  <c r="D72"/>
  <c r="E72"/>
  <c r="F72"/>
  <c r="C73"/>
  <c r="D73"/>
  <c r="E73"/>
  <c r="F73"/>
  <c r="C74"/>
  <c r="D74"/>
  <c r="E74"/>
  <c r="F74"/>
  <c r="C75"/>
  <c r="D75"/>
  <c r="E75"/>
  <c r="F75"/>
  <c r="C76"/>
  <c r="D76"/>
  <c r="E76"/>
  <c r="F76"/>
  <c r="C77"/>
  <c r="D77"/>
  <c r="E77"/>
  <c r="F77"/>
  <c r="C78"/>
  <c r="D78"/>
  <c r="E78"/>
  <c r="F78"/>
  <c r="C79"/>
  <c r="D79"/>
  <c r="E79"/>
  <c r="F79"/>
  <c r="G79"/>
  <c r="C80"/>
  <c r="D80"/>
  <c r="E80"/>
  <c r="F80"/>
  <c r="G80"/>
  <c r="C81"/>
  <c r="D81"/>
  <c r="E81"/>
  <c r="F81"/>
  <c r="G81"/>
  <c r="C82"/>
  <c r="D82"/>
  <c r="E82"/>
  <c r="F82"/>
  <c r="G82"/>
  <c r="C83"/>
  <c r="D83"/>
  <c r="E83"/>
  <c r="F83"/>
  <c r="G83"/>
  <c r="C84"/>
  <c r="D84"/>
  <c r="E84"/>
  <c r="F84"/>
  <c r="G84"/>
  <c r="C85"/>
  <c r="D85"/>
  <c r="E85"/>
  <c r="F85"/>
  <c r="G85"/>
  <c r="C86"/>
  <c r="D86"/>
  <c r="E86"/>
  <c r="F86"/>
  <c r="G86"/>
  <c r="C87"/>
  <c r="D87"/>
  <c r="E87"/>
  <c r="F87"/>
  <c r="G87"/>
  <c r="C88"/>
  <c r="D88"/>
  <c r="E88"/>
  <c r="F88"/>
  <c r="G88"/>
  <c r="C89"/>
  <c r="D89"/>
  <c r="E89"/>
  <c r="F89"/>
  <c r="G89"/>
  <c r="C90"/>
  <c r="D90"/>
  <c r="E90"/>
  <c r="F90"/>
  <c r="G90"/>
  <c r="C91"/>
  <c r="D91"/>
  <c r="E91"/>
  <c r="F91"/>
  <c r="G91"/>
  <c r="C92"/>
  <c r="D92"/>
  <c r="E92"/>
  <c r="F92"/>
  <c r="G92"/>
  <c r="C93"/>
  <c r="D93"/>
  <c r="E93"/>
  <c r="F93"/>
  <c r="G93"/>
  <c r="C94"/>
  <c r="D94"/>
  <c r="E94"/>
  <c r="F94"/>
  <c r="G94"/>
  <c r="C95"/>
  <c r="D95"/>
  <c r="E95"/>
  <c r="F95"/>
  <c r="G95"/>
  <c r="C96"/>
  <c r="D96"/>
  <c r="E96"/>
  <c r="F96"/>
  <c r="G96"/>
  <c r="C97"/>
  <c r="D97"/>
  <c r="E97"/>
  <c r="F97"/>
  <c r="G97"/>
  <c r="C98"/>
  <c r="D98"/>
  <c r="E98"/>
  <c r="F98"/>
  <c r="G98"/>
  <c r="C99"/>
  <c r="D99"/>
  <c r="E99"/>
  <c r="F99"/>
  <c r="G99"/>
  <c r="C100"/>
  <c r="D100"/>
  <c r="E100"/>
  <c r="F100"/>
  <c r="G100"/>
  <c r="C101"/>
  <c r="D101"/>
  <c r="E101"/>
  <c r="F101"/>
  <c r="G101"/>
  <c r="C102"/>
  <c r="D102"/>
  <c r="E102"/>
  <c r="F102"/>
  <c r="G102"/>
  <c r="D67"/>
  <c r="E67"/>
  <c r="F67"/>
  <c r="C67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21"/>
  <c r="G22"/>
  <c r="G23"/>
  <c r="G24"/>
  <c r="G25"/>
  <c r="G26"/>
  <c r="G27"/>
  <c r="G28"/>
  <c r="G29"/>
  <c r="G30"/>
  <c r="G31"/>
  <c r="G32"/>
  <c r="G20" i="5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G20" i="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F44"/>
  <c r="E44"/>
  <c r="D44"/>
  <c r="C44"/>
  <c r="F43"/>
  <c r="E43"/>
  <c r="D43"/>
  <c r="C43"/>
  <c r="F42"/>
  <c r="E42"/>
  <c r="D42"/>
  <c r="C42"/>
  <c r="F41"/>
  <c r="E41"/>
  <c r="D41"/>
  <c r="C41"/>
  <c r="F40"/>
  <c r="E40"/>
  <c r="D40"/>
  <c r="C40"/>
  <c r="F39"/>
  <c r="E39"/>
  <c r="D39"/>
  <c r="C39"/>
  <c r="F38"/>
  <c r="E38"/>
  <c r="D38"/>
  <c r="C38"/>
  <c r="F37"/>
  <c r="E37"/>
  <c r="D37"/>
  <c r="C37"/>
  <c r="F36"/>
  <c r="E36"/>
  <c r="D36"/>
  <c r="C36"/>
  <c r="F35"/>
  <c r="E35"/>
  <c r="D35"/>
  <c r="C35"/>
  <c r="F34"/>
  <c r="E34"/>
  <c r="D34"/>
  <c r="C34"/>
  <c r="F33"/>
  <c r="E33"/>
  <c r="D33"/>
  <c r="C33"/>
  <c r="F20" i="13"/>
  <c r="C20"/>
  <c r="K19" i="14"/>
  <c r="F19" i="13"/>
  <c r="C19"/>
  <c r="K18" i="14"/>
  <c r="F18" i="13"/>
  <c r="C18"/>
  <c r="K17" i="14"/>
  <c r="F17" i="13"/>
  <c r="C17"/>
  <c r="K16" i="14"/>
  <c r="F16" i="13"/>
  <c r="C16"/>
  <c r="K15" i="14"/>
  <c r="F15" i="13"/>
  <c r="C15"/>
  <c r="K14" i="14"/>
  <c r="F14" i="13"/>
  <c r="C14"/>
  <c r="K13" i="14"/>
  <c r="F13" i="13"/>
  <c r="C13"/>
  <c r="K12" i="14"/>
  <c r="F12" i="13"/>
  <c r="C12"/>
  <c r="K11" i="14"/>
  <c r="F11" i="13"/>
  <c r="C11"/>
  <c r="K10" i="14"/>
  <c r="F10" i="13"/>
  <c r="C10"/>
  <c r="K9" i="14"/>
  <c r="F9" i="13"/>
  <c r="C9"/>
  <c r="K8" i="14"/>
  <c r="G22"/>
  <c r="I22"/>
  <c r="G21"/>
  <c r="I21"/>
  <c r="G20"/>
  <c r="I20"/>
  <c r="G19"/>
  <c r="I19"/>
  <c r="G18"/>
  <c r="I18"/>
  <c r="G17"/>
  <c r="I17"/>
  <c r="G16"/>
  <c r="I16"/>
  <c r="G15"/>
  <c r="I15"/>
  <c r="G14"/>
  <c r="I14"/>
  <c r="G13"/>
  <c r="I13"/>
  <c r="G12"/>
  <c r="I12"/>
  <c r="G11"/>
  <c r="I11"/>
  <c r="G10"/>
  <c r="I10"/>
  <c r="G9"/>
  <c r="I9"/>
  <c r="G8"/>
  <c r="I8"/>
  <c r="K20" i="13"/>
  <c r="K19"/>
  <c r="K18"/>
  <c r="K17"/>
  <c r="K16"/>
  <c r="K15"/>
  <c r="K14"/>
  <c r="K13"/>
  <c r="K12"/>
  <c r="K11"/>
  <c r="K10"/>
  <c r="K9"/>
  <c r="D90"/>
  <c r="D89"/>
  <c r="D88"/>
  <c r="D87"/>
  <c r="D86"/>
  <c r="D85"/>
  <c r="D84"/>
  <c r="D83"/>
  <c r="D82"/>
  <c r="D81"/>
  <c r="D80"/>
  <c r="D79"/>
  <c r="C90"/>
  <c r="C89"/>
  <c r="C88"/>
  <c r="C87"/>
  <c r="C86"/>
  <c r="C85"/>
  <c r="C84"/>
  <c r="C83"/>
  <c r="C82"/>
  <c r="C81"/>
  <c r="C80"/>
  <c r="C79"/>
  <c r="B90"/>
  <c r="B89"/>
  <c r="B88"/>
  <c r="B87"/>
  <c r="B86"/>
  <c r="B85"/>
  <c r="B84"/>
  <c r="B83"/>
  <c r="B82"/>
  <c r="B81"/>
  <c r="B80"/>
  <c r="B79"/>
  <c r="A90"/>
  <c r="A89"/>
  <c r="A88"/>
  <c r="A87"/>
  <c r="A86"/>
  <c r="A85"/>
  <c r="A84"/>
  <c r="A83"/>
  <c r="A82"/>
  <c r="A81"/>
  <c r="A80"/>
  <c r="A79"/>
  <c r="D67"/>
  <c r="D66"/>
  <c r="D65"/>
  <c r="D64"/>
  <c r="D63"/>
  <c r="D62"/>
  <c r="D61"/>
  <c r="D60"/>
  <c r="D59"/>
  <c r="D58"/>
  <c r="D57"/>
  <c r="D56"/>
  <c r="C67"/>
  <c r="C66"/>
  <c r="C65"/>
  <c r="C64"/>
  <c r="C63"/>
  <c r="C62"/>
  <c r="C61"/>
  <c r="C60"/>
  <c r="C59"/>
  <c r="C58"/>
  <c r="C57"/>
  <c r="C56"/>
  <c r="B67"/>
  <c r="B66"/>
  <c r="B65"/>
  <c r="B64"/>
  <c r="B63"/>
  <c r="B62"/>
  <c r="B61"/>
  <c r="B60"/>
  <c r="B59"/>
  <c r="B58"/>
  <c r="B57"/>
  <c r="B56"/>
  <c r="A67"/>
  <c r="A66"/>
  <c r="A65"/>
  <c r="A64"/>
  <c r="A63"/>
  <c r="A62"/>
  <c r="A61"/>
  <c r="A60"/>
  <c r="A59"/>
  <c r="A58"/>
  <c r="A57"/>
  <c r="A56"/>
  <c r="F44"/>
  <c r="F43"/>
  <c r="F42"/>
  <c r="F41"/>
  <c r="F40"/>
  <c r="F39"/>
  <c r="F38"/>
  <c r="F37"/>
  <c r="F36"/>
  <c r="F35"/>
  <c r="F34"/>
  <c r="F33"/>
  <c r="D44"/>
  <c r="D43"/>
  <c r="D42"/>
  <c r="D41"/>
  <c r="D40"/>
  <c r="D39"/>
  <c r="D38"/>
  <c r="D37"/>
  <c r="D36"/>
  <c r="D35"/>
  <c r="D34"/>
  <c r="D33"/>
  <c r="C44"/>
  <c r="C43"/>
  <c r="C42"/>
  <c r="C41"/>
  <c r="C40"/>
  <c r="C39"/>
  <c r="C38"/>
  <c r="C37"/>
  <c r="C36"/>
  <c r="C35"/>
  <c r="C34"/>
  <c r="C33"/>
  <c r="B44"/>
  <c r="B43"/>
  <c r="B42"/>
  <c r="B41"/>
  <c r="B40"/>
  <c r="B39"/>
  <c r="B38"/>
  <c r="B37"/>
  <c r="B36"/>
  <c r="B35"/>
  <c r="B34"/>
  <c r="B33"/>
  <c r="A44"/>
  <c r="A43"/>
  <c r="A42"/>
  <c r="A41"/>
  <c r="A40"/>
  <c r="A39"/>
  <c r="A38"/>
  <c r="A37"/>
  <c r="A36"/>
  <c r="A35"/>
  <c r="A34"/>
  <c r="A33"/>
  <c r="D20"/>
  <c r="D19"/>
  <c r="D18"/>
  <c r="D17"/>
  <c r="D16"/>
  <c r="D15"/>
  <c r="D14"/>
  <c r="D13"/>
  <c r="D12"/>
  <c r="D11"/>
  <c r="D10"/>
  <c r="D9"/>
  <c r="B20"/>
  <c r="B19"/>
  <c r="B18"/>
  <c r="B17"/>
  <c r="B16"/>
  <c r="B15"/>
  <c r="B14"/>
  <c r="B13"/>
  <c r="B12"/>
  <c r="B11"/>
  <c r="B10"/>
  <c r="B9"/>
  <c r="A20"/>
  <c r="A19"/>
  <c r="A18"/>
  <c r="A17"/>
  <c r="A16"/>
  <c r="A15"/>
  <c r="A14"/>
  <c r="A13"/>
  <c r="A12"/>
  <c r="A11"/>
  <c r="A10"/>
  <c r="A9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H97"/>
  <c r="H96"/>
  <c r="H95"/>
  <c r="D92"/>
  <c r="C92"/>
  <c r="D93"/>
  <c r="G92"/>
  <c r="H92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H74"/>
  <c r="H73"/>
  <c r="H72"/>
  <c r="D69"/>
  <c r="C69"/>
  <c r="D70"/>
  <c r="G69"/>
  <c r="H69"/>
  <c r="E33"/>
  <c r="G33"/>
  <c r="H33"/>
  <c r="I33"/>
  <c r="E34"/>
  <c r="G34"/>
  <c r="H34"/>
  <c r="I34"/>
  <c r="E35"/>
  <c r="G35"/>
  <c r="H35"/>
  <c r="I35"/>
  <c r="E36"/>
  <c r="G36"/>
  <c r="H36"/>
  <c r="I36"/>
  <c r="E37"/>
  <c r="G37"/>
  <c r="H37"/>
  <c r="I37"/>
  <c r="E38"/>
  <c r="G38"/>
  <c r="H38"/>
  <c r="I38"/>
  <c r="E39"/>
  <c r="G39"/>
  <c r="H39"/>
  <c r="I39"/>
  <c r="E40"/>
  <c r="G40"/>
  <c r="H40"/>
  <c r="I40"/>
  <c r="E41"/>
  <c r="G41"/>
  <c r="H41"/>
  <c r="I41"/>
  <c r="E42"/>
  <c r="G42"/>
  <c r="H42"/>
  <c r="I42"/>
  <c r="E43"/>
  <c r="G43"/>
  <c r="H43"/>
  <c r="I43"/>
  <c r="E44"/>
  <c r="G44"/>
  <c r="H44"/>
  <c r="I44"/>
  <c r="H51"/>
  <c r="H50"/>
  <c r="H49"/>
  <c r="F46"/>
  <c r="E46"/>
  <c r="F47"/>
  <c r="G46"/>
  <c r="H46"/>
  <c r="D46"/>
  <c r="C46"/>
  <c r="E9"/>
  <c r="G9"/>
  <c r="H9"/>
  <c r="I9"/>
  <c r="E10"/>
  <c r="G10"/>
  <c r="H10"/>
  <c r="I10"/>
  <c r="E11"/>
  <c r="G11"/>
  <c r="H11"/>
  <c r="I11"/>
  <c r="E12"/>
  <c r="G12"/>
  <c r="H12"/>
  <c r="I12"/>
  <c r="E13"/>
  <c r="G13"/>
  <c r="H13"/>
  <c r="I13"/>
  <c r="E14"/>
  <c r="G14"/>
  <c r="H14"/>
  <c r="I14"/>
  <c r="E15"/>
  <c r="G15"/>
  <c r="H15"/>
  <c r="I15"/>
  <c r="E16"/>
  <c r="G16"/>
  <c r="H16"/>
  <c r="I16"/>
  <c r="E17"/>
  <c r="G17"/>
  <c r="H17"/>
  <c r="I17"/>
  <c r="E18"/>
  <c r="G18"/>
  <c r="H18"/>
  <c r="I18"/>
  <c r="E19"/>
  <c r="G19"/>
  <c r="H19"/>
  <c r="I19"/>
  <c r="E20"/>
  <c r="G20"/>
  <c r="H20"/>
  <c r="I20"/>
  <c r="H27"/>
  <c r="H26"/>
  <c r="H25"/>
  <c r="F22"/>
  <c r="C22"/>
  <c r="F24"/>
  <c r="E22"/>
  <c r="F23"/>
  <c r="G22"/>
  <c r="H22"/>
  <c r="D22"/>
  <c r="D90" i="12"/>
  <c r="D89"/>
  <c r="D88"/>
  <c r="D87"/>
  <c r="D86"/>
  <c r="D85"/>
  <c r="D84"/>
  <c r="D83"/>
  <c r="D82"/>
  <c r="D81"/>
  <c r="D80"/>
  <c r="D79"/>
  <c r="D67"/>
  <c r="D66"/>
  <c r="D65"/>
  <c r="D64"/>
  <c r="D63"/>
  <c r="D62"/>
  <c r="D61"/>
  <c r="D60"/>
  <c r="D59"/>
  <c r="D58"/>
  <c r="D57"/>
  <c r="D56"/>
  <c r="F44"/>
  <c r="F43"/>
  <c r="F42"/>
  <c r="F41"/>
  <c r="F40"/>
  <c r="F39"/>
  <c r="F38"/>
  <c r="F37"/>
  <c r="F36"/>
  <c r="F35"/>
  <c r="F34"/>
  <c r="F33"/>
  <c r="F20"/>
  <c r="F19"/>
  <c r="F18"/>
  <c r="F17"/>
  <c r="F16"/>
  <c r="F15"/>
  <c r="F14"/>
  <c r="F13"/>
  <c r="F12"/>
  <c r="F11"/>
  <c r="F10"/>
  <c r="F9"/>
  <c r="C79"/>
  <c r="G79"/>
  <c r="H79"/>
  <c r="I79"/>
  <c r="C80"/>
  <c r="G80"/>
  <c r="H80"/>
  <c r="I80"/>
  <c r="C81"/>
  <c r="G81"/>
  <c r="H81"/>
  <c r="I81"/>
  <c r="C82"/>
  <c r="G82"/>
  <c r="H82"/>
  <c r="I82"/>
  <c r="C83"/>
  <c r="G83"/>
  <c r="H83"/>
  <c r="I83"/>
  <c r="C84"/>
  <c r="G84"/>
  <c r="H84"/>
  <c r="I84"/>
  <c r="C85"/>
  <c r="G85"/>
  <c r="H85"/>
  <c r="I85"/>
  <c r="C86"/>
  <c r="G86"/>
  <c r="H86"/>
  <c r="I86"/>
  <c r="C87"/>
  <c r="G87"/>
  <c r="H87"/>
  <c r="I87"/>
  <c r="C88"/>
  <c r="G88"/>
  <c r="H88"/>
  <c r="I88"/>
  <c r="C89"/>
  <c r="G89"/>
  <c r="H89"/>
  <c r="I89"/>
  <c r="C90"/>
  <c r="G90"/>
  <c r="H90"/>
  <c r="I90"/>
  <c r="H97"/>
  <c r="H96"/>
  <c r="H95"/>
  <c r="D92"/>
  <c r="C92"/>
  <c r="D93"/>
  <c r="G92"/>
  <c r="H92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C56"/>
  <c r="G56"/>
  <c r="H56"/>
  <c r="I56"/>
  <c r="C57"/>
  <c r="G57"/>
  <c r="H57"/>
  <c r="I57"/>
  <c r="C58"/>
  <c r="G58"/>
  <c r="H58"/>
  <c r="I58"/>
  <c r="C59"/>
  <c r="G59"/>
  <c r="H59"/>
  <c r="I59"/>
  <c r="C60"/>
  <c r="G60"/>
  <c r="H60"/>
  <c r="I60"/>
  <c r="C61"/>
  <c r="G61"/>
  <c r="H61"/>
  <c r="I61"/>
  <c r="C62"/>
  <c r="G62"/>
  <c r="H62"/>
  <c r="I62"/>
  <c r="C63"/>
  <c r="G63"/>
  <c r="H63"/>
  <c r="I63"/>
  <c r="C64"/>
  <c r="G64"/>
  <c r="H64"/>
  <c r="I64"/>
  <c r="C65"/>
  <c r="G65"/>
  <c r="H65"/>
  <c r="I65"/>
  <c r="C66"/>
  <c r="G66"/>
  <c r="H66"/>
  <c r="I66"/>
  <c r="C67"/>
  <c r="G67"/>
  <c r="H67"/>
  <c r="I67"/>
  <c r="H74"/>
  <c r="H73"/>
  <c r="H72"/>
  <c r="D69"/>
  <c r="C69"/>
  <c r="D70"/>
  <c r="G69"/>
  <c r="H69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C33"/>
  <c r="D33"/>
  <c r="E33"/>
  <c r="G33"/>
  <c r="H33"/>
  <c r="I33"/>
  <c r="C34"/>
  <c r="D34"/>
  <c r="E34"/>
  <c r="G34"/>
  <c r="H34"/>
  <c r="I34"/>
  <c r="C35"/>
  <c r="D35"/>
  <c r="E35"/>
  <c r="G35"/>
  <c r="H35"/>
  <c r="I35"/>
  <c r="C36"/>
  <c r="D36"/>
  <c r="E36"/>
  <c r="G36"/>
  <c r="H36"/>
  <c r="I36"/>
  <c r="C37"/>
  <c r="D37"/>
  <c r="E37"/>
  <c r="G37"/>
  <c r="H37"/>
  <c r="I37"/>
  <c r="C38"/>
  <c r="D38"/>
  <c r="E38"/>
  <c r="G38"/>
  <c r="H38"/>
  <c r="I38"/>
  <c r="C39"/>
  <c r="D39"/>
  <c r="E39"/>
  <c r="G39"/>
  <c r="H39"/>
  <c r="I39"/>
  <c r="C40"/>
  <c r="D40"/>
  <c r="E40"/>
  <c r="G40"/>
  <c r="H40"/>
  <c r="I40"/>
  <c r="C41"/>
  <c r="D41"/>
  <c r="E41"/>
  <c r="G41"/>
  <c r="H41"/>
  <c r="I41"/>
  <c r="C42"/>
  <c r="D42"/>
  <c r="E42"/>
  <c r="G42"/>
  <c r="H42"/>
  <c r="I42"/>
  <c r="C43"/>
  <c r="D43"/>
  <c r="E43"/>
  <c r="G43"/>
  <c r="H43"/>
  <c r="I43"/>
  <c r="C44"/>
  <c r="D44"/>
  <c r="E44"/>
  <c r="G44"/>
  <c r="H44"/>
  <c r="I44"/>
  <c r="H51"/>
  <c r="H50"/>
  <c r="H49"/>
  <c r="F46"/>
  <c r="E46"/>
  <c r="F47"/>
  <c r="G46"/>
  <c r="H46"/>
  <c r="D46"/>
  <c r="C46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C9"/>
  <c r="D9"/>
  <c r="E9"/>
  <c r="G9"/>
  <c r="H9"/>
  <c r="I9"/>
  <c r="C10"/>
  <c r="D10"/>
  <c r="E10"/>
  <c r="G10"/>
  <c r="H10"/>
  <c r="I10"/>
  <c r="C11"/>
  <c r="D11"/>
  <c r="E11"/>
  <c r="G11"/>
  <c r="H11"/>
  <c r="I11"/>
  <c r="C12"/>
  <c r="D12"/>
  <c r="E12"/>
  <c r="G12"/>
  <c r="H12"/>
  <c r="I12"/>
  <c r="C13"/>
  <c r="D13"/>
  <c r="E13"/>
  <c r="G13"/>
  <c r="H13"/>
  <c r="I13"/>
  <c r="C14"/>
  <c r="D14"/>
  <c r="E14"/>
  <c r="G14"/>
  <c r="H14"/>
  <c r="I14"/>
  <c r="C15"/>
  <c r="D15"/>
  <c r="E15"/>
  <c r="G15"/>
  <c r="H15"/>
  <c r="I15"/>
  <c r="C16"/>
  <c r="D16"/>
  <c r="E16"/>
  <c r="G16"/>
  <c r="H16"/>
  <c r="I16"/>
  <c r="C17"/>
  <c r="D17"/>
  <c r="E17"/>
  <c r="G17"/>
  <c r="H17"/>
  <c r="I17"/>
  <c r="C18"/>
  <c r="D18"/>
  <c r="E18"/>
  <c r="G18"/>
  <c r="H18"/>
  <c r="I18"/>
  <c r="C19"/>
  <c r="D19"/>
  <c r="E19"/>
  <c r="G19"/>
  <c r="H19"/>
  <c r="I19"/>
  <c r="C20"/>
  <c r="D20"/>
  <c r="E20"/>
  <c r="G20"/>
  <c r="H20"/>
  <c r="I20"/>
  <c r="H27"/>
  <c r="H26"/>
  <c r="H25"/>
  <c r="F22"/>
  <c r="C22"/>
  <c r="F24"/>
  <c r="E22"/>
  <c r="F23"/>
  <c r="G22"/>
  <c r="H22"/>
  <c r="D22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D32" i="6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32" i="5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32" i="1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F9" i="11"/>
  <c r="F10"/>
  <c r="F11"/>
  <c r="F12"/>
  <c r="F13"/>
  <c r="F14"/>
  <c r="F15"/>
  <c r="F16"/>
  <c r="F17"/>
  <c r="F18"/>
  <c r="F19"/>
  <c r="F20"/>
  <c r="F22"/>
  <c r="C9"/>
  <c r="C10"/>
  <c r="C11"/>
  <c r="C12"/>
  <c r="C13"/>
  <c r="C14"/>
  <c r="C15"/>
  <c r="C16"/>
  <c r="C17"/>
  <c r="C18"/>
  <c r="C19"/>
  <c r="C20"/>
  <c r="C22"/>
  <c r="F24"/>
  <c r="D90"/>
  <c r="D89"/>
  <c r="D88"/>
  <c r="D87"/>
  <c r="D86"/>
  <c r="D85"/>
  <c r="D84"/>
  <c r="D83"/>
  <c r="D82"/>
  <c r="D81"/>
  <c r="D80"/>
  <c r="D79"/>
  <c r="D67"/>
  <c r="D66"/>
  <c r="D65"/>
  <c r="D64"/>
  <c r="D63"/>
  <c r="D62"/>
  <c r="D61"/>
  <c r="D60"/>
  <c r="D59"/>
  <c r="D58"/>
  <c r="D57"/>
  <c r="D56"/>
  <c r="F44"/>
  <c r="F43"/>
  <c r="F42"/>
  <c r="F41"/>
  <c r="F40"/>
  <c r="F39"/>
  <c r="F38"/>
  <c r="F37"/>
  <c r="F36"/>
  <c r="F35"/>
  <c r="F34"/>
  <c r="F33"/>
  <c r="E32" i="6"/>
  <c r="E31"/>
  <c r="E30"/>
  <c r="E29"/>
  <c r="E28"/>
  <c r="E27"/>
  <c r="E26"/>
  <c r="E25"/>
  <c r="E24"/>
  <c r="E23"/>
  <c r="E22"/>
  <c r="E21"/>
  <c r="E32" i="5"/>
  <c r="E31"/>
  <c r="E30"/>
  <c r="E29"/>
  <c r="E28"/>
  <c r="E27"/>
  <c r="E26"/>
  <c r="E25"/>
  <c r="E24"/>
  <c r="E23"/>
  <c r="E22"/>
  <c r="E21"/>
  <c r="E32" i="1"/>
  <c r="E31"/>
  <c r="E30"/>
  <c r="E29"/>
  <c r="E28"/>
  <c r="E27"/>
  <c r="E26"/>
  <c r="E25"/>
  <c r="E24"/>
  <c r="E23"/>
  <c r="E22"/>
  <c r="E21"/>
  <c r="C79" i="11"/>
  <c r="G79"/>
  <c r="H79"/>
  <c r="I79"/>
  <c r="C80"/>
  <c r="G80"/>
  <c r="H80"/>
  <c r="I80"/>
  <c r="C81"/>
  <c r="G81"/>
  <c r="H81"/>
  <c r="I81"/>
  <c r="C82"/>
  <c r="G82"/>
  <c r="H82"/>
  <c r="I82"/>
  <c r="C83"/>
  <c r="G83"/>
  <c r="H83"/>
  <c r="I83"/>
  <c r="C84"/>
  <c r="G84"/>
  <c r="H84"/>
  <c r="I84"/>
  <c r="C85"/>
  <c r="G85"/>
  <c r="H85"/>
  <c r="I85"/>
  <c r="C86"/>
  <c r="G86"/>
  <c r="H86"/>
  <c r="I86"/>
  <c r="C87"/>
  <c r="G87"/>
  <c r="H87"/>
  <c r="I87"/>
  <c r="C88"/>
  <c r="G88"/>
  <c r="H88"/>
  <c r="I88"/>
  <c r="C89"/>
  <c r="G89"/>
  <c r="H89"/>
  <c r="I89"/>
  <c r="C90"/>
  <c r="G90"/>
  <c r="H90"/>
  <c r="I90"/>
  <c r="H97"/>
  <c r="H96"/>
  <c r="H95"/>
  <c r="D92"/>
  <c r="C92"/>
  <c r="D93"/>
  <c r="G92"/>
  <c r="H92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C56"/>
  <c r="G56"/>
  <c r="H56"/>
  <c r="I56"/>
  <c r="C57"/>
  <c r="G57"/>
  <c r="H57"/>
  <c r="I57"/>
  <c r="C58"/>
  <c r="G58"/>
  <c r="H58"/>
  <c r="I58"/>
  <c r="C59"/>
  <c r="G59"/>
  <c r="H59"/>
  <c r="I59"/>
  <c r="C60"/>
  <c r="G60"/>
  <c r="H60"/>
  <c r="I60"/>
  <c r="C61"/>
  <c r="G61"/>
  <c r="H61"/>
  <c r="I61"/>
  <c r="C62"/>
  <c r="G62"/>
  <c r="H62"/>
  <c r="I62"/>
  <c r="C63"/>
  <c r="G63"/>
  <c r="H63"/>
  <c r="I63"/>
  <c r="C64"/>
  <c r="G64"/>
  <c r="H64"/>
  <c r="I64"/>
  <c r="C65"/>
  <c r="G65"/>
  <c r="H65"/>
  <c r="I65"/>
  <c r="C66"/>
  <c r="G66"/>
  <c r="H66"/>
  <c r="I66"/>
  <c r="C67"/>
  <c r="G67"/>
  <c r="H67"/>
  <c r="I67"/>
  <c r="H74"/>
  <c r="H73"/>
  <c r="H72"/>
  <c r="D69"/>
  <c r="C69"/>
  <c r="D70"/>
  <c r="G69"/>
  <c r="H69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C33"/>
  <c r="D33"/>
  <c r="E33"/>
  <c r="G33"/>
  <c r="H33"/>
  <c r="I33"/>
  <c r="C34"/>
  <c r="D34"/>
  <c r="E34"/>
  <c r="G34"/>
  <c r="H34"/>
  <c r="I34"/>
  <c r="C35"/>
  <c r="D35"/>
  <c r="E35"/>
  <c r="G35"/>
  <c r="H35"/>
  <c r="I35"/>
  <c r="C36"/>
  <c r="D36"/>
  <c r="E36"/>
  <c r="G36"/>
  <c r="H36"/>
  <c r="I36"/>
  <c r="C37"/>
  <c r="D37"/>
  <c r="E37"/>
  <c r="G37"/>
  <c r="H37"/>
  <c r="I37"/>
  <c r="C38"/>
  <c r="D38"/>
  <c r="E38"/>
  <c r="G38"/>
  <c r="H38"/>
  <c r="I38"/>
  <c r="C39"/>
  <c r="D39"/>
  <c r="E39"/>
  <c r="G39"/>
  <c r="H39"/>
  <c r="I39"/>
  <c r="C40"/>
  <c r="D40"/>
  <c r="E40"/>
  <c r="G40"/>
  <c r="H40"/>
  <c r="I40"/>
  <c r="C41"/>
  <c r="D41"/>
  <c r="E41"/>
  <c r="G41"/>
  <c r="H41"/>
  <c r="I41"/>
  <c r="C42"/>
  <c r="D42"/>
  <c r="E42"/>
  <c r="G42"/>
  <c r="H42"/>
  <c r="I42"/>
  <c r="C43"/>
  <c r="D43"/>
  <c r="E43"/>
  <c r="G43"/>
  <c r="H43"/>
  <c r="I43"/>
  <c r="C44"/>
  <c r="D44"/>
  <c r="E44"/>
  <c r="G44"/>
  <c r="H44"/>
  <c r="I44"/>
  <c r="H51"/>
  <c r="H50"/>
  <c r="H49"/>
  <c r="F46"/>
  <c r="E46"/>
  <c r="F47"/>
  <c r="G46"/>
  <c r="H46"/>
  <c r="D46"/>
  <c r="C46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H27"/>
  <c r="H26"/>
  <c r="H25"/>
  <c r="E22"/>
  <c r="F23"/>
  <c r="G22"/>
  <c r="H22"/>
  <c r="D22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F9" i="8"/>
  <c r="F10"/>
  <c r="F11"/>
  <c r="F12"/>
  <c r="F13"/>
  <c r="F14"/>
  <c r="F15"/>
  <c r="F16"/>
  <c r="F17"/>
  <c r="F18"/>
  <c r="F19"/>
  <c r="F20"/>
  <c r="F22"/>
  <c r="C9"/>
  <c r="C10"/>
  <c r="C11"/>
  <c r="C12"/>
  <c r="C13"/>
  <c r="C14"/>
  <c r="C15"/>
  <c r="C16"/>
  <c r="C17"/>
  <c r="C18"/>
  <c r="C19"/>
  <c r="C20"/>
  <c r="C22"/>
  <c r="F24"/>
  <c r="F20" i="10"/>
  <c r="F19"/>
  <c r="F18"/>
  <c r="F17"/>
  <c r="F16"/>
  <c r="F15"/>
  <c r="F14"/>
  <c r="F13"/>
  <c r="F12"/>
  <c r="F11"/>
  <c r="F10"/>
  <c r="F9"/>
  <c r="D20"/>
  <c r="D19"/>
  <c r="D18"/>
  <c r="D17"/>
  <c r="D16"/>
  <c r="D15"/>
  <c r="D14"/>
  <c r="D13"/>
  <c r="D12"/>
  <c r="D11"/>
  <c r="D10"/>
  <c r="D9"/>
  <c r="C20"/>
  <c r="C19"/>
  <c r="C18"/>
  <c r="C17"/>
  <c r="C16"/>
  <c r="C15"/>
  <c r="C14"/>
  <c r="C13"/>
  <c r="C12"/>
  <c r="C11"/>
  <c r="C10"/>
  <c r="C9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D79"/>
  <c r="C79"/>
  <c r="G79"/>
  <c r="H79"/>
  <c r="I79"/>
  <c r="D80"/>
  <c r="C80"/>
  <c r="G80"/>
  <c r="H80"/>
  <c r="I80"/>
  <c r="D81"/>
  <c r="C81"/>
  <c r="G81"/>
  <c r="H81"/>
  <c r="I81"/>
  <c r="D82"/>
  <c r="C82"/>
  <c r="G82"/>
  <c r="H82"/>
  <c r="I82"/>
  <c r="D83"/>
  <c r="C83"/>
  <c r="G83"/>
  <c r="H83"/>
  <c r="I83"/>
  <c r="D84"/>
  <c r="C84"/>
  <c r="G84"/>
  <c r="H84"/>
  <c r="I84"/>
  <c r="D85"/>
  <c r="C85"/>
  <c r="G85"/>
  <c r="H85"/>
  <c r="I85"/>
  <c r="D86"/>
  <c r="C86"/>
  <c r="G86"/>
  <c r="H86"/>
  <c r="I86"/>
  <c r="D87"/>
  <c r="C87"/>
  <c r="G87"/>
  <c r="H87"/>
  <c r="I87"/>
  <c r="D88"/>
  <c r="C88"/>
  <c r="G88"/>
  <c r="H88"/>
  <c r="I88"/>
  <c r="D89"/>
  <c r="C89"/>
  <c r="G89"/>
  <c r="H89"/>
  <c r="I89"/>
  <c r="D90"/>
  <c r="C90"/>
  <c r="G90"/>
  <c r="H90"/>
  <c r="I90"/>
  <c r="H97"/>
  <c r="H96"/>
  <c r="H95"/>
  <c r="D92"/>
  <c r="C92"/>
  <c r="D93"/>
  <c r="G92"/>
  <c r="H92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D56"/>
  <c r="C56"/>
  <c r="G56"/>
  <c r="H56"/>
  <c r="I56"/>
  <c r="D57"/>
  <c r="C57"/>
  <c r="G57"/>
  <c r="H57"/>
  <c r="I57"/>
  <c r="D58"/>
  <c r="C58"/>
  <c r="G58"/>
  <c r="H58"/>
  <c r="I58"/>
  <c r="D59"/>
  <c r="C59"/>
  <c r="G59"/>
  <c r="H59"/>
  <c r="I59"/>
  <c r="D60"/>
  <c r="C60"/>
  <c r="G60"/>
  <c r="H60"/>
  <c r="I60"/>
  <c r="D61"/>
  <c r="C61"/>
  <c r="G61"/>
  <c r="H61"/>
  <c r="I61"/>
  <c r="D62"/>
  <c r="C62"/>
  <c r="G62"/>
  <c r="H62"/>
  <c r="I62"/>
  <c r="D63"/>
  <c r="C63"/>
  <c r="G63"/>
  <c r="H63"/>
  <c r="I63"/>
  <c r="D64"/>
  <c r="C64"/>
  <c r="G64"/>
  <c r="H64"/>
  <c r="I64"/>
  <c r="D65"/>
  <c r="C65"/>
  <c r="G65"/>
  <c r="H65"/>
  <c r="I65"/>
  <c r="D66"/>
  <c r="C66"/>
  <c r="G66"/>
  <c r="H66"/>
  <c r="I66"/>
  <c r="D67"/>
  <c r="C67"/>
  <c r="G67"/>
  <c r="H67"/>
  <c r="I67"/>
  <c r="H74"/>
  <c r="H73"/>
  <c r="H72"/>
  <c r="D69"/>
  <c r="C69"/>
  <c r="D70"/>
  <c r="G69"/>
  <c r="H69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F33"/>
  <c r="C33"/>
  <c r="D33"/>
  <c r="E33"/>
  <c r="G33"/>
  <c r="H33"/>
  <c r="I33"/>
  <c r="F34"/>
  <c r="C34"/>
  <c r="D34"/>
  <c r="E34"/>
  <c r="G34"/>
  <c r="H34"/>
  <c r="I34"/>
  <c r="F35"/>
  <c r="C35"/>
  <c r="D35"/>
  <c r="E35"/>
  <c r="G35"/>
  <c r="H35"/>
  <c r="I35"/>
  <c r="F36"/>
  <c r="C36"/>
  <c r="D36"/>
  <c r="E36"/>
  <c r="G36"/>
  <c r="H36"/>
  <c r="I36"/>
  <c r="F37"/>
  <c r="C37"/>
  <c r="D37"/>
  <c r="E37"/>
  <c r="G37"/>
  <c r="H37"/>
  <c r="I37"/>
  <c r="F38"/>
  <c r="C38"/>
  <c r="D38"/>
  <c r="E38"/>
  <c r="G38"/>
  <c r="H38"/>
  <c r="I38"/>
  <c r="F39"/>
  <c r="C39"/>
  <c r="D39"/>
  <c r="E39"/>
  <c r="G39"/>
  <c r="H39"/>
  <c r="I39"/>
  <c r="F40"/>
  <c r="C40"/>
  <c r="D40"/>
  <c r="E40"/>
  <c r="G40"/>
  <c r="H40"/>
  <c r="I40"/>
  <c r="F41"/>
  <c r="C41"/>
  <c r="D41"/>
  <c r="E41"/>
  <c r="G41"/>
  <c r="H41"/>
  <c r="I41"/>
  <c r="F42"/>
  <c r="C42"/>
  <c r="D42"/>
  <c r="E42"/>
  <c r="G42"/>
  <c r="H42"/>
  <c r="I42"/>
  <c r="F43"/>
  <c r="C43"/>
  <c r="D43"/>
  <c r="E43"/>
  <c r="G43"/>
  <c r="H43"/>
  <c r="I43"/>
  <c r="F44"/>
  <c r="C44"/>
  <c r="D44"/>
  <c r="E44"/>
  <c r="G44"/>
  <c r="H44"/>
  <c r="I44"/>
  <c r="H51"/>
  <c r="H50"/>
  <c r="H49"/>
  <c r="F46"/>
  <c r="E46"/>
  <c r="F47"/>
  <c r="G46"/>
  <c r="H46"/>
  <c r="D46"/>
  <c r="C46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E9"/>
  <c r="G9"/>
  <c r="H9"/>
  <c r="I9"/>
  <c r="E10"/>
  <c r="G10"/>
  <c r="H10"/>
  <c r="I10"/>
  <c r="E11"/>
  <c r="G11"/>
  <c r="H11"/>
  <c r="I11"/>
  <c r="E12"/>
  <c r="G12"/>
  <c r="H12"/>
  <c r="I12"/>
  <c r="E13"/>
  <c r="G13"/>
  <c r="H13"/>
  <c r="I13"/>
  <c r="E14"/>
  <c r="G14"/>
  <c r="H14"/>
  <c r="I14"/>
  <c r="E15"/>
  <c r="G15"/>
  <c r="H15"/>
  <c r="I15"/>
  <c r="E16"/>
  <c r="G16"/>
  <c r="H16"/>
  <c r="I16"/>
  <c r="E17"/>
  <c r="G17"/>
  <c r="H17"/>
  <c r="I17"/>
  <c r="E18"/>
  <c r="G18"/>
  <c r="H18"/>
  <c r="I18"/>
  <c r="E19"/>
  <c r="G19"/>
  <c r="H19"/>
  <c r="I19"/>
  <c r="E20"/>
  <c r="G20"/>
  <c r="H20"/>
  <c r="I20"/>
  <c r="H27"/>
  <c r="H26"/>
  <c r="H25"/>
  <c r="F22"/>
  <c r="E22"/>
  <c r="F23"/>
  <c r="G22"/>
  <c r="H22"/>
  <c r="D22"/>
  <c r="C22"/>
  <c r="D90" i="2"/>
  <c r="C90"/>
  <c r="D67"/>
  <c r="C67"/>
  <c r="F20"/>
  <c r="F44"/>
  <c r="C44"/>
  <c r="C20"/>
  <c r="D90" i="9"/>
  <c r="D89"/>
  <c r="D88"/>
  <c r="D87"/>
  <c r="D86"/>
  <c r="D85"/>
  <c r="D84"/>
  <c r="D83"/>
  <c r="D82"/>
  <c r="D81"/>
  <c r="D80"/>
  <c r="D79"/>
  <c r="C90"/>
  <c r="C89"/>
  <c r="C88"/>
  <c r="C87"/>
  <c r="C86"/>
  <c r="C85"/>
  <c r="C84"/>
  <c r="C83"/>
  <c r="C82"/>
  <c r="C81"/>
  <c r="C80"/>
  <c r="C79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D67"/>
  <c r="D66"/>
  <c r="D65"/>
  <c r="D64"/>
  <c r="D63"/>
  <c r="D62"/>
  <c r="D61"/>
  <c r="D60"/>
  <c r="D59"/>
  <c r="D58"/>
  <c r="D57"/>
  <c r="D56"/>
  <c r="C67"/>
  <c r="C66"/>
  <c r="C65"/>
  <c r="C64"/>
  <c r="C63"/>
  <c r="C62"/>
  <c r="C61"/>
  <c r="C60"/>
  <c r="C59"/>
  <c r="C58"/>
  <c r="C57"/>
  <c r="C56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F44"/>
  <c r="F43"/>
  <c r="F42"/>
  <c r="F41"/>
  <c r="F40"/>
  <c r="F39"/>
  <c r="F38"/>
  <c r="F37"/>
  <c r="F36"/>
  <c r="F35"/>
  <c r="F34"/>
  <c r="F33"/>
  <c r="D44"/>
  <c r="D43"/>
  <c r="D42"/>
  <c r="D41"/>
  <c r="D40"/>
  <c r="D39"/>
  <c r="D38"/>
  <c r="D37"/>
  <c r="D36"/>
  <c r="D35"/>
  <c r="D34"/>
  <c r="D33"/>
  <c r="C44"/>
  <c r="C43"/>
  <c r="C42"/>
  <c r="C41"/>
  <c r="C40"/>
  <c r="C39"/>
  <c r="C38"/>
  <c r="C37"/>
  <c r="C36"/>
  <c r="C35"/>
  <c r="C34"/>
  <c r="C33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F20"/>
  <c r="F19"/>
  <c r="F18"/>
  <c r="F17"/>
  <c r="F16"/>
  <c r="F15"/>
  <c r="F14"/>
  <c r="F13"/>
  <c r="F12"/>
  <c r="F11"/>
  <c r="F10"/>
  <c r="F9"/>
  <c r="D20"/>
  <c r="D19"/>
  <c r="D18"/>
  <c r="D17"/>
  <c r="D16"/>
  <c r="D15"/>
  <c r="D14"/>
  <c r="D13"/>
  <c r="D12"/>
  <c r="D11"/>
  <c r="D10"/>
  <c r="D9"/>
  <c r="C20"/>
  <c r="C19"/>
  <c r="C18"/>
  <c r="C17"/>
  <c r="C16"/>
  <c r="C15"/>
  <c r="C14"/>
  <c r="C13"/>
  <c r="C12"/>
  <c r="C11"/>
  <c r="C10"/>
  <c r="C9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H97"/>
  <c r="H96"/>
  <c r="H95"/>
  <c r="D92"/>
  <c r="C92"/>
  <c r="D93"/>
  <c r="G92"/>
  <c r="H92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H74"/>
  <c r="H73"/>
  <c r="H72"/>
  <c r="D69"/>
  <c r="C69"/>
  <c r="D70"/>
  <c r="G69"/>
  <c r="H69"/>
  <c r="E33"/>
  <c r="G33"/>
  <c r="H33"/>
  <c r="I33"/>
  <c r="E34"/>
  <c r="G34"/>
  <c r="H34"/>
  <c r="I34"/>
  <c r="E35"/>
  <c r="G35"/>
  <c r="H35"/>
  <c r="I35"/>
  <c r="E36"/>
  <c r="G36"/>
  <c r="H36"/>
  <c r="I36"/>
  <c r="E37"/>
  <c r="G37"/>
  <c r="H37"/>
  <c r="I37"/>
  <c r="E38"/>
  <c r="G38"/>
  <c r="H38"/>
  <c r="I38"/>
  <c r="E39"/>
  <c r="G39"/>
  <c r="H39"/>
  <c r="I39"/>
  <c r="E40"/>
  <c r="G40"/>
  <c r="H40"/>
  <c r="I40"/>
  <c r="E41"/>
  <c r="G41"/>
  <c r="H41"/>
  <c r="I41"/>
  <c r="E42"/>
  <c r="G42"/>
  <c r="H42"/>
  <c r="I42"/>
  <c r="E43"/>
  <c r="G43"/>
  <c r="H43"/>
  <c r="I43"/>
  <c r="E44"/>
  <c r="G44"/>
  <c r="H44"/>
  <c r="I44"/>
  <c r="H51"/>
  <c r="H50"/>
  <c r="H49"/>
  <c r="F46"/>
  <c r="E46"/>
  <c r="F47"/>
  <c r="G46"/>
  <c r="H46"/>
  <c r="D46"/>
  <c r="C46"/>
  <c r="E9"/>
  <c r="G9"/>
  <c r="H9"/>
  <c r="I9"/>
  <c r="E10"/>
  <c r="G10"/>
  <c r="H10"/>
  <c r="I10"/>
  <c r="E11"/>
  <c r="G11"/>
  <c r="H11"/>
  <c r="I11"/>
  <c r="E12"/>
  <c r="G12"/>
  <c r="H12"/>
  <c r="I12"/>
  <c r="E13"/>
  <c r="G13"/>
  <c r="H13"/>
  <c r="I13"/>
  <c r="E14"/>
  <c r="G14"/>
  <c r="H14"/>
  <c r="I14"/>
  <c r="E15"/>
  <c r="G15"/>
  <c r="H15"/>
  <c r="I15"/>
  <c r="E16"/>
  <c r="G16"/>
  <c r="H16"/>
  <c r="I16"/>
  <c r="E17"/>
  <c r="G17"/>
  <c r="H17"/>
  <c r="I17"/>
  <c r="E18"/>
  <c r="G18"/>
  <c r="H18"/>
  <c r="I18"/>
  <c r="E19"/>
  <c r="G19"/>
  <c r="H19"/>
  <c r="I19"/>
  <c r="E20"/>
  <c r="G20"/>
  <c r="H20"/>
  <c r="I20"/>
  <c r="H27"/>
  <c r="H26"/>
  <c r="H25"/>
  <c r="F22"/>
  <c r="E22"/>
  <c r="F23"/>
  <c r="G22"/>
  <c r="H22"/>
  <c r="D22"/>
  <c r="C22"/>
  <c r="D90" i="8"/>
  <c r="D89"/>
  <c r="D88"/>
  <c r="D87"/>
  <c r="D86"/>
  <c r="D85"/>
  <c r="D84"/>
  <c r="D83"/>
  <c r="D82"/>
  <c r="D81"/>
  <c r="D80"/>
  <c r="D79"/>
  <c r="C90"/>
  <c r="C89"/>
  <c r="C88"/>
  <c r="C87"/>
  <c r="C86"/>
  <c r="C85"/>
  <c r="C84"/>
  <c r="C83"/>
  <c r="C82"/>
  <c r="C81"/>
  <c r="C80"/>
  <c r="C79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A56"/>
  <c r="D67"/>
  <c r="D66"/>
  <c r="D65"/>
  <c r="D64"/>
  <c r="D63"/>
  <c r="D62"/>
  <c r="D61"/>
  <c r="D60"/>
  <c r="D59"/>
  <c r="D58"/>
  <c r="D57"/>
  <c r="D56"/>
  <c r="C67"/>
  <c r="C66"/>
  <c r="C65"/>
  <c r="C64"/>
  <c r="C63"/>
  <c r="C62"/>
  <c r="C61"/>
  <c r="C60"/>
  <c r="C59"/>
  <c r="C58"/>
  <c r="C57"/>
  <c r="C56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F44"/>
  <c r="F43"/>
  <c r="F42"/>
  <c r="F41"/>
  <c r="F40"/>
  <c r="F39"/>
  <c r="F38"/>
  <c r="F37"/>
  <c r="F36"/>
  <c r="F35"/>
  <c r="F34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F33"/>
  <c r="D33"/>
  <c r="C33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D20"/>
  <c r="D19"/>
  <c r="D18"/>
  <c r="D17"/>
  <c r="D16"/>
  <c r="D15"/>
  <c r="D14"/>
  <c r="D13"/>
  <c r="D12"/>
  <c r="D11"/>
  <c r="D10"/>
  <c r="D9"/>
  <c r="B20"/>
  <c r="B19"/>
  <c r="B18"/>
  <c r="B17"/>
  <c r="B16"/>
  <c r="B15"/>
  <c r="B14"/>
  <c r="B13"/>
  <c r="B12"/>
  <c r="B11"/>
  <c r="B10"/>
  <c r="B9"/>
  <c r="A20"/>
  <c r="A19"/>
  <c r="A18"/>
  <c r="A17"/>
  <c r="A16"/>
  <c r="A15"/>
  <c r="A14"/>
  <c r="A13"/>
  <c r="A12"/>
  <c r="A11"/>
  <c r="A10"/>
  <c r="A9"/>
  <c r="G79"/>
  <c r="H79"/>
  <c r="I79"/>
  <c r="G80"/>
  <c r="H80"/>
  <c r="I80"/>
  <c r="G81"/>
  <c r="H81"/>
  <c r="I81"/>
  <c r="G82"/>
  <c r="H82"/>
  <c r="I82"/>
  <c r="G83"/>
  <c r="H83"/>
  <c r="I83"/>
  <c r="G84"/>
  <c r="H84"/>
  <c r="I84"/>
  <c r="G85"/>
  <c r="H85"/>
  <c r="I85"/>
  <c r="G86"/>
  <c r="H86"/>
  <c r="I86"/>
  <c r="G87"/>
  <c r="H87"/>
  <c r="I87"/>
  <c r="G88"/>
  <c r="H88"/>
  <c r="I88"/>
  <c r="G89"/>
  <c r="H89"/>
  <c r="I89"/>
  <c r="G90"/>
  <c r="H90"/>
  <c r="I90"/>
  <c r="H97"/>
  <c r="H96"/>
  <c r="H95"/>
  <c r="D92"/>
  <c r="C92"/>
  <c r="D93"/>
  <c r="G92"/>
  <c r="H92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H74"/>
  <c r="H73"/>
  <c r="H72"/>
  <c r="D69"/>
  <c r="C69"/>
  <c r="D70"/>
  <c r="G69"/>
  <c r="H69"/>
  <c r="E33"/>
  <c r="G33"/>
  <c r="H33"/>
  <c r="I33"/>
  <c r="E34"/>
  <c r="G34"/>
  <c r="H34"/>
  <c r="I34"/>
  <c r="E35"/>
  <c r="G35"/>
  <c r="H35"/>
  <c r="I35"/>
  <c r="E36"/>
  <c r="G36"/>
  <c r="H36"/>
  <c r="I36"/>
  <c r="E37"/>
  <c r="G37"/>
  <c r="H37"/>
  <c r="I37"/>
  <c r="E38"/>
  <c r="G38"/>
  <c r="H38"/>
  <c r="I38"/>
  <c r="E39"/>
  <c r="G39"/>
  <c r="H39"/>
  <c r="I39"/>
  <c r="E40"/>
  <c r="G40"/>
  <c r="H40"/>
  <c r="I40"/>
  <c r="E41"/>
  <c r="G41"/>
  <c r="H41"/>
  <c r="I41"/>
  <c r="E42"/>
  <c r="G42"/>
  <c r="H42"/>
  <c r="I42"/>
  <c r="E43"/>
  <c r="G43"/>
  <c r="H43"/>
  <c r="I43"/>
  <c r="E44"/>
  <c r="G44"/>
  <c r="H44"/>
  <c r="I44"/>
  <c r="H51"/>
  <c r="H50"/>
  <c r="H49"/>
  <c r="F46"/>
  <c r="E46"/>
  <c r="F47"/>
  <c r="G46"/>
  <c r="H46"/>
  <c r="D46"/>
  <c r="C46"/>
  <c r="E9"/>
  <c r="G9"/>
  <c r="H9"/>
  <c r="I9"/>
  <c r="E10"/>
  <c r="G10"/>
  <c r="H10"/>
  <c r="I10"/>
  <c r="E11"/>
  <c r="G11"/>
  <c r="H11"/>
  <c r="I11"/>
  <c r="E12"/>
  <c r="G12"/>
  <c r="H12"/>
  <c r="I12"/>
  <c r="E13"/>
  <c r="G13"/>
  <c r="H13"/>
  <c r="I13"/>
  <c r="E14"/>
  <c r="G14"/>
  <c r="H14"/>
  <c r="I14"/>
  <c r="E15"/>
  <c r="G15"/>
  <c r="H15"/>
  <c r="I15"/>
  <c r="E16"/>
  <c r="G16"/>
  <c r="H16"/>
  <c r="I16"/>
  <c r="E17"/>
  <c r="G17"/>
  <c r="H17"/>
  <c r="I17"/>
  <c r="E18"/>
  <c r="G18"/>
  <c r="H18"/>
  <c r="I18"/>
  <c r="E19"/>
  <c r="G19"/>
  <c r="H19"/>
  <c r="I19"/>
  <c r="E20"/>
  <c r="G20"/>
  <c r="H20"/>
  <c r="I20"/>
  <c r="H27"/>
  <c r="H26"/>
  <c r="H25"/>
  <c r="E22"/>
  <c r="F23"/>
  <c r="G22"/>
  <c r="H22"/>
  <c r="D22"/>
  <c r="F31" i="1"/>
  <c r="C31"/>
  <c r="F30"/>
  <c r="C30"/>
  <c r="F29"/>
  <c r="C29"/>
  <c r="F28"/>
  <c r="C28"/>
  <c r="F27"/>
  <c r="C27"/>
  <c r="F26"/>
  <c r="C26"/>
  <c r="F25"/>
  <c r="C25"/>
  <c r="F31" i="6"/>
  <c r="C31"/>
  <c r="F30"/>
  <c r="C30"/>
  <c r="F29"/>
  <c r="C29"/>
  <c r="F28"/>
  <c r="C28"/>
  <c r="F31" i="5"/>
  <c r="C31"/>
  <c r="F30"/>
  <c r="C30"/>
  <c r="F29"/>
  <c r="C29"/>
  <c r="F28"/>
  <c r="C28"/>
  <c r="F27"/>
  <c r="C27"/>
  <c r="F26"/>
  <c r="C26"/>
  <c r="F25"/>
  <c r="C25"/>
  <c r="F27" i="6"/>
  <c r="C27"/>
  <c r="F26"/>
  <c r="C26"/>
  <c r="F25"/>
  <c r="C25"/>
  <c r="D34" i="2"/>
  <c r="D35"/>
  <c r="D36"/>
  <c r="D37"/>
  <c r="D38"/>
  <c r="D39"/>
  <c r="D40"/>
  <c r="D41"/>
  <c r="D42"/>
  <c r="D43"/>
  <c r="D44"/>
  <c r="D33"/>
  <c r="D10"/>
  <c r="D11"/>
  <c r="D12"/>
  <c r="D13"/>
  <c r="D14"/>
  <c r="D15"/>
  <c r="D16"/>
  <c r="D17"/>
  <c r="D18"/>
  <c r="D19"/>
  <c r="D20"/>
  <c r="D9"/>
  <c r="D79"/>
  <c r="D80"/>
  <c r="D81"/>
  <c r="D82"/>
  <c r="D83"/>
  <c r="D84"/>
  <c r="D85"/>
  <c r="D86"/>
  <c r="D87"/>
  <c r="D88"/>
  <c r="D89"/>
  <c r="D92"/>
  <c r="C79"/>
  <c r="C80"/>
  <c r="C81"/>
  <c r="C82"/>
  <c r="C83"/>
  <c r="C84"/>
  <c r="C85"/>
  <c r="C86"/>
  <c r="C87"/>
  <c r="C88"/>
  <c r="C89"/>
  <c r="C92"/>
  <c r="G92"/>
  <c r="H92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G81"/>
  <c r="H81"/>
  <c r="G80"/>
  <c r="H80"/>
  <c r="G79"/>
  <c r="H79"/>
  <c r="D56"/>
  <c r="D57"/>
  <c r="D58"/>
  <c r="D59"/>
  <c r="D60"/>
  <c r="D61"/>
  <c r="D62"/>
  <c r="D63"/>
  <c r="D64"/>
  <c r="D65"/>
  <c r="D66"/>
  <c r="D69"/>
  <c r="C56"/>
  <c r="C57"/>
  <c r="C58"/>
  <c r="C59"/>
  <c r="C60"/>
  <c r="C61"/>
  <c r="C62"/>
  <c r="C63"/>
  <c r="C64"/>
  <c r="C65"/>
  <c r="C66"/>
  <c r="C69"/>
  <c r="G69"/>
  <c r="H69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56"/>
  <c r="H56"/>
  <c r="F34"/>
  <c r="C34"/>
  <c r="E34"/>
  <c r="G34"/>
  <c r="H34"/>
  <c r="F35"/>
  <c r="C35"/>
  <c r="E35"/>
  <c r="G35"/>
  <c r="H35"/>
  <c r="F36"/>
  <c r="C36"/>
  <c r="E36"/>
  <c r="G36"/>
  <c r="H36"/>
  <c r="F37"/>
  <c r="C37"/>
  <c r="E37"/>
  <c r="G37"/>
  <c r="H37"/>
  <c r="F38"/>
  <c r="C38"/>
  <c r="E38"/>
  <c r="G38"/>
  <c r="H38"/>
  <c r="F39"/>
  <c r="C39"/>
  <c r="E39"/>
  <c r="G39"/>
  <c r="H39"/>
  <c r="F40"/>
  <c r="C40"/>
  <c r="E40"/>
  <c r="G40"/>
  <c r="H40"/>
  <c r="F41"/>
  <c r="C41"/>
  <c r="E41"/>
  <c r="G41"/>
  <c r="H41"/>
  <c r="F42"/>
  <c r="C42"/>
  <c r="E42"/>
  <c r="G42"/>
  <c r="H42"/>
  <c r="F43"/>
  <c r="C43"/>
  <c r="E43"/>
  <c r="G43"/>
  <c r="H43"/>
  <c r="E44"/>
  <c r="G44"/>
  <c r="H44"/>
  <c r="F33"/>
  <c r="C33"/>
  <c r="E33"/>
  <c r="G33"/>
  <c r="H33"/>
  <c r="C9"/>
  <c r="E9"/>
  <c r="F9"/>
  <c r="G9"/>
  <c r="C10"/>
  <c r="E10"/>
  <c r="F10"/>
  <c r="G10"/>
  <c r="C11"/>
  <c r="E11"/>
  <c r="F11"/>
  <c r="G11"/>
  <c r="C12"/>
  <c r="E12"/>
  <c r="F12"/>
  <c r="G12"/>
  <c r="C13"/>
  <c r="E13"/>
  <c r="F13"/>
  <c r="G13"/>
  <c r="C14"/>
  <c r="E14"/>
  <c r="F14"/>
  <c r="G14"/>
  <c r="C15"/>
  <c r="E15"/>
  <c r="F15"/>
  <c r="G15"/>
  <c r="C16"/>
  <c r="E16"/>
  <c r="F16"/>
  <c r="G16"/>
  <c r="C17"/>
  <c r="E17"/>
  <c r="F17"/>
  <c r="G17"/>
  <c r="C18"/>
  <c r="E18"/>
  <c r="F18"/>
  <c r="G18"/>
  <c r="F19"/>
  <c r="C19"/>
  <c r="E19"/>
  <c r="G19"/>
  <c r="E20"/>
  <c r="G20"/>
  <c r="G22"/>
  <c r="E22"/>
  <c r="H22"/>
  <c r="H10"/>
  <c r="H11"/>
  <c r="H12"/>
  <c r="H13"/>
  <c r="H14"/>
  <c r="H15"/>
  <c r="H16"/>
  <c r="H17"/>
  <c r="H18"/>
  <c r="H19"/>
  <c r="H20"/>
  <c r="H9"/>
  <c r="I79"/>
  <c r="I80"/>
  <c r="I81"/>
  <c r="I82"/>
  <c r="I83"/>
  <c r="I84"/>
  <c r="I85"/>
  <c r="I86"/>
  <c r="I87"/>
  <c r="I88"/>
  <c r="I89"/>
  <c r="I90"/>
  <c r="H97"/>
  <c r="H96"/>
  <c r="H95"/>
  <c r="I33"/>
  <c r="I34"/>
  <c r="I35"/>
  <c r="I36"/>
  <c r="I37"/>
  <c r="I38"/>
  <c r="I39"/>
  <c r="I40"/>
  <c r="I41"/>
  <c r="I42"/>
  <c r="I43"/>
  <c r="I44"/>
  <c r="H51"/>
  <c r="H50"/>
  <c r="H49"/>
  <c r="I9"/>
  <c r="I10"/>
  <c r="I11"/>
  <c r="I12"/>
  <c r="I13"/>
  <c r="I14"/>
  <c r="I15"/>
  <c r="I16"/>
  <c r="I17"/>
  <c r="I18"/>
  <c r="I19"/>
  <c r="I20"/>
  <c r="H27"/>
  <c r="H26"/>
  <c r="H25"/>
  <c r="I56"/>
  <c r="I57"/>
  <c r="I58"/>
  <c r="I59"/>
  <c r="I60"/>
  <c r="I61"/>
  <c r="I62"/>
  <c r="I63"/>
  <c r="I64"/>
  <c r="I65"/>
  <c r="I66"/>
  <c r="I67"/>
  <c r="H74"/>
  <c r="H73"/>
  <c r="H72"/>
  <c r="G46"/>
  <c r="F46"/>
  <c r="E46"/>
  <c r="D46"/>
  <c r="C46"/>
  <c r="F22"/>
  <c r="C22"/>
  <c r="D22"/>
  <c r="F32" i="6"/>
  <c r="C32"/>
  <c r="F24"/>
  <c r="C24"/>
  <c r="F32" i="5"/>
  <c r="C32"/>
  <c r="F24"/>
  <c r="C24"/>
  <c r="F32" i="1"/>
  <c r="C32"/>
  <c r="F24"/>
  <c r="C24"/>
  <c r="D93" i="2"/>
  <c r="D70"/>
  <c r="F47"/>
  <c r="F23"/>
  <c r="F23" i="6"/>
  <c r="C23"/>
  <c r="F22"/>
  <c r="C22"/>
  <c r="F21"/>
  <c r="C21"/>
  <c r="F20"/>
  <c r="E20"/>
  <c r="C20"/>
  <c r="F19"/>
  <c r="E19"/>
  <c r="C19"/>
  <c r="F18"/>
  <c r="E18"/>
  <c r="C18"/>
  <c r="F17"/>
  <c r="E17"/>
  <c r="C17"/>
  <c r="F16"/>
  <c r="E16"/>
  <c r="C16"/>
  <c r="F15"/>
  <c r="E15"/>
  <c r="C15"/>
  <c r="F14"/>
  <c r="E14"/>
  <c r="C14"/>
  <c r="E13"/>
  <c r="C13"/>
  <c r="E12"/>
  <c r="C12"/>
  <c r="E11"/>
  <c r="C11"/>
  <c r="E10"/>
  <c r="C10"/>
  <c r="E9"/>
  <c r="C9"/>
  <c r="F23" i="5"/>
  <c r="C23"/>
  <c r="F22"/>
  <c r="C22"/>
  <c r="F21"/>
  <c r="C21"/>
  <c r="F20"/>
  <c r="E20"/>
  <c r="C20"/>
  <c r="F19"/>
  <c r="E19"/>
  <c r="C19"/>
  <c r="F18"/>
  <c r="E18"/>
  <c r="C18"/>
  <c r="F17"/>
  <c r="E17"/>
  <c r="C17"/>
  <c r="F16"/>
  <c r="E16"/>
  <c r="C16"/>
  <c r="F15"/>
  <c r="E15"/>
  <c r="C15"/>
  <c r="F14"/>
  <c r="E14"/>
  <c r="C14"/>
  <c r="E13"/>
  <c r="C13"/>
  <c r="E12"/>
  <c r="C12"/>
  <c r="E11"/>
  <c r="C11"/>
  <c r="E10"/>
  <c r="C10"/>
  <c r="E9"/>
  <c r="C9"/>
  <c r="H46" i="2"/>
  <c r="F20" i="1"/>
  <c r="F19"/>
  <c r="F18"/>
  <c r="F17"/>
  <c r="F16"/>
  <c r="F15"/>
  <c r="F14"/>
  <c r="F23"/>
  <c r="C23"/>
  <c r="F22"/>
  <c r="C22"/>
  <c r="F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</calcChain>
</file>

<file path=xl/comments1.xml><?xml version="1.0" encoding="utf-8"?>
<comments xmlns="http://schemas.openxmlformats.org/spreadsheetml/2006/main">
  <authors>
    <author>mcarmstr</author>
  </authors>
  <commentList>
    <comment ref="O38" authorId="0">
      <text>
        <r>
          <rPr>
            <b/>
            <sz val="8"/>
            <color indexed="81"/>
            <rFont val="Tahoma"/>
            <family val="2"/>
          </rPr>
          <t>mcarmstr:</t>
        </r>
        <r>
          <rPr>
            <sz val="8"/>
            <color indexed="81"/>
            <rFont val="Tahoma"/>
            <family val="2"/>
          </rPr>
          <t xml:space="preserve">
see documentation for details:
Large Commercial Revenue Rate Calculation 2012-06-27.docx</t>
        </r>
      </text>
    </comment>
  </commentList>
</comments>
</file>

<file path=xl/sharedStrings.xml><?xml version="1.0" encoding="utf-8"?>
<sst xmlns="http://schemas.openxmlformats.org/spreadsheetml/2006/main" count="2125" uniqueCount="108">
  <si>
    <t>CUBE:</t>
  </si>
  <si>
    <t>Location</t>
  </si>
  <si>
    <t>Tariff Schedule</t>
  </si>
  <si>
    <t>Act</t>
  </si>
  <si>
    <t>B2010C</t>
  </si>
  <si>
    <t>B2011</t>
  </si>
  <si>
    <t>Billed KWH</t>
  </si>
  <si>
    <t>Retail</t>
  </si>
  <si>
    <t>2010</t>
  </si>
  <si>
    <t>2011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</si>
  <si>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</si>
  <si>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</si>
  <si>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</si>
  <si>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</si>
  <si>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</si>
  <si>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</si>
  <si>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</si>
  <si>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</si>
  <si>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</si>
  <si>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</si>
  <si>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</si>
  <si>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</si>
  <si>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</si>
  <si>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Weather</t>
  </si>
  <si>
    <t>Adjustment</t>
  </si>
  <si>
    <t>Normal</t>
  </si>
  <si>
    <t>kWh</t>
  </si>
  <si>
    <t>Variance</t>
  </si>
  <si>
    <t>% Variance</t>
  </si>
  <si>
    <t>Res</t>
  </si>
  <si>
    <t>Com Small</t>
  </si>
  <si>
    <t>Com Large</t>
  </si>
  <si>
    <t>Com Total</t>
  </si>
  <si>
    <t>Res-Com Total</t>
  </si>
  <si>
    <t>Average error</t>
  </si>
  <si>
    <t>Maximum error</t>
  </si>
  <si>
    <t>MAPE</t>
  </si>
  <si>
    <t>Weather-normalized Billed Retail Energy Sales</t>
  </si>
  <si>
    <t>*  Note:  B2011 included actual data through May 2010</t>
  </si>
  <si>
    <t>Weather-normalized Billed Retail Base Revenue</t>
  </si>
  <si>
    <t>Billed Rev</t>
  </si>
  <si>
    <t>Revenue</t>
  </si>
  <si>
    <t>Residential Customers</t>
  </si>
  <si>
    <t>B2011 Budget</t>
  </si>
  <si>
    <t>Service Pt Count</t>
  </si>
  <si>
    <t>Res &amp; Home Bus</t>
  </si>
  <si>
    <t>Commercial Customers</t>
  </si>
  <si>
    <t>Commercial</t>
  </si>
  <si>
    <t>Forecast</t>
  </si>
  <si>
    <t>June 2010 through May 2011</t>
  </si>
  <si>
    <t>12 month</t>
  </si>
  <si>
    <t>12 month average</t>
  </si>
  <si>
    <t>Forecast Accuracy Analysis - June 2010 through May 2011</t>
  </si>
  <si>
    <t>Annual Totals</t>
  </si>
  <si>
    <t>Average revenue/kWh</t>
  </si>
  <si>
    <t>Small</t>
  </si>
  <si>
    <t>Large</t>
  </si>
  <si>
    <t>Base Revenue Weather Adjustments</t>
  </si>
  <si>
    <t>Total</t>
  </si>
  <si>
    <t>Forecast Accuracy Analysis - September 2010 through August 2011</t>
  </si>
  <si>
    <t>September 2010 through August 2011</t>
  </si>
  <si>
    <t>Forecast Accuracy Analysis - July 2010 through June 2011</t>
  </si>
  <si>
    <t>July 2010 through June 2011</t>
  </si>
  <si>
    <t>B2010 Budget</t>
  </si>
  <si>
    <t>B2009 Budget</t>
  </si>
  <si>
    <t>October 2010 through September 2011</t>
  </si>
  <si>
    <t>Peak demand MW</t>
  </si>
  <si>
    <t>non-wx norm</t>
  </si>
  <si>
    <t>Month</t>
  </si>
  <si>
    <t>Year</t>
  </si>
  <si>
    <t>Wx Adj</t>
  </si>
  <si>
    <t>Wx Norm</t>
  </si>
  <si>
    <t>Budget</t>
  </si>
  <si>
    <t>energy variance</t>
  </si>
  <si>
    <t>2012</t>
  </si>
  <si>
    <t>B2012A</t>
  </si>
  <si>
    <t>Values</t>
  </si>
  <si>
    <t>*  Note:  B2013A included actual data through October 2012</t>
  </si>
  <si>
    <t>B2013A</t>
  </si>
  <si>
    <t>calendar kwh</t>
  </si>
  <si>
    <t>calendar rev</t>
  </si>
  <si>
    <t>10-Year Weather Adjustments Based on B2013A Coefficients</t>
  </si>
  <si>
    <t>Calendar kWh (Known and Unbilled)</t>
  </si>
  <si>
    <t>Rates prior to Interim</t>
  </si>
  <si>
    <t>Interim (Oct 11-Mar 12)</t>
  </si>
  <si>
    <t>2012 Rate Increase (Apr)</t>
  </si>
  <si>
    <t>2013 Rate Increase (Jan)</t>
  </si>
  <si>
    <t>Calendar kWh</t>
  </si>
  <si>
    <t>Weather-normalized Calendar Retail Energy Sales</t>
  </si>
  <si>
    <t>B2013 Budget</t>
  </si>
  <si>
    <t>Abs % Var</t>
  </si>
  <si>
    <t>Weather-normalized Calendar Retail Base Revenue</t>
  </si>
  <si>
    <t>Calendar Rev</t>
  </si>
  <si>
    <t>5 month average</t>
  </si>
  <si>
    <t>7 month</t>
  </si>
  <si>
    <t>Nov 2012 through May 2013</t>
  </si>
  <si>
    <t>Forecast Accuracy Analysis - November 2012 through May 2013</t>
  </si>
  <si>
    <t>10-Year Weather Adjustments Based on B2013 Coefficients</t>
  </si>
  <si>
    <t>Calendar - B2013 Weather</t>
  </si>
  <si>
    <t>Jun 02-Sep 11</t>
  </si>
  <si>
    <t>Interim</t>
  </si>
  <si>
    <t>Rate Increase</t>
  </si>
  <si>
    <t>Jan-Sep</t>
  </si>
  <si>
    <t>Oct-Dec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</si>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</sst>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_(* #,##0_);_(* \(#,##0\);_(* &quot;-&quot;??_);_(@_)"/>
    <numFmt numFmtId="166" formatCode="0.0"/>
    <numFmt numFmtId="167" formatCode="0.0%"/>
    <numFmt numFmtId="168" formatCode="_(&quot;$&quot;* #,##0.00000_);_(&quot;$&quot;* \(#,##0.00000\);_(&quot;$&quot;* &quot;-&quot;??_);_(@_)"/>
    <numFmt numFmtId="169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sz val="16"/>
      <name val="Calibri"/>
      <family val="2"/>
      <scheme val="minor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horizontal="right"/>
    </xf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7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0" borderId="0" xfId="3" applyFont="1" applyAlignment="1">
      <alignment horizontal="centerContinuous"/>
    </xf>
    <xf numFmtId="0" fontId="1" fillId="0" borderId="0" xfId="3">
      <alignment horizontal="right"/>
    </xf>
    <xf numFmtId="0" fontId="4" fillId="0" borderId="0" xfId="3" applyFont="1" applyAlignment="1"/>
    <xf numFmtId="167" fontId="3" fillId="0" borderId="0" xfId="7" applyNumberFormat="1" applyFont="1"/>
    <xf numFmtId="0" fontId="3" fillId="0" borderId="0" xfId="3" applyFont="1" applyAlignment="1">
      <alignment horizontal="right"/>
    </xf>
    <xf numFmtId="167" fontId="3" fillId="0" borderId="0" xfId="3" applyNumberFormat="1" applyFont="1" applyAlignment="1">
      <alignment horizontal="center"/>
    </xf>
    <xf numFmtId="0" fontId="0" fillId="4" borderId="0" xfId="0" applyFill="1"/>
    <xf numFmtId="165" fontId="3" fillId="4" borderId="0" xfId="1" applyNumberFormat="1" applyFont="1" applyFill="1"/>
    <xf numFmtId="167" fontId="3" fillId="4" borderId="0" xfId="7" applyNumberFormat="1" applyFont="1" applyFill="1"/>
    <xf numFmtId="165" fontId="3" fillId="0" borderId="0" xfId="1" applyNumberFormat="1" applyFont="1" applyFill="1"/>
    <xf numFmtId="167" fontId="3" fillId="0" borderId="0" xfId="7" applyNumberFormat="1" applyFont="1" applyFill="1"/>
    <xf numFmtId="0" fontId="0" fillId="0" borderId="0" xfId="0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7" fontId="3" fillId="0" borderId="0" xfId="3" applyNumberFormat="1" applyFont="1" applyFill="1" applyAlignment="1">
      <alignment horizontal="center"/>
    </xf>
    <xf numFmtId="167" fontId="3" fillId="5" borderId="0" xfId="7" applyNumberFormat="1" applyFont="1" applyFill="1"/>
    <xf numFmtId="167" fontId="3" fillId="5" borderId="0" xfId="7" applyNumberFormat="1" applyFont="1" applyFill="1"/>
    <xf numFmtId="165" fontId="4" fillId="0" borderId="0" xfId="1" quotePrefix="1" applyNumberFormat="1" applyFont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quotePrefix="1" applyFill="1" applyAlignment="1">
      <alignment horizontal="right"/>
    </xf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3" fillId="0" borderId="0" xfId="1" quotePrefix="1" applyNumberFormat="1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167" fontId="0" fillId="0" borderId="0" xfId="0" applyNumberFormat="1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0" xfId="0" applyFill="1" applyBorder="1" applyAlignment="1"/>
    <xf numFmtId="164" fontId="0" fillId="0" borderId="0" xfId="0" applyNumberFormat="1" applyFill="1" applyBorder="1"/>
    <xf numFmtId="164" fontId="0" fillId="0" borderId="5" xfId="0" applyNumberFormat="1" applyFill="1" applyBorder="1"/>
    <xf numFmtId="0" fontId="0" fillId="0" borderId="6" xfId="0" applyFill="1" applyBorder="1" applyAlignment="1"/>
    <xf numFmtId="0" fontId="0" fillId="0" borderId="7" xfId="0" applyFill="1" applyBorder="1" applyAlignment="1"/>
    <xf numFmtId="164" fontId="0" fillId="0" borderId="7" xfId="0" applyNumberFormat="1" applyFill="1" applyBorder="1"/>
    <xf numFmtId="164" fontId="0" fillId="0" borderId="8" xfId="0" applyNumberFormat="1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0" xfId="0" applyFont="1" applyFill="1" applyBorder="1"/>
    <xf numFmtId="164" fontId="3" fillId="0" borderId="0" xfId="1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1" applyNumberFormat="1" applyFont="1" applyFill="1" applyBorder="1"/>
    <xf numFmtId="0" fontId="5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/>
    <xf numFmtId="0" fontId="0" fillId="0" borderId="0" xfId="0" applyBorder="1" applyAlignment="1"/>
    <xf numFmtId="164" fontId="0" fillId="0" borderId="0" xfId="0" applyNumberFormat="1" applyBorder="1"/>
    <xf numFmtId="164" fontId="0" fillId="0" borderId="5" xfId="0" applyNumberFormat="1" applyBorder="1"/>
    <xf numFmtId="0" fontId="0" fillId="0" borderId="6" xfId="0" applyBorder="1" applyAlignment="1"/>
    <xf numFmtId="0" fontId="0" fillId="0" borderId="7" xfId="0" applyBorder="1" applyAlignment="1"/>
    <xf numFmtId="164" fontId="0" fillId="0" borderId="7" xfId="0" applyNumberFormat="1" applyBorder="1"/>
    <xf numFmtId="164" fontId="0" fillId="0" borderId="8" xfId="0" applyNumberFormat="1" applyBorder="1"/>
    <xf numFmtId="0" fontId="4" fillId="0" borderId="1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3" fillId="0" borderId="5" xfId="1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0" borderId="5" xfId="1" applyNumberFormat="1" applyFont="1" applyBorder="1"/>
    <xf numFmtId="0" fontId="0" fillId="0" borderId="6" xfId="0" applyBorder="1"/>
    <xf numFmtId="0" fontId="0" fillId="0" borderId="7" xfId="0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0" fontId="5" fillId="0" borderId="0" xfId="0" applyFont="1"/>
    <xf numFmtId="0" fontId="4" fillId="0" borderId="3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0" fillId="4" borderId="0" xfId="0" applyFill="1" applyAlignment="1">
      <alignment horizontal="left"/>
    </xf>
    <xf numFmtId="0" fontId="7" fillId="0" borderId="0" xfId="3" applyFont="1" applyAlignment="1">
      <alignment horizontal="left"/>
    </xf>
    <xf numFmtId="0" fontId="8" fillId="0" borderId="0" xfId="3" applyFont="1">
      <alignment horizontal="right"/>
    </xf>
    <xf numFmtId="0" fontId="8" fillId="0" borderId="0" xfId="3" applyFont="1" applyAlignment="1"/>
    <xf numFmtId="0" fontId="9" fillId="0" borderId="0" xfId="3" applyFont="1" applyAlignment="1">
      <alignment horizontal="left"/>
    </xf>
    <xf numFmtId="0" fontId="6" fillId="3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8" fillId="2" borderId="0" xfId="3" applyFont="1" applyFill="1">
      <alignment horizontal="right"/>
    </xf>
    <xf numFmtId="38" fontId="8" fillId="0" borderId="0" xfId="3" applyNumberFormat="1" applyFont="1">
      <alignment horizontal="right"/>
    </xf>
    <xf numFmtId="38" fontId="8" fillId="2" borderId="0" xfId="3" applyNumberFormat="1" applyFont="1" applyFill="1">
      <alignment horizontal="right"/>
    </xf>
    <xf numFmtId="166" fontId="8" fillId="0" borderId="0" xfId="3" applyNumberFormat="1" applyFont="1" applyAlignment="1"/>
    <xf numFmtId="166" fontId="8" fillId="0" borderId="0" xfId="3" applyNumberFormat="1" applyFont="1">
      <alignment horizontal="right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168" fontId="3" fillId="0" borderId="0" xfId="8" applyNumberFormat="1" applyFont="1" applyFill="1"/>
    <xf numFmtId="0" fontId="8" fillId="0" borderId="0" xfId="3" applyFont="1" applyFill="1" applyAlignment="1">
      <alignment horizontal="left"/>
    </xf>
    <xf numFmtId="168" fontId="3" fillId="6" borderId="0" xfId="8" applyNumberFormat="1" applyFont="1" applyFill="1"/>
    <xf numFmtId="0" fontId="8" fillId="6" borderId="0" xfId="3" applyFont="1" applyFill="1" applyAlignment="1">
      <alignment horizontal="left"/>
    </xf>
    <xf numFmtId="0" fontId="8" fillId="6" borderId="0" xfId="3" applyFont="1" applyFill="1" applyAlignment="1">
      <alignment horizontal="right"/>
    </xf>
    <xf numFmtId="168" fontId="8" fillId="7" borderId="0" xfId="8" applyNumberFormat="1" applyFont="1" applyFill="1"/>
    <xf numFmtId="0" fontId="8" fillId="7" borderId="0" xfId="3" applyFont="1" applyFill="1" applyAlignment="1">
      <alignment horizontal="left"/>
    </xf>
    <xf numFmtId="0" fontId="8" fillId="7" borderId="0" xfId="3" applyFont="1" applyFill="1" applyAlignment="1">
      <alignment horizontal="right"/>
    </xf>
    <xf numFmtId="168" fontId="8" fillId="8" borderId="0" xfId="3" applyNumberFormat="1" applyFont="1" applyFill="1">
      <alignment horizontal="right"/>
    </xf>
    <xf numFmtId="0" fontId="8" fillId="8" borderId="0" xfId="3" applyFont="1" applyFill="1" applyAlignment="1">
      <alignment horizontal="left"/>
    </xf>
    <xf numFmtId="0" fontId="8" fillId="8" borderId="0" xfId="3" applyFont="1" applyFill="1" applyAlignment="1">
      <alignment horizontal="right"/>
    </xf>
    <xf numFmtId="6" fontId="8" fillId="0" borderId="0" xfId="8" applyNumberFormat="1" applyFont="1" applyAlignment="1">
      <alignment horizontal="right"/>
    </xf>
    <xf numFmtId="6" fontId="8" fillId="0" borderId="0" xfId="3" applyNumberFormat="1" applyFont="1">
      <alignment horizontal="right"/>
    </xf>
    <xf numFmtId="0" fontId="8" fillId="0" borderId="0" xfId="3" applyFont="1" applyFill="1">
      <alignment horizontal="right"/>
    </xf>
    <xf numFmtId="0" fontId="8" fillId="6" borderId="0" xfId="3" applyFont="1" applyFill="1">
      <alignment horizontal="right"/>
    </xf>
    <xf numFmtId="6" fontId="8" fillId="6" borderId="0" xfId="8" applyNumberFormat="1" applyFont="1" applyFill="1" applyAlignment="1">
      <alignment horizontal="right"/>
    </xf>
    <xf numFmtId="6" fontId="8" fillId="6" borderId="0" xfId="3" applyNumberFormat="1" applyFont="1" applyFill="1">
      <alignment horizontal="right"/>
    </xf>
    <xf numFmtId="0" fontId="8" fillId="7" borderId="0" xfId="3" applyFont="1" applyFill="1">
      <alignment horizontal="right"/>
    </xf>
    <xf numFmtId="6" fontId="8" fillId="7" borderId="0" xfId="8" applyNumberFormat="1" applyFont="1" applyFill="1" applyAlignment="1">
      <alignment horizontal="right"/>
    </xf>
    <xf numFmtId="6" fontId="8" fillId="7" borderId="0" xfId="3" applyNumberFormat="1" applyFont="1" applyFill="1">
      <alignment horizontal="right"/>
    </xf>
    <xf numFmtId="0" fontId="8" fillId="8" borderId="0" xfId="3" applyFont="1" applyFill="1">
      <alignment horizontal="right"/>
    </xf>
    <xf numFmtId="6" fontId="8" fillId="8" borderId="0" xfId="8" applyNumberFormat="1" applyFont="1" applyFill="1" applyAlignment="1">
      <alignment horizontal="right"/>
    </xf>
    <xf numFmtId="6" fontId="8" fillId="8" borderId="0" xfId="3" applyNumberFormat="1" applyFont="1" applyFill="1">
      <alignment horizontal="right"/>
    </xf>
    <xf numFmtId="0" fontId="1" fillId="0" borderId="0" xfId="3" applyFill="1">
      <alignment horizontal="right"/>
    </xf>
    <xf numFmtId="167" fontId="0" fillId="0" borderId="0" xfId="7" applyNumberFormat="1" applyFont="1"/>
    <xf numFmtId="0" fontId="14" fillId="0" borderId="0" xfId="3" applyFont="1">
      <alignment horizontal="right"/>
    </xf>
    <xf numFmtId="0" fontId="15" fillId="0" borderId="0" xfId="3" applyFont="1" applyAlignment="1">
      <alignment horizontal="left"/>
    </xf>
    <xf numFmtId="0" fontId="10" fillId="0" borderId="0" xfId="3" applyFont="1" applyAlignment="1">
      <alignment horizontal="centerContinuous"/>
    </xf>
    <xf numFmtId="38" fontId="8" fillId="0" borderId="0" xfId="3" applyNumberFormat="1" applyFont="1" applyFill="1">
      <alignment horizontal="right"/>
    </xf>
    <xf numFmtId="169" fontId="8" fillId="0" borderId="0" xfId="13" applyNumberFormat="1" applyFont="1" applyFill="1" applyAlignment="1">
      <alignment horizontal="right"/>
    </xf>
    <xf numFmtId="169" fontId="8" fillId="0" borderId="0" xfId="3" applyNumberFormat="1" applyFont="1" applyFill="1">
      <alignment horizontal="right"/>
    </xf>
    <xf numFmtId="168" fontId="3" fillId="0" borderId="0" xfId="13" applyNumberFormat="1" applyFont="1" applyFill="1"/>
    <xf numFmtId="168" fontId="3" fillId="0" borderId="0" xfId="13" applyNumberFormat="1" applyFont="1"/>
    <xf numFmtId="168" fontId="3" fillId="6" borderId="0" xfId="13" applyNumberFormat="1" applyFont="1" applyFill="1"/>
    <xf numFmtId="0" fontId="8" fillId="6" borderId="0" xfId="3" applyFont="1" applyFill="1" applyAlignment="1">
      <alignment horizontal="center"/>
    </xf>
    <xf numFmtId="168" fontId="8" fillId="7" borderId="0" xfId="13" applyNumberFormat="1" applyFont="1" applyFill="1"/>
    <xf numFmtId="0" fontId="8" fillId="7" borderId="0" xfId="3" applyFont="1" applyFill="1" applyAlignment="1">
      <alignment horizontal="center"/>
    </xf>
    <xf numFmtId="169" fontId="8" fillId="0" borderId="0" xfId="13" applyNumberFormat="1" applyFont="1" applyAlignment="1">
      <alignment horizontal="right"/>
    </xf>
    <xf numFmtId="169" fontId="8" fillId="0" borderId="0" xfId="3" applyNumberFormat="1" applyFont="1">
      <alignment horizontal="right"/>
    </xf>
    <xf numFmtId="169" fontId="8" fillId="6" borderId="0" xfId="13" applyNumberFormat="1" applyFont="1" applyFill="1" applyAlignment="1">
      <alignment horizontal="right"/>
    </xf>
    <xf numFmtId="169" fontId="8" fillId="6" borderId="0" xfId="3" applyNumberFormat="1" applyFont="1" applyFill="1">
      <alignment horizontal="right"/>
    </xf>
    <xf numFmtId="169" fontId="8" fillId="7" borderId="0" xfId="13" applyNumberFormat="1" applyFont="1" applyFill="1" applyAlignment="1">
      <alignment horizontal="right"/>
    </xf>
    <xf numFmtId="169" fontId="8" fillId="7" borderId="0" xfId="3" applyNumberFormat="1" applyFont="1" applyFill="1">
      <alignment horizontal="right"/>
    </xf>
    <xf numFmtId="0" fontId="8" fillId="0" borderId="0" xfId="3" applyFont="1" applyFill="1" applyAlignment="1">
      <alignment horizontal="center"/>
    </xf>
    <xf numFmtId="169" fontId="1" fillId="0" borderId="0" xfId="3" applyNumberFormat="1">
      <alignment horizontal="right"/>
    </xf>
    <xf numFmtId="169" fontId="1" fillId="0" borderId="0" xfId="3" applyNumberFormat="1" applyFill="1">
      <alignment horizontal="right"/>
    </xf>
    <xf numFmtId="38" fontId="1" fillId="0" borderId="0" xfId="3" applyNumberFormat="1" applyFill="1">
      <alignment horizontal="right"/>
    </xf>
    <xf numFmtId="43" fontId="1" fillId="0" borderId="0" xfId="1" applyFont="1" applyAlignment="1">
      <alignment horizontal="right"/>
    </xf>
    <xf numFmtId="0" fontId="14" fillId="0" borderId="0" xfId="3" applyFont="1" applyFill="1">
      <alignment horizontal="right"/>
    </xf>
  </cellXfs>
  <cellStyles count="16">
    <cellStyle name="Comma" xfId="1" builtinId="3"/>
    <cellStyle name="Comma 2" xfId="2"/>
    <cellStyle name="Comma 3" xfId="9"/>
    <cellStyle name="Comma 3 2" xfId="14"/>
    <cellStyle name="Comma 4" xfId="10"/>
    <cellStyle name="Currency" xfId="13" builtinId="4"/>
    <cellStyle name="Currency 2" xfId="8"/>
    <cellStyle name="Normal" xfId="0" builtinId="0"/>
    <cellStyle name="Normal 2" xfId="3"/>
    <cellStyle name="Normal 3" xfId="4"/>
    <cellStyle name="Normal 4" xfId="5"/>
    <cellStyle name="Normal 5" xfId="6"/>
    <cellStyle name="Normal 6" xfId="11"/>
    <cellStyle name="Percent" xfId="7" builtinId="5"/>
    <cellStyle name="Percent 2" xfId="12"/>
    <cellStyle name="Percent 3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10</xdr:row>
      <xdr:rowOff>161925</xdr:rowOff>
    </xdr:from>
    <xdr:to>
      <xdr:col>7</xdr:col>
      <xdr:colOff>1047750</xdr:colOff>
      <xdr:row>17</xdr:row>
      <xdr:rowOff>76200</xdr:rowOff>
    </xdr:to>
    <xdr:sp macro="" textlink="">
      <xdr:nvSpPr>
        <xdr:cNvPr id="2" name="Right Arrow 1"/>
        <xdr:cNvSpPr/>
      </xdr:nvSpPr>
      <xdr:spPr>
        <a:xfrm>
          <a:off x="5534025" y="2076450"/>
          <a:ext cx="876300" cy="1247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7</xdr:col>
      <xdr:colOff>314325</xdr:colOff>
      <xdr:row>68</xdr:row>
      <xdr:rowOff>152400</xdr:rowOff>
    </xdr:from>
    <xdr:to>
      <xdr:col>8</xdr:col>
      <xdr:colOff>0</xdr:colOff>
      <xdr:row>75</xdr:row>
      <xdr:rowOff>66675</xdr:rowOff>
    </xdr:to>
    <xdr:sp macro="" textlink="">
      <xdr:nvSpPr>
        <xdr:cNvPr id="3" name="Right Arrow 2"/>
        <xdr:cNvSpPr/>
      </xdr:nvSpPr>
      <xdr:spPr>
        <a:xfrm>
          <a:off x="5067300" y="2057400"/>
          <a:ext cx="1162050" cy="1247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10</xdr:row>
      <xdr:rowOff>114300</xdr:rowOff>
    </xdr:from>
    <xdr:to>
      <xdr:col>7</xdr:col>
      <xdr:colOff>1343026</xdr:colOff>
      <xdr:row>17</xdr:row>
      <xdr:rowOff>28575</xdr:rowOff>
    </xdr:to>
    <xdr:sp macro="" textlink="">
      <xdr:nvSpPr>
        <xdr:cNvPr id="2" name="Right Arrow 1"/>
        <xdr:cNvSpPr/>
      </xdr:nvSpPr>
      <xdr:spPr>
        <a:xfrm>
          <a:off x="6610351" y="2028825"/>
          <a:ext cx="1200150" cy="1247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10</xdr:row>
      <xdr:rowOff>114300</xdr:rowOff>
    </xdr:from>
    <xdr:to>
      <xdr:col>7</xdr:col>
      <xdr:colOff>1428750</xdr:colOff>
      <xdr:row>17</xdr:row>
      <xdr:rowOff>28575</xdr:rowOff>
    </xdr:to>
    <xdr:sp macro="" textlink="">
      <xdr:nvSpPr>
        <xdr:cNvPr id="2" name="Right Arrow 1"/>
        <xdr:cNvSpPr/>
      </xdr:nvSpPr>
      <xdr:spPr>
        <a:xfrm>
          <a:off x="6400800" y="2019300"/>
          <a:ext cx="1285875" cy="1247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HISTORY\HIST_2004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Forecast\2001Bud\Helm%20Analyses\HELM_CAL_KEY_Work_weat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Industrial\Known%20Unbilled\2012\0112KUNB%20arra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Unbilled\Unbilled%20Backup\2012\January%20AMI%20BG21\Known%20Unbilled%20as%20of%2002012012xlsm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 Ann kwh per cust"/>
      <sheetName val="RES_HIST"/>
      <sheetName val="COM_HIST"/>
      <sheetName val="Cycle Weather"/>
      <sheetName val="Calen Weather"/>
      <sheetName val="RFA CPI"/>
      <sheetName val="Residential HDH 12mo Cycle"/>
      <sheetName val="Residential CDH 12 mo Cycle"/>
      <sheetName val="Commercial HDH 12mo Cycle"/>
      <sheetName val="Commercial CDH 12 mo Cycle"/>
      <sheetName val="Residential HDH 12mo Calendar"/>
      <sheetName val="Residential CDH 12 mo Calendar"/>
      <sheetName val="Commercial HDH 12mo Calendar"/>
      <sheetName val="Commercial CDH 12 mo Calendar"/>
      <sheetName val="Residential HDH Graph"/>
      <sheetName val="Residential CDH Graph"/>
      <sheetName val="Commercial HDH Graph"/>
      <sheetName val="Commercial CDH Graph"/>
      <sheetName val="Residential Price"/>
      <sheetName val="Commercial Price"/>
      <sheetName val="Res Billed KWH Graph"/>
      <sheetName val="Res Ann Billed KWH Graph"/>
      <sheetName val="CPI Graph"/>
      <sheetName val="Sheet2"/>
      <sheetName val="Jan Res HDH"/>
      <sheetName val="Feb Res HDH"/>
      <sheetName val="March Res HDH"/>
      <sheetName val="April Res HDH"/>
      <sheetName val="May Res HDH"/>
      <sheetName val="Sept Res HDH"/>
      <sheetName val="Oct Res HDH"/>
      <sheetName val="Nov Res HDH"/>
      <sheetName val="Dec Res HDH"/>
      <sheetName val="Jan Res CDH"/>
      <sheetName val="Feb Res CDH"/>
      <sheetName val="March Res CDH"/>
      <sheetName val="April Res CDH"/>
      <sheetName val="May Res CDH"/>
      <sheetName val="June Res CDH"/>
      <sheetName val="July Res CDH"/>
      <sheetName val="Aug Res CDH"/>
      <sheetName val="Sept Res CDH"/>
      <sheetName val="Oct Res CDH"/>
      <sheetName val="Nov Res CDH"/>
      <sheetName val="Dec Res CDH"/>
      <sheetName val="Res HDH"/>
      <sheetName val="Res CDH"/>
      <sheetName val="Rank"/>
      <sheetName val="Chart3"/>
      <sheetName val="Res Monthly Calen Weather by Yr"/>
      <sheetName val="Cycle Weather per Day Sorted"/>
      <sheetName val="Res Monthly Calen Weather"/>
      <sheetName val="Calen Weather by month"/>
      <sheetName val="Calen Weather Distributions"/>
      <sheetName val="Res HDH Coeff"/>
      <sheetName val="Res CDH Coeff"/>
      <sheetName val="Res HDH Coeff by month"/>
      <sheetName val="Res CDH Coeff by month"/>
      <sheetName val="Res Calen Weather Distributions"/>
      <sheetName val="Com Calen Weather Distributions"/>
      <sheetName val="Com HDH Coeff"/>
      <sheetName val="Com CDH Coeff"/>
      <sheetName val="Com HDH Coeff by month"/>
      <sheetName val="Com CDH Coeff by 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nalysis"/>
    </sheetNames>
    <sheetDataSet>
      <sheetData sheetId="0">
        <row r="10">
          <cell r="E10">
            <v>38.925351530190241</v>
          </cell>
          <cell r="G10">
            <v>46</v>
          </cell>
        </row>
        <row r="11">
          <cell r="E11">
            <v>39.953267162944584</v>
          </cell>
          <cell r="G11">
            <v>41.9</v>
          </cell>
        </row>
        <row r="12">
          <cell r="E12">
            <v>50.213296112489665</v>
          </cell>
          <cell r="G12">
            <v>46.8</v>
          </cell>
        </row>
        <row r="13">
          <cell r="E13">
            <v>59.596050454921425</v>
          </cell>
          <cell r="G13">
            <v>44.3</v>
          </cell>
        </row>
        <row r="14">
          <cell r="E14">
            <v>60.485525227460705</v>
          </cell>
          <cell r="G14">
            <v>48.1</v>
          </cell>
        </row>
        <row r="15">
          <cell r="E15">
            <v>59.743382961124908</v>
          </cell>
          <cell r="G15">
            <v>49.7</v>
          </cell>
        </row>
        <row r="16">
          <cell r="E16">
            <v>52.849462365591386</v>
          </cell>
          <cell r="G16">
            <v>54.3</v>
          </cell>
        </row>
        <row r="17">
          <cell r="E17">
            <v>41.953163771712155</v>
          </cell>
          <cell r="G17">
            <v>53.7</v>
          </cell>
        </row>
        <row r="18">
          <cell r="E18">
            <v>42.999379652605462</v>
          </cell>
          <cell r="G18">
            <v>55.7</v>
          </cell>
        </row>
        <row r="19">
          <cell r="E19">
            <v>51.575578990901576</v>
          </cell>
          <cell r="G19">
            <v>51.4</v>
          </cell>
        </row>
        <row r="20">
          <cell r="E20">
            <v>52.092741935483886</v>
          </cell>
          <cell r="G20">
            <v>39</v>
          </cell>
        </row>
        <row r="21">
          <cell r="E21">
            <v>46.582609594706376</v>
          </cell>
          <cell r="G21">
            <v>43.8</v>
          </cell>
        </row>
        <row r="22">
          <cell r="E22">
            <v>34.875</v>
          </cell>
          <cell r="G22">
            <v>51</v>
          </cell>
        </row>
        <row r="23">
          <cell r="E23">
            <v>41.454611248966096</v>
          </cell>
          <cell r="G23">
            <v>53.7</v>
          </cell>
        </row>
        <row r="24">
          <cell r="E24">
            <v>49.587572373862699</v>
          </cell>
          <cell r="G24">
            <v>60.1</v>
          </cell>
        </row>
        <row r="25">
          <cell r="E25">
            <v>53.256823821339957</v>
          </cell>
          <cell r="G25">
            <v>57.9</v>
          </cell>
        </row>
        <row r="26">
          <cell r="E26">
            <v>61.431038047973544</v>
          </cell>
          <cell r="G26">
            <v>60.2</v>
          </cell>
        </row>
        <row r="27">
          <cell r="E27">
            <v>63.725599669148068</v>
          </cell>
          <cell r="G27">
            <v>69.400000000000006</v>
          </cell>
        </row>
        <row r="28">
          <cell r="E28">
            <v>62.445926385442512</v>
          </cell>
          <cell r="G28">
            <v>50.8</v>
          </cell>
        </row>
        <row r="29">
          <cell r="E29">
            <v>66.634408602150529</v>
          </cell>
          <cell r="G29">
            <v>42</v>
          </cell>
        </row>
        <row r="30">
          <cell r="E30">
            <v>57.676488833746902</v>
          </cell>
          <cell r="G30">
            <v>38.700000000000003</v>
          </cell>
        </row>
        <row r="31">
          <cell r="E31">
            <v>45.788875103391241</v>
          </cell>
          <cell r="G31">
            <v>38</v>
          </cell>
        </row>
        <row r="32">
          <cell r="E32">
            <v>47.593155500413559</v>
          </cell>
          <cell r="G32">
            <v>41.4</v>
          </cell>
        </row>
        <row r="33">
          <cell r="E33">
            <v>66.530707196029766</v>
          </cell>
          <cell r="G33">
            <v>49.3</v>
          </cell>
        </row>
        <row r="34">
          <cell r="E34">
            <v>53.453990901571537</v>
          </cell>
          <cell r="G34">
            <v>57</v>
          </cell>
        </row>
        <row r="35">
          <cell r="E35">
            <v>37.311414392059561</v>
          </cell>
          <cell r="G35">
            <v>40.799999999999997</v>
          </cell>
        </row>
        <row r="36">
          <cell r="E36">
            <v>44.433209263854415</v>
          </cell>
          <cell r="G36">
            <v>37.5</v>
          </cell>
        </row>
        <row r="37">
          <cell r="E37">
            <v>51.210504549214221</v>
          </cell>
          <cell r="G37">
            <v>54.3</v>
          </cell>
        </row>
        <row r="38">
          <cell r="E38">
            <v>56.423283705541785</v>
          </cell>
          <cell r="G38">
            <v>61.3</v>
          </cell>
        </row>
        <row r="39">
          <cell r="E39">
            <v>44.025641025641022</v>
          </cell>
          <cell r="G39">
            <v>63.9</v>
          </cell>
        </row>
        <row r="40">
          <cell r="E40">
            <v>49.131513647642684</v>
          </cell>
          <cell r="G40">
            <v>55</v>
          </cell>
        </row>
        <row r="42">
          <cell r="E42">
            <v>55.935897435897445</v>
          </cell>
          <cell r="G42">
            <v>45</v>
          </cell>
        </row>
        <row r="43">
          <cell r="E43">
            <v>63.117245657568226</v>
          </cell>
          <cell r="G43">
            <v>53.8</v>
          </cell>
        </row>
        <row r="44">
          <cell r="E44">
            <v>64.981389578163757</v>
          </cell>
          <cell r="G44">
            <v>55.5</v>
          </cell>
        </row>
        <row r="45">
          <cell r="E45">
            <v>57.495554177005793</v>
          </cell>
          <cell r="G45">
            <v>49.6</v>
          </cell>
        </row>
        <row r="46">
          <cell r="E46">
            <v>45.137923904052926</v>
          </cell>
          <cell r="G46">
            <v>49.4</v>
          </cell>
        </row>
        <row r="47">
          <cell r="E47">
            <v>51.92359387923905</v>
          </cell>
          <cell r="G47">
            <v>46.7</v>
          </cell>
        </row>
        <row r="48">
          <cell r="E48">
            <v>56.59077750206783</v>
          </cell>
          <cell r="G48">
            <v>42.9</v>
          </cell>
        </row>
        <row r="49">
          <cell r="E49">
            <v>54.013234077750205</v>
          </cell>
          <cell r="G49">
            <v>55.8</v>
          </cell>
        </row>
        <row r="50">
          <cell r="E50">
            <v>67.36383374689828</v>
          </cell>
          <cell r="G50">
            <v>59.1</v>
          </cell>
        </row>
        <row r="51">
          <cell r="E51">
            <v>65.520057899090176</v>
          </cell>
          <cell r="G51">
            <v>56.4</v>
          </cell>
        </row>
        <row r="52">
          <cell r="E52">
            <v>50.88699338296113</v>
          </cell>
          <cell r="G52">
            <v>42.5</v>
          </cell>
        </row>
        <row r="53">
          <cell r="E53">
            <v>53.097187758478093</v>
          </cell>
          <cell r="G53">
            <v>51.8</v>
          </cell>
        </row>
        <row r="54">
          <cell r="E54">
            <v>59.138027295285362</v>
          </cell>
          <cell r="G54">
            <v>43</v>
          </cell>
        </row>
        <row r="55">
          <cell r="E55">
            <v>63.940033085194372</v>
          </cell>
          <cell r="G55">
            <v>49.8</v>
          </cell>
        </row>
        <row r="56">
          <cell r="E56">
            <v>69.910256410256409</v>
          </cell>
          <cell r="G56">
            <v>60.4</v>
          </cell>
        </row>
        <row r="57">
          <cell r="E57">
            <v>68.940653432588903</v>
          </cell>
          <cell r="G57">
            <v>63.8</v>
          </cell>
        </row>
        <row r="58">
          <cell r="E58">
            <v>52.660359801488831</v>
          </cell>
          <cell r="G58">
            <v>62.7</v>
          </cell>
        </row>
        <row r="59">
          <cell r="E59">
            <v>54.748966087675775</v>
          </cell>
          <cell r="G59">
            <v>60.7</v>
          </cell>
        </row>
        <row r="60">
          <cell r="E60">
            <v>50.696753515301921</v>
          </cell>
          <cell r="G60">
            <v>59.8</v>
          </cell>
        </row>
        <row r="61">
          <cell r="E61">
            <v>58.188482216708017</v>
          </cell>
          <cell r="G61">
            <v>56.3</v>
          </cell>
        </row>
        <row r="62">
          <cell r="E62">
            <v>58.486042183622828</v>
          </cell>
          <cell r="G62">
            <v>56.3</v>
          </cell>
        </row>
        <row r="63">
          <cell r="E63">
            <v>62.37127791563276</v>
          </cell>
          <cell r="G63">
            <v>56.9</v>
          </cell>
        </row>
        <row r="64">
          <cell r="E64">
            <v>49.808622828784117</v>
          </cell>
          <cell r="G64">
            <v>56.3</v>
          </cell>
        </row>
        <row r="65">
          <cell r="E65">
            <v>52.468155500413559</v>
          </cell>
          <cell r="G65">
            <v>62.5</v>
          </cell>
        </row>
        <row r="66">
          <cell r="E66">
            <v>46.822580645161288</v>
          </cell>
          <cell r="G66">
            <v>61.4</v>
          </cell>
        </row>
        <row r="67">
          <cell r="E67">
            <v>47.086331679073616</v>
          </cell>
          <cell r="G67">
            <v>52.3</v>
          </cell>
        </row>
        <row r="68">
          <cell r="E68">
            <v>50.4836641852771</v>
          </cell>
          <cell r="G68">
            <v>46.3</v>
          </cell>
        </row>
        <row r="69">
          <cell r="E69">
            <v>54.392369727047154</v>
          </cell>
          <cell r="G69">
            <v>43.9</v>
          </cell>
        </row>
        <row r="71">
          <cell r="E71">
            <v>58.629859387923901</v>
          </cell>
          <cell r="G71">
            <v>63.6</v>
          </cell>
        </row>
        <row r="72">
          <cell r="E72">
            <v>59.986869313482224</v>
          </cell>
          <cell r="G72">
            <v>51.1</v>
          </cell>
        </row>
        <row r="73">
          <cell r="E73">
            <v>49.00403225806452</v>
          </cell>
          <cell r="G73">
            <v>41.7</v>
          </cell>
        </row>
        <row r="74">
          <cell r="E74">
            <v>49.385339123242353</v>
          </cell>
          <cell r="G74">
            <v>57.3</v>
          </cell>
        </row>
        <row r="75">
          <cell r="E75">
            <v>51.696029776674955</v>
          </cell>
          <cell r="G75">
            <v>59.8</v>
          </cell>
        </row>
        <row r="76">
          <cell r="E76">
            <v>57.05138544251448</v>
          </cell>
          <cell r="G76">
            <v>49.8</v>
          </cell>
        </row>
        <row r="77">
          <cell r="E77">
            <v>63.65312241521918</v>
          </cell>
          <cell r="G77">
            <v>44.6</v>
          </cell>
        </row>
        <row r="78">
          <cell r="E78">
            <v>62.693755169561641</v>
          </cell>
          <cell r="G78">
            <v>52.3</v>
          </cell>
        </row>
        <row r="79">
          <cell r="E79">
            <v>67.134615384615387</v>
          </cell>
          <cell r="G79">
            <v>50.9</v>
          </cell>
        </row>
        <row r="80">
          <cell r="E80">
            <v>64.478081058726218</v>
          </cell>
          <cell r="G80">
            <v>49.6</v>
          </cell>
        </row>
        <row r="81">
          <cell r="E81">
            <v>67.036186931348212</v>
          </cell>
          <cell r="G81">
            <v>53.9</v>
          </cell>
        </row>
        <row r="82">
          <cell r="E82">
            <v>68.341501240694797</v>
          </cell>
          <cell r="G82">
            <v>57.8</v>
          </cell>
        </row>
        <row r="83">
          <cell r="E83">
            <v>67.629755996691486</v>
          </cell>
          <cell r="G83">
            <v>67</v>
          </cell>
        </row>
        <row r="84">
          <cell r="E84">
            <v>70.497725392886707</v>
          </cell>
          <cell r="G84">
            <v>65.8</v>
          </cell>
        </row>
        <row r="85">
          <cell r="E85">
            <v>70.612696443341591</v>
          </cell>
          <cell r="G85">
            <v>63.8</v>
          </cell>
        </row>
        <row r="86">
          <cell r="E86">
            <v>65.086124896608766</v>
          </cell>
          <cell r="G86">
            <v>64.099999999999994</v>
          </cell>
        </row>
        <row r="87">
          <cell r="E87">
            <v>57.377377998345736</v>
          </cell>
          <cell r="G87">
            <v>65.5</v>
          </cell>
        </row>
        <row r="88">
          <cell r="E88">
            <v>60.378411910669982</v>
          </cell>
          <cell r="G88">
            <v>64.599999999999994</v>
          </cell>
        </row>
        <row r="89">
          <cell r="E89">
            <v>62.098118279569889</v>
          </cell>
          <cell r="G89">
            <v>68.3</v>
          </cell>
        </row>
        <row r="90">
          <cell r="E90">
            <v>43.33788254755995</v>
          </cell>
          <cell r="G90">
            <v>55.3</v>
          </cell>
        </row>
        <row r="91">
          <cell r="E91">
            <v>44.62313895781638</v>
          </cell>
          <cell r="G91">
            <v>57.3</v>
          </cell>
        </row>
        <row r="92">
          <cell r="E92">
            <v>54.904259718775869</v>
          </cell>
          <cell r="G92">
            <v>61.9</v>
          </cell>
        </row>
        <row r="93">
          <cell r="E93">
            <v>63.531327543424304</v>
          </cell>
          <cell r="G93">
            <v>65.5</v>
          </cell>
        </row>
        <row r="94">
          <cell r="E94">
            <v>61.801695616211738</v>
          </cell>
          <cell r="G94">
            <v>66</v>
          </cell>
        </row>
        <row r="95">
          <cell r="E95">
            <v>64.577233250620324</v>
          </cell>
          <cell r="G95">
            <v>65.5</v>
          </cell>
        </row>
        <row r="96">
          <cell r="E96">
            <v>64.779156327543433</v>
          </cell>
          <cell r="G96">
            <v>60.4</v>
          </cell>
        </row>
        <row r="97">
          <cell r="E97">
            <v>56.301385442514459</v>
          </cell>
          <cell r="G97">
            <v>68.5</v>
          </cell>
        </row>
        <row r="98">
          <cell r="E98">
            <v>61.532878411910659</v>
          </cell>
          <cell r="G98">
            <v>67.599999999999994</v>
          </cell>
        </row>
        <row r="99">
          <cell r="E99">
            <v>67.484698097601324</v>
          </cell>
          <cell r="G99">
            <v>56.7</v>
          </cell>
        </row>
        <row r="100">
          <cell r="E100">
            <v>66.423490488006621</v>
          </cell>
          <cell r="G100">
            <v>56.1</v>
          </cell>
        </row>
        <row r="101">
          <cell r="E101">
            <v>69.546939619520273</v>
          </cell>
          <cell r="G101">
            <v>62.1</v>
          </cell>
        </row>
        <row r="103">
          <cell r="E103">
            <v>70.107009925558316</v>
          </cell>
          <cell r="G103">
            <v>70.3</v>
          </cell>
        </row>
        <row r="104">
          <cell r="E104">
            <v>69.054383788254754</v>
          </cell>
          <cell r="G104">
            <v>64.900000000000006</v>
          </cell>
        </row>
        <row r="105">
          <cell r="E105">
            <v>54.194168734491313</v>
          </cell>
          <cell r="G105">
            <v>66.400000000000006</v>
          </cell>
        </row>
        <row r="106">
          <cell r="E106">
            <v>55.06896195202647</v>
          </cell>
          <cell r="G106">
            <v>69.8</v>
          </cell>
        </row>
        <row r="107">
          <cell r="E107">
            <v>65.745347394540957</v>
          </cell>
          <cell r="G107">
            <v>65.900000000000006</v>
          </cell>
        </row>
        <row r="108">
          <cell r="E108">
            <v>65.638337468982655</v>
          </cell>
          <cell r="G108">
            <v>66.2</v>
          </cell>
        </row>
        <row r="109">
          <cell r="E109">
            <v>47.341294458229946</v>
          </cell>
          <cell r="G109">
            <v>61.1</v>
          </cell>
        </row>
        <row r="110">
          <cell r="E110">
            <v>49.996794871794869</v>
          </cell>
          <cell r="G110">
            <v>59.7</v>
          </cell>
        </row>
        <row r="111">
          <cell r="E111">
            <v>61.266852770885016</v>
          </cell>
          <cell r="G111">
            <v>66.7</v>
          </cell>
        </row>
        <row r="112">
          <cell r="E112">
            <v>66.732320099255574</v>
          </cell>
          <cell r="G112">
            <v>67.3</v>
          </cell>
        </row>
        <row r="113">
          <cell r="E113">
            <v>60.614040529363116</v>
          </cell>
          <cell r="G113">
            <v>68.599999999999994</v>
          </cell>
        </row>
        <row r="114">
          <cell r="E114">
            <v>55.450062034739446</v>
          </cell>
          <cell r="G114">
            <v>68.3</v>
          </cell>
        </row>
        <row r="115">
          <cell r="E115">
            <v>56.906844499586434</v>
          </cell>
          <cell r="G115">
            <v>68.099999999999994</v>
          </cell>
        </row>
        <row r="116">
          <cell r="E116">
            <v>64.379652605459057</v>
          </cell>
          <cell r="G116">
            <v>68.5</v>
          </cell>
        </row>
        <row r="117">
          <cell r="E117">
            <v>62.784636062861871</v>
          </cell>
          <cell r="G117">
            <v>73.900000000000006</v>
          </cell>
        </row>
        <row r="118">
          <cell r="E118">
            <v>65.990901571546729</v>
          </cell>
          <cell r="G118">
            <v>69</v>
          </cell>
        </row>
        <row r="119">
          <cell r="E119">
            <v>68.445512820512818</v>
          </cell>
          <cell r="G119">
            <v>69.599999999999994</v>
          </cell>
        </row>
        <row r="120">
          <cell r="E120">
            <v>69.451716294458222</v>
          </cell>
          <cell r="G120">
            <v>71.599999999999994</v>
          </cell>
        </row>
        <row r="121">
          <cell r="E121">
            <v>65.286083540115811</v>
          </cell>
          <cell r="G121">
            <v>71</v>
          </cell>
        </row>
        <row r="122">
          <cell r="E122">
            <v>68.560173697270471</v>
          </cell>
          <cell r="G122">
            <v>74.3</v>
          </cell>
        </row>
        <row r="123">
          <cell r="E123">
            <v>69.338399503722101</v>
          </cell>
          <cell r="G123">
            <v>74</v>
          </cell>
        </row>
        <row r="124">
          <cell r="E124">
            <v>68.007340777502066</v>
          </cell>
          <cell r="G124">
            <v>73.400000000000006</v>
          </cell>
        </row>
        <row r="125">
          <cell r="E125">
            <v>71.552212572373847</v>
          </cell>
          <cell r="G125">
            <v>69.099999999999994</v>
          </cell>
        </row>
        <row r="126">
          <cell r="E126">
            <v>70.706058726220022</v>
          </cell>
          <cell r="G126">
            <v>67.599999999999994</v>
          </cell>
        </row>
        <row r="127">
          <cell r="E127">
            <v>70.379859387923901</v>
          </cell>
          <cell r="G127">
            <v>67.8</v>
          </cell>
        </row>
        <row r="128">
          <cell r="E128">
            <v>71.225496277915639</v>
          </cell>
          <cell r="G128">
            <v>68.400000000000006</v>
          </cell>
        </row>
        <row r="129">
          <cell r="E129">
            <v>71.796629445822987</v>
          </cell>
          <cell r="G129">
            <v>68.8</v>
          </cell>
        </row>
        <row r="130">
          <cell r="E130">
            <v>72.356906534325873</v>
          </cell>
          <cell r="G130">
            <v>69.7</v>
          </cell>
        </row>
        <row r="131">
          <cell r="E131">
            <v>71.907568238213386</v>
          </cell>
          <cell r="G131">
            <v>72.400000000000006</v>
          </cell>
        </row>
        <row r="132">
          <cell r="E132">
            <v>73.914185277088507</v>
          </cell>
          <cell r="G132">
            <v>73.599999999999994</v>
          </cell>
        </row>
        <row r="134">
          <cell r="E134">
            <v>75.234491315136466</v>
          </cell>
          <cell r="G134">
            <v>69.5</v>
          </cell>
        </row>
        <row r="135">
          <cell r="E135">
            <v>75.330645161290334</v>
          </cell>
          <cell r="G135">
            <v>70</v>
          </cell>
        </row>
        <row r="136">
          <cell r="E136">
            <v>76.498966087675754</v>
          </cell>
          <cell r="G136">
            <v>71.8</v>
          </cell>
        </row>
        <row r="137">
          <cell r="E137">
            <v>75.631927212572378</v>
          </cell>
          <cell r="G137">
            <v>68.8</v>
          </cell>
        </row>
        <row r="138">
          <cell r="E138">
            <v>74.066273779983447</v>
          </cell>
          <cell r="G138">
            <v>71.8</v>
          </cell>
        </row>
        <row r="139">
          <cell r="E139">
            <v>63.824958643507038</v>
          </cell>
          <cell r="G139">
            <v>74.5</v>
          </cell>
        </row>
        <row r="140">
          <cell r="E140">
            <v>65.868072787427636</v>
          </cell>
          <cell r="G140">
            <v>75</v>
          </cell>
        </row>
        <row r="141">
          <cell r="E141">
            <v>68.840053763440864</v>
          </cell>
          <cell r="G141">
            <v>74.900000000000006</v>
          </cell>
        </row>
        <row r="142">
          <cell r="E142">
            <v>72.57557899090159</v>
          </cell>
          <cell r="G142">
            <v>68.400000000000006</v>
          </cell>
        </row>
        <row r="143">
          <cell r="E143">
            <v>72.84491315136475</v>
          </cell>
          <cell r="G143">
            <v>68.2</v>
          </cell>
        </row>
        <row r="144">
          <cell r="E144">
            <v>66.835401157981806</v>
          </cell>
          <cell r="G144">
            <v>72.3</v>
          </cell>
        </row>
        <row r="145">
          <cell r="E145">
            <v>73.116832092638532</v>
          </cell>
          <cell r="G145">
            <v>75.5</v>
          </cell>
        </row>
        <row r="146">
          <cell r="E146">
            <v>66.315136476426801</v>
          </cell>
          <cell r="G146">
            <v>75.7</v>
          </cell>
        </row>
        <row r="147">
          <cell r="E147">
            <v>74.747828784119108</v>
          </cell>
          <cell r="G147">
            <v>74.400000000000006</v>
          </cell>
        </row>
        <row r="148">
          <cell r="E148">
            <v>75.101633581472299</v>
          </cell>
          <cell r="G148">
            <v>74</v>
          </cell>
        </row>
        <row r="149">
          <cell r="E149">
            <v>76.299834574028097</v>
          </cell>
          <cell r="G149">
            <v>76</v>
          </cell>
        </row>
        <row r="150">
          <cell r="E150">
            <v>78.127481389578165</v>
          </cell>
          <cell r="G150">
            <v>74.3</v>
          </cell>
        </row>
        <row r="151">
          <cell r="E151">
            <v>73.653225806451601</v>
          </cell>
          <cell r="G151">
            <v>76.099999999999994</v>
          </cell>
        </row>
        <row r="152">
          <cell r="E152">
            <v>74.511683209263865</v>
          </cell>
          <cell r="G152">
            <v>78</v>
          </cell>
        </row>
        <row r="153">
          <cell r="E153">
            <v>78.261786600496279</v>
          </cell>
          <cell r="G153">
            <v>75.2</v>
          </cell>
        </row>
        <row r="154">
          <cell r="E154">
            <v>76.937655086848636</v>
          </cell>
          <cell r="G154">
            <v>74.8</v>
          </cell>
        </row>
        <row r="155">
          <cell r="E155">
            <v>73.763957816377172</v>
          </cell>
          <cell r="G155">
            <v>75</v>
          </cell>
        </row>
        <row r="156">
          <cell r="E156">
            <v>69.681141439205959</v>
          </cell>
          <cell r="G156">
            <v>78.2</v>
          </cell>
        </row>
        <row r="157">
          <cell r="E157">
            <v>72.99255583126552</v>
          </cell>
          <cell r="G157">
            <v>78.5</v>
          </cell>
        </row>
        <row r="158">
          <cell r="E158">
            <v>74.224152191894134</v>
          </cell>
          <cell r="G158">
            <v>77.5</v>
          </cell>
        </row>
        <row r="159">
          <cell r="E159">
            <v>75.985525227460698</v>
          </cell>
          <cell r="G159">
            <v>81</v>
          </cell>
        </row>
        <row r="160">
          <cell r="E160">
            <v>77.015198511166261</v>
          </cell>
          <cell r="G160">
            <v>78.8</v>
          </cell>
        </row>
        <row r="161">
          <cell r="E161">
            <v>76.191480562448291</v>
          </cell>
          <cell r="G161">
            <v>79.599999999999994</v>
          </cell>
        </row>
        <row r="162">
          <cell r="E162">
            <v>74.414081885856064</v>
          </cell>
          <cell r="G162">
            <v>77</v>
          </cell>
        </row>
        <row r="163">
          <cell r="E163">
            <v>73.534222497932177</v>
          </cell>
          <cell r="G163">
            <v>77</v>
          </cell>
        </row>
        <row r="164">
          <cell r="E164">
            <v>74.975806451612897</v>
          </cell>
          <cell r="G164">
            <v>77.5</v>
          </cell>
        </row>
        <row r="166">
          <cell r="E166">
            <v>77.136993382961123</v>
          </cell>
          <cell r="G166">
            <v>78.5</v>
          </cell>
        </row>
        <row r="167">
          <cell r="E167">
            <v>78.660566583953695</v>
          </cell>
          <cell r="G167">
            <v>79.5</v>
          </cell>
        </row>
        <row r="168">
          <cell r="E168">
            <v>79.338192721257229</v>
          </cell>
          <cell r="G168">
            <v>79.900000000000006</v>
          </cell>
        </row>
        <row r="169">
          <cell r="E169">
            <v>80.63740694789081</v>
          </cell>
          <cell r="G169">
            <v>81</v>
          </cell>
        </row>
        <row r="170">
          <cell r="E170">
            <v>79.801695616211745</v>
          </cell>
          <cell r="G170">
            <v>78.5</v>
          </cell>
        </row>
        <row r="171">
          <cell r="E171">
            <v>79.466604631927197</v>
          </cell>
          <cell r="G171">
            <v>76.7</v>
          </cell>
        </row>
        <row r="172">
          <cell r="E172">
            <v>80.123552522746095</v>
          </cell>
          <cell r="G172">
            <v>78.2</v>
          </cell>
        </row>
        <row r="173">
          <cell r="E173">
            <v>79.740074441687355</v>
          </cell>
          <cell r="G173">
            <v>79.2</v>
          </cell>
        </row>
        <row r="174">
          <cell r="E174">
            <v>77.993382961124908</v>
          </cell>
          <cell r="G174">
            <v>80.5</v>
          </cell>
        </row>
        <row r="175">
          <cell r="E175">
            <v>79.394230769230788</v>
          </cell>
          <cell r="G175">
            <v>81.599999999999994</v>
          </cell>
        </row>
        <row r="176">
          <cell r="E176">
            <v>81.134201819685686</v>
          </cell>
          <cell r="G176">
            <v>81.5</v>
          </cell>
        </row>
        <row r="177">
          <cell r="E177">
            <v>78.407154673283713</v>
          </cell>
          <cell r="G177">
            <v>77.599999999999994</v>
          </cell>
        </row>
        <row r="178">
          <cell r="E178">
            <v>78.712572373862699</v>
          </cell>
          <cell r="G178">
            <v>80.099999999999994</v>
          </cell>
        </row>
        <row r="179">
          <cell r="E179">
            <v>79.092328370554185</v>
          </cell>
          <cell r="G179">
            <v>79.599999999999994</v>
          </cell>
        </row>
        <row r="180">
          <cell r="E180">
            <v>81.046939619520288</v>
          </cell>
          <cell r="G180">
            <v>81.5</v>
          </cell>
        </row>
        <row r="181">
          <cell r="E181">
            <v>83.020678246484721</v>
          </cell>
          <cell r="G181">
            <v>81.2</v>
          </cell>
        </row>
        <row r="182">
          <cell r="E182">
            <v>80.512717121588096</v>
          </cell>
          <cell r="G182">
            <v>83.8</v>
          </cell>
        </row>
        <row r="183">
          <cell r="E183">
            <v>80.749793217535156</v>
          </cell>
          <cell r="G183">
            <v>79.8</v>
          </cell>
        </row>
        <row r="184">
          <cell r="E184">
            <v>85.442307692307679</v>
          </cell>
          <cell r="G184">
            <v>82.7</v>
          </cell>
        </row>
        <row r="185">
          <cell r="E185">
            <v>85.094706368899907</v>
          </cell>
          <cell r="G185">
            <v>83.4</v>
          </cell>
        </row>
        <row r="186">
          <cell r="E186">
            <v>83.676902398676603</v>
          </cell>
          <cell r="G186">
            <v>79.5</v>
          </cell>
        </row>
        <row r="187">
          <cell r="E187">
            <v>77.653019023986786</v>
          </cell>
          <cell r="G187">
            <v>82.8</v>
          </cell>
        </row>
        <row r="188">
          <cell r="E188">
            <v>74.329611248966089</v>
          </cell>
          <cell r="G188">
            <v>80.8</v>
          </cell>
        </row>
        <row r="189">
          <cell r="E189">
            <v>77.727564102564088</v>
          </cell>
          <cell r="G189">
            <v>80.7</v>
          </cell>
        </row>
        <row r="190">
          <cell r="E190">
            <v>77.888647642679885</v>
          </cell>
          <cell r="G190">
            <v>77.8</v>
          </cell>
        </row>
        <row r="191">
          <cell r="E191">
            <v>79.278019023986772</v>
          </cell>
          <cell r="G191">
            <v>76.8</v>
          </cell>
        </row>
        <row r="192">
          <cell r="E192">
            <v>80.396608767576524</v>
          </cell>
          <cell r="G192">
            <v>75.400000000000006</v>
          </cell>
        </row>
        <row r="193">
          <cell r="E193">
            <v>79.942514474772537</v>
          </cell>
          <cell r="G193">
            <v>78.400000000000006</v>
          </cell>
        </row>
        <row r="194">
          <cell r="E194">
            <v>79.565343258891659</v>
          </cell>
          <cell r="G194">
            <v>80.400000000000006</v>
          </cell>
        </row>
        <row r="195">
          <cell r="E195">
            <v>82.239040529363095</v>
          </cell>
          <cell r="G195">
            <v>78.8</v>
          </cell>
        </row>
        <row r="197">
          <cell r="E197">
            <v>86.464226633581461</v>
          </cell>
          <cell r="G197">
            <v>76.2</v>
          </cell>
        </row>
        <row r="198">
          <cell r="E198">
            <v>81.69851116625307</v>
          </cell>
          <cell r="G198">
            <v>73.099999999999994</v>
          </cell>
        </row>
        <row r="199">
          <cell r="E199">
            <v>76.10700992555833</v>
          </cell>
          <cell r="G199">
            <v>73.8</v>
          </cell>
        </row>
        <row r="200">
          <cell r="E200">
            <v>77.08064516129032</v>
          </cell>
          <cell r="G200">
            <v>77.8</v>
          </cell>
        </row>
        <row r="201">
          <cell r="E201">
            <v>82.177522746071133</v>
          </cell>
          <cell r="G201">
            <v>80.599999999999994</v>
          </cell>
        </row>
        <row r="202">
          <cell r="E202">
            <v>83.190343258891659</v>
          </cell>
          <cell r="G202">
            <v>82.1</v>
          </cell>
        </row>
        <row r="203">
          <cell r="E203">
            <v>85.85225392886683</v>
          </cell>
          <cell r="G203">
            <v>81.3</v>
          </cell>
        </row>
        <row r="204">
          <cell r="E204">
            <v>81.999172870140612</v>
          </cell>
          <cell r="G204">
            <v>82.5</v>
          </cell>
        </row>
        <row r="205">
          <cell r="E205">
            <v>81.322787427626153</v>
          </cell>
          <cell r="G205">
            <v>81</v>
          </cell>
        </row>
        <row r="206">
          <cell r="E206">
            <v>82.856182795698928</v>
          </cell>
          <cell r="G206">
            <v>79.5</v>
          </cell>
        </row>
        <row r="207">
          <cell r="E207">
            <v>81.854735318444995</v>
          </cell>
          <cell r="G207">
            <v>81.900000000000006</v>
          </cell>
        </row>
        <row r="208">
          <cell r="E208">
            <v>82.777295285359799</v>
          </cell>
          <cell r="G208">
            <v>83.2</v>
          </cell>
        </row>
        <row r="209">
          <cell r="E209">
            <v>75.73387096774195</v>
          </cell>
          <cell r="G209">
            <v>84.8</v>
          </cell>
        </row>
        <row r="210">
          <cell r="E210">
            <v>76.765922249793221</v>
          </cell>
          <cell r="G210">
            <v>86.7</v>
          </cell>
        </row>
        <row r="211">
          <cell r="E211">
            <v>76.654569892473106</v>
          </cell>
          <cell r="G211">
            <v>87.4</v>
          </cell>
        </row>
        <row r="212">
          <cell r="E212">
            <v>77.508684863523584</v>
          </cell>
          <cell r="G212">
            <v>87.3</v>
          </cell>
        </row>
        <row r="213">
          <cell r="E213">
            <v>79.609181141439223</v>
          </cell>
          <cell r="G213">
            <v>87.2</v>
          </cell>
        </row>
        <row r="214">
          <cell r="E214">
            <v>76.377067824648464</v>
          </cell>
          <cell r="G214">
            <v>87</v>
          </cell>
        </row>
        <row r="215">
          <cell r="E215">
            <v>76.588813068651788</v>
          </cell>
          <cell r="G215">
            <v>84</v>
          </cell>
        </row>
        <row r="216">
          <cell r="E216">
            <v>78.493072787427636</v>
          </cell>
          <cell r="G216">
            <v>79.2</v>
          </cell>
        </row>
        <row r="217">
          <cell r="E217">
            <v>80.217431761786614</v>
          </cell>
          <cell r="G217">
            <v>82.2</v>
          </cell>
        </row>
        <row r="218">
          <cell r="E218">
            <v>81.211435070306024</v>
          </cell>
          <cell r="G218">
            <v>84</v>
          </cell>
        </row>
        <row r="219">
          <cell r="E219">
            <v>83.927832919768392</v>
          </cell>
          <cell r="G219">
            <v>83.2</v>
          </cell>
        </row>
        <row r="220">
          <cell r="E220">
            <v>81.509822167080216</v>
          </cell>
          <cell r="G220">
            <v>84.1</v>
          </cell>
        </row>
        <row r="221">
          <cell r="E221">
            <v>83.370450785773343</v>
          </cell>
          <cell r="G221">
            <v>81.599999999999994</v>
          </cell>
        </row>
        <row r="222">
          <cell r="E222">
            <v>84.829301075268816</v>
          </cell>
          <cell r="G222">
            <v>80.599999999999994</v>
          </cell>
        </row>
        <row r="223">
          <cell r="E223">
            <v>82.624896608767571</v>
          </cell>
          <cell r="G223">
            <v>83.5</v>
          </cell>
        </row>
        <row r="224">
          <cell r="E224">
            <v>81.806865177832933</v>
          </cell>
          <cell r="G224">
            <v>83.5</v>
          </cell>
        </row>
        <row r="225">
          <cell r="E225">
            <v>81.453577336641857</v>
          </cell>
          <cell r="G225">
            <v>82</v>
          </cell>
        </row>
        <row r="226">
          <cell r="E226">
            <v>84.231906534325901</v>
          </cell>
          <cell r="G226">
            <v>80.400000000000006</v>
          </cell>
        </row>
        <row r="227">
          <cell r="E227">
            <v>82.903019023986772</v>
          </cell>
          <cell r="G227">
            <v>80.900000000000006</v>
          </cell>
        </row>
        <row r="229">
          <cell r="E229">
            <v>82.057588916459892</v>
          </cell>
          <cell r="G229">
            <v>82.6</v>
          </cell>
        </row>
        <row r="230">
          <cell r="E230">
            <v>82.558209263854422</v>
          </cell>
          <cell r="G230">
            <v>82.6</v>
          </cell>
        </row>
        <row r="231">
          <cell r="E231">
            <v>78.574855252274602</v>
          </cell>
          <cell r="G231">
            <v>80</v>
          </cell>
        </row>
        <row r="232">
          <cell r="E232">
            <v>84.074958643507031</v>
          </cell>
          <cell r="G232">
            <v>80.400000000000006</v>
          </cell>
        </row>
        <row r="233">
          <cell r="E233">
            <v>83.467018196856898</v>
          </cell>
          <cell r="G233">
            <v>77.3</v>
          </cell>
        </row>
        <row r="234">
          <cell r="E234">
            <v>79.670492142266326</v>
          </cell>
          <cell r="G234">
            <v>79.5</v>
          </cell>
        </row>
        <row r="235">
          <cell r="E235">
            <v>80.684139784946225</v>
          </cell>
          <cell r="G235">
            <v>78</v>
          </cell>
        </row>
        <row r="236">
          <cell r="E236">
            <v>78.839640198511162</v>
          </cell>
          <cell r="G236">
            <v>79.400000000000006</v>
          </cell>
        </row>
        <row r="237">
          <cell r="E237">
            <v>80.01220016542598</v>
          </cell>
          <cell r="G237">
            <v>80.3</v>
          </cell>
        </row>
        <row r="238">
          <cell r="E238">
            <v>78.974565756823822</v>
          </cell>
          <cell r="G238">
            <v>81.900000000000006</v>
          </cell>
        </row>
        <row r="239">
          <cell r="E239">
            <v>80.98655913978493</v>
          </cell>
          <cell r="G239">
            <v>82.2</v>
          </cell>
        </row>
        <row r="240">
          <cell r="E240">
            <v>80.181244830438416</v>
          </cell>
          <cell r="G240">
            <v>81.8</v>
          </cell>
        </row>
        <row r="241">
          <cell r="E241">
            <v>80.570306038047974</v>
          </cell>
          <cell r="G241">
            <v>83.6</v>
          </cell>
        </row>
        <row r="242">
          <cell r="E242">
            <v>81.362593052109204</v>
          </cell>
          <cell r="G242">
            <v>82.6</v>
          </cell>
        </row>
        <row r="243">
          <cell r="E243">
            <v>82.482216708023145</v>
          </cell>
          <cell r="G243">
            <v>81.3</v>
          </cell>
        </row>
        <row r="244">
          <cell r="E244">
            <v>83.109284532671623</v>
          </cell>
          <cell r="G244">
            <v>84.1</v>
          </cell>
        </row>
        <row r="245">
          <cell r="E245">
            <v>84.382133995037236</v>
          </cell>
          <cell r="G245">
            <v>83</v>
          </cell>
        </row>
        <row r="246">
          <cell r="E246">
            <v>83.278949545078575</v>
          </cell>
          <cell r="G246">
            <v>84.1</v>
          </cell>
        </row>
        <row r="247">
          <cell r="E247">
            <v>82.407671629445829</v>
          </cell>
          <cell r="G247">
            <v>83.8</v>
          </cell>
        </row>
        <row r="248">
          <cell r="E248">
            <v>81.409429280397035</v>
          </cell>
          <cell r="G248">
            <v>84.4</v>
          </cell>
        </row>
        <row r="249">
          <cell r="E249">
            <v>81.635442514474775</v>
          </cell>
          <cell r="G249">
            <v>83.3</v>
          </cell>
        </row>
        <row r="250">
          <cell r="E250">
            <v>81.178349875930522</v>
          </cell>
          <cell r="G250">
            <v>83.6</v>
          </cell>
        </row>
        <row r="251">
          <cell r="E251">
            <v>80.269644334160489</v>
          </cell>
          <cell r="G251">
            <v>84.1</v>
          </cell>
        </row>
        <row r="252">
          <cell r="E252">
            <v>81.265198511166261</v>
          </cell>
          <cell r="G252">
            <v>83.7</v>
          </cell>
        </row>
        <row r="253">
          <cell r="E253">
            <v>83.812448304383793</v>
          </cell>
          <cell r="G253">
            <v>78.3</v>
          </cell>
        </row>
        <row r="254">
          <cell r="E254">
            <v>82.701302729528535</v>
          </cell>
          <cell r="G254">
            <v>75.599999999999994</v>
          </cell>
        </row>
        <row r="255">
          <cell r="E255">
            <v>81.922766749379647</v>
          </cell>
          <cell r="G255">
            <v>77.7</v>
          </cell>
        </row>
        <row r="256">
          <cell r="E256">
            <v>83.546112489660871</v>
          </cell>
          <cell r="G256">
            <v>78.400000000000006</v>
          </cell>
        </row>
        <row r="257">
          <cell r="E257">
            <v>84.588399503722087</v>
          </cell>
          <cell r="G257">
            <v>79.900000000000006</v>
          </cell>
        </row>
        <row r="258">
          <cell r="E258">
            <v>80.802109181141446</v>
          </cell>
          <cell r="G258">
            <v>77.599999999999994</v>
          </cell>
        </row>
        <row r="259">
          <cell r="E259">
            <v>77.425971877584757</v>
          </cell>
          <cell r="G259">
            <v>80.3</v>
          </cell>
        </row>
        <row r="261">
          <cell r="E261">
            <v>77.79735318444996</v>
          </cell>
          <cell r="G261">
            <v>82.4</v>
          </cell>
        </row>
        <row r="262">
          <cell r="E262">
            <v>80.055107526881727</v>
          </cell>
          <cell r="G262">
            <v>82</v>
          </cell>
        </row>
        <row r="263">
          <cell r="E263">
            <v>82.963192721257229</v>
          </cell>
          <cell r="G263">
            <v>81.7</v>
          </cell>
        </row>
        <row r="264">
          <cell r="E264">
            <v>82.11631513647643</v>
          </cell>
          <cell r="G264">
            <v>75.599999999999994</v>
          </cell>
        </row>
        <row r="265">
          <cell r="E265">
            <v>79.891542597187765</v>
          </cell>
          <cell r="G265">
            <v>74.900000000000006</v>
          </cell>
        </row>
        <row r="266">
          <cell r="E266">
            <v>80.921009098428442</v>
          </cell>
          <cell r="G266">
            <v>76</v>
          </cell>
        </row>
        <row r="267">
          <cell r="E267">
            <v>81.582299421009097</v>
          </cell>
          <cell r="G267">
            <v>77</v>
          </cell>
        </row>
        <row r="268">
          <cell r="E268">
            <v>81.747932175351551</v>
          </cell>
          <cell r="G268">
            <v>76.3</v>
          </cell>
        </row>
        <row r="269">
          <cell r="E269">
            <v>80.459574028122418</v>
          </cell>
          <cell r="G269">
            <v>77.2</v>
          </cell>
        </row>
        <row r="270">
          <cell r="E270">
            <v>80.319272125723728</v>
          </cell>
          <cell r="G270">
            <v>77.900000000000006</v>
          </cell>
        </row>
        <row r="271">
          <cell r="E271">
            <v>80.86207609594706</v>
          </cell>
          <cell r="G271">
            <v>79.599999999999994</v>
          </cell>
        </row>
        <row r="272">
          <cell r="E272">
            <v>79.840674110835408</v>
          </cell>
          <cell r="G272">
            <v>81.5</v>
          </cell>
        </row>
        <row r="273">
          <cell r="E273">
            <v>78.911703887510342</v>
          </cell>
          <cell r="G273">
            <v>76.3</v>
          </cell>
        </row>
        <row r="274">
          <cell r="E274">
            <v>78.192928039702224</v>
          </cell>
          <cell r="G274">
            <v>78.2</v>
          </cell>
        </row>
        <row r="275">
          <cell r="E275">
            <v>79.528019023986772</v>
          </cell>
          <cell r="G275">
            <v>82.9</v>
          </cell>
        </row>
        <row r="276">
          <cell r="E276">
            <v>82.304693961952012</v>
          </cell>
          <cell r="G276">
            <v>82.7</v>
          </cell>
        </row>
        <row r="277">
          <cell r="E277">
            <v>78.329611248966089</v>
          </cell>
          <cell r="G277">
            <v>73.5</v>
          </cell>
        </row>
        <row r="278">
          <cell r="E278">
            <v>77.34677419354837</v>
          </cell>
          <cell r="G278">
            <v>73.900000000000006</v>
          </cell>
        </row>
        <row r="279">
          <cell r="E279">
            <v>77.591294458229953</v>
          </cell>
          <cell r="G279">
            <v>74.099999999999994</v>
          </cell>
        </row>
        <row r="280">
          <cell r="E280">
            <v>79.136579818031421</v>
          </cell>
          <cell r="G280">
            <v>75.900000000000006</v>
          </cell>
        </row>
        <row r="281">
          <cell r="E281">
            <v>79.026881720430111</v>
          </cell>
          <cell r="G281">
            <v>77.400000000000006</v>
          </cell>
        </row>
        <row r="282">
          <cell r="E282">
            <v>78.782361455748557</v>
          </cell>
          <cell r="G282">
            <v>79.3</v>
          </cell>
        </row>
        <row r="283">
          <cell r="E283">
            <v>72.700268817204289</v>
          </cell>
          <cell r="G283">
            <v>79.3</v>
          </cell>
        </row>
        <row r="284">
          <cell r="E284">
            <v>63.225186104218359</v>
          </cell>
          <cell r="G284">
            <v>77.099999999999994</v>
          </cell>
        </row>
        <row r="285">
          <cell r="E285">
            <v>63.321753515301893</v>
          </cell>
          <cell r="G285">
            <v>76.7</v>
          </cell>
        </row>
        <row r="286">
          <cell r="E286">
            <v>68.773056244830443</v>
          </cell>
          <cell r="G286">
            <v>79.8</v>
          </cell>
        </row>
        <row r="287">
          <cell r="E287">
            <v>73.328887510339115</v>
          </cell>
          <cell r="G287">
            <v>79</v>
          </cell>
        </row>
        <row r="288">
          <cell r="E288">
            <v>74.867142266335819</v>
          </cell>
          <cell r="G288">
            <v>77.900000000000006</v>
          </cell>
        </row>
        <row r="289">
          <cell r="E289">
            <v>73.216708023159626</v>
          </cell>
          <cell r="G289">
            <v>71.099999999999994</v>
          </cell>
        </row>
        <row r="290">
          <cell r="E290">
            <v>75.408085194375516</v>
          </cell>
          <cell r="G290">
            <v>67</v>
          </cell>
        </row>
        <row r="292">
          <cell r="E292">
            <v>77.28143093465674</v>
          </cell>
          <cell r="G292">
            <v>69.3</v>
          </cell>
        </row>
        <row r="293">
          <cell r="E293">
            <v>76.870554177005815</v>
          </cell>
          <cell r="G293">
            <v>71.3</v>
          </cell>
        </row>
        <row r="294">
          <cell r="E294">
            <v>79.200682382134005</v>
          </cell>
          <cell r="G294">
            <v>73.5</v>
          </cell>
        </row>
        <row r="295">
          <cell r="E295">
            <v>78.069892473118301</v>
          </cell>
          <cell r="G295">
            <v>73.8</v>
          </cell>
        </row>
        <row r="296">
          <cell r="E296">
            <v>74.627584780810594</v>
          </cell>
          <cell r="G296">
            <v>72.599999999999994</v>
          </cell>
        </row>
        <row r="297">
          <cell r="E297">
            <v>75.511373035566592</v>
          </cell>
          <cell r="G297">
            <v>72</v>
          </cell>
        </row>
        <row r="298">
          <cell r="E298">
            <v>77.225599669148053</v>
          </cell>
          <cell r="G298">
            <v>71.7</v>
          </cell>
        </row>
        <row r="299">
          <cell r="E299">
            <v>75.881100082712976</v>
          </cell>
          <cell r="G299">
            <v>79.2</v>
          </cell>
        </row>
        <row r="300">
          <cell r="E300">
            <v>75.808933002481368</v>
          </cell>
          <cell r="G300">
            <v>79</v>
          </cell>
        </row>
        <row r="301">
          <cell r="E301">
            <v>71.113730355665822</v>
          </cell>
          <cell r="G301">
            <v>71.400000000000006</v>
          </cell>
        </row>
        <row r="302">
          <cell r="E302">
            <v>67.723221670802317</v>
          </cell>
          <cell r="G302">
            <v>68.8</v>
          </cell>
        </row>
        <row r="303">
          <cell r="E303">
            <v>72.034222497932177</v>
          </cell>
          <cell r="G303">
            <v>74.400000000000006</v>
          </cell>
        </row>
        <row r="304">
          <cell r="E304">
            <v>69.793941273779978</v>
          </cell>
          <cell r="G304">
            <v>65</v>
          </cell>
        </row>
        <row r="305">
          <cell r="E305">
            <v>66.10411497105045</v>
          </cell>
          <cell r="G305">
            <v>59.6</v>
          </cell>
        </row>
        <row r="306">
          <cell r="E306">
            <v>70.831885856079396</v>
          </cell>
          <cell r="G306">
            <v>69.599999999999994</v>
          </cell>
        </row>
        <row r="307">
          <cell r="E307">
            <v>72.476323407775013</v>
          </cell>
          <cell r="G307">
            <v>73</v>
          </cell>
        </row>
        <row r="308">
          <cell r="E308">
            <v>73.430934656741101</v>
          </cell>
          <cell r="G308">
            <v>72.3</v>
          </cell>
        </row>
        <row r="309">
          <cell r="E309">
            <v>71.424627791563267</v>
          </cell>
          <cell r="G309">
            <v>71.7</v>
          </cell>
        </row>
        <row r="310">
          <cell r="E310">
            <v>59.266025641025642</v>
          </cell>
          <cell r="G310">
            <v>73.099999999999994</v>
          </cell>
        </row>
        <row r="311">
          <cell r="E311">
            <v>66.910359801488838</v>
          </cell>
          <cell r="G311">
            <v>72.400000000000006</v>
          </cell>
        </row>
        <row r="312">
          <cell r="E312">
            <v>72.24710504549212</v>
          </cell>
          <cell r="G312">
            <v>73.3</v>
          </cell>
        </row>
        <row r="313">
          <cell r="E313">
            <v>71.325475599669147</v>
          </cell>
          <cell r="G313">
            <v>71.3</v>
          </cell>
        </row>
        <row r="314">
          <cell r="E314">
            <v>61.143300248138971</v>
          </cell>
          <cell r="G314">
            <v>66.8</v>
          </cell>
        </row>
        <row r="315">
          <cell r="E315">
            <v>59.01612903225805</v>
          </cell>
          <cell r="G315">
            <v>62.6</v>
          </cell>
        </row>
        <row r="316">
          <cell r="E316">
            <v>52.265612076095941</v>
          </cell>
          <cell r="G316">
            <v>59.1</v>
          </cell>
        </row>
        <row r="317">
          <cell r="E317">
            <v>48.519437551695617</v>
          </cell>
          <cell r="G317">
            <v>58.1</v>
          </cell>
        </row>
        <row r="318">
          <cell r="E318">
            <v>51.394747725392889</v>
          </cell>
          <cell r="G318">
            <v>58.1</v>
          </cell>
        </row>
        <row r="319">
          <cell r="E319">
            <v>58.912014061207621</v>
          </cell>
          <cell r="G319">
            <v>60.3</v>
          </cell>
        </row>
        <row r="320">
          <cell r="E320">
            <v>55.62003722084367</v>
          </cell>
          <cell r="G320">
            <v>63.7</v>
          </cell>
        </row>
        <row r="321">
          <cell r="E321">
            <v>55.740591397849464</v>
          </cell>
          <cell r="G321">
            <v>64.3</v>
          </cell>
        </row>
        <row r="322">
          <cell r="E322">
            <v>58.061104218362274</v>
          </cell>
          <cell r="G322">
            <v>64.7</v>
          </cell>
        </row>
        <row r="324">
          <cell r="E324">
            <v>59.858250620347384</v>
          </cell>
          <cell r="G324">
            <v>68.8</v>
          </cell>
        </row>
        <row r="325">
          <cell r="E325">
            <v>64.268610421836215</v>
          </cell>
          <cell r="G325">
            <v>66.900000000000006</v>
          </cell>
        </row>
        <row r="326">
          <cell r="E326">
            <v>67.245967741935488</v>
          </cell>
          <cell r="G326">
            <v>67.599999999999994</v>
          </cell>
        </row>
        <row r="327">
          <cell r="E327">
            <v>68.235732009925542</v>
          </cell>
          <cell r="G327">
            <v>69.2</v>
          </cell>
        </row>
        <row r="328">
          <cell r="E328">
            <v>66.253515301902397</v>
          </cell>
          <cell r="G328">
            <v>61.4</v>
          </cell>
        </row>
        <row r="329">
          <cell r="E329">
            <v>48.264784946236553</v>
          </cell>
          <cell r="G329">
            <v>57.5</v>
          </cell>
        </row>
        <row r="330">
          <cell r="E330">
            <v>55.24710504549212</v>
          </cell>
          <cell r="G330">
            <v>61.4</v>
          </cell>
        </row>
        <row r="331">
          <cell r="E331">
            <v>62.900744416873458</v>
          </cell>
          <cell r="G331">
            <v>62.8</v>
          </cell>
        </row>
        <row r="332">
          <cell r="E332">
            <v>65.403535980148874</v>
          </cell>
          <cell r="G332">
            <v>66.7</v>
          </cell>
        </row>
        <row r="333">
          <cell r="E333">
            <v>47.869210090984303</v>
          </cell>
          <cell r="G333">
            <v>57.3</v>
          </cell>
        </row>
        <row r="334">
          <cell r="E334">
            <v>51.060690653432594</v>
          </cell>
          <cell r="G334">
            <v>47.5</v>
          </cell>
        </row>
        <row r="335">
          <cell r="E335">
            <v>57.859698097601331</v>
          </cell>
          <cell r="G335">
            <v>47.9</v>
          </cell>
        </row>
        <row r="336">
          <cell r="E336">
            <v>61.943444995864354</v>
          </cell>
          <cell r="G336">
            <v>54.3</v>
          </cell>
        </row>
        <row r="337">
          <cell r="E337">
            <v>60.869210090984296</v>
          </cell>
          <cell r="G337">
            <v>68.7</v>
          </cell>
        </row>
        <row r="338">
          <cell r="E338">
            <v>61.675971877584772</v>
          </cell>
          <cell r="G338">
            <v>63.6</v>
          </cell>
        </row>
        <row r="339">
          <cell r="E339">
            <v>63.457506203473933</v>
          </cell>
          <cell r="G339">
            <v>50.7</v>
          </cell>
        </row>
        <row r="340">
          <cell r="E340">
            <v>56.77719189412737</v>
          </cell>
          <cell r="G340">
            <v>49.7</v>
          </cell>
        </row>
        <row r="341">
          <cell r="E341">
            <v>48.062448304383778</v>
          </cell>
          <cell r="G341">
            <v>59.2</v>
          </cell>
        </row>
        <row r="342">
          <cell r="E342">
            <v>54.58281637717122</v>
          </cell>
          <cell r="G342">
            <v>70.400000000000006</v>
          </cell>
        </row>
        <row r="343">
          <cell r="E343">
            <v>59.415736145574854</v>
          </cell>
          <cell r="G343">
            <v>62.3</v>
          </cell>
        </row>
        <row r="344">
          <cell r="E344">
            <v>60.086331679073602</v>
          </cell>
          <cell r="G344">
            <v>57.6</v>
          </cell>
        </row>
        <row r="345">
          <cell r="E345">
            <v>61.002998345740281</v>
          </cell>
          <cell r="G345">
            <v>65.599999999999994</v>
          </cell>
        </row>
        <row r="346">
          <cell r="E346">
            <v>60.73883374689828</v>
          </cell>
          <cell r="G346">
            <v>68.8</v>
          </cell>
        </row>
        <row r="347">
          <cell r="E347">
            <v>53.616832092638546</v>
          </cell>
          <cell r="G347">
            <v>69.599999999999994</v>
          </cell>
        </row>
        <row r="348">
          <cell r="E348">
            <v>58.771505376344088</v>
          </cell>
          <cell r="G348">
            <v>53.5</v>
          </cell>
        </row>
        <row r="349">
          <cell r="E349">
            <v>68.140095119933818</v>
          </cell>
          <cell r="G349">
            <v>46.1</v>
          </cell>
        </row>
        <row r="350">
          <cell r="E350">
            <v>71.659015715467319</v>
          </cell>
          <cell r="G350">
            <v>46.3</v>
          </cell>
        </row>
        <row r="351">
          <cell r="E351">
            <v>69.196133167907348</v>
          </cell>
          <cell r="G351">
            <v>56.8</v>
          </cell>
        </row>
        <row r="352">
          <cell r="E352">
            <v>46.306244830438381</v>
          </cell>
          <cell r="G352">
            <v>53.4</v>
          </cell>
        </row>
        <row r="353">
          <cell r="E353">
            <v>43.733147229114984</v>
          </cell>
          <cell r="G353">
            <v>54.2</v>
          </cell>
        </row>
        <row r="355">
          <cell r="E355">
            <v>57.240591397849464</v>
          </cell>
          <cell r="G355">
            <v>60.1</v>
          </cell>
        </row>
        <row r="356">
          <cell r="E356">
            <v>64.675041356492969</v>
          </cell>
          <cell r="G356">
            <v>57.4</v>
          </cell>
        </row>
        <row r="357">
          <cell r="E357">
            <v>64.898676592224959</v>
          </cell>
          <cell r="G357">
            <v>48.5</v>
          </cell>
        </row>
        <row r="358">
          <cell r="E358">
            <v>38.085504549214228</v>
          </cell>
          <cell r="G358">
            <v>48.9</v>
          </cell>
        </row>
        <row r="359">
          <cell r="E359">
            <v>36.075889164598827</v>
          </cell>
          <cell r="G359">
            <v>49.9</v>
          </cell>
        </row>
        <row r="360">
          <cell r="E360">
            <v>42.634408602150522</v>
          </cell>
          <cell r="G360">
            <v>49.1</v>
          </cell>
        </row>
        <row r="361">
          <cell r="E361">
            <v>42.367245657568247</v>
          </cell>
          <cell r="G361">
            <v>54</v>
          </cell>
        </row>
        <row r="362">
          <cell r="E362">
            <v>39.450578990901569</v>
          </cell>
          <cell r="G362">
            <v>64</v>
          </cell>
        </row>
        <row r="363">
          <cell r="E363">
            <v>40.975082712985937</v>
          </cell>
          <cell r="G363">
            <v>71.7</v>
          </cell>
        </row>
        <row r="364">
          <cell r="E364">
            <v>44.920285359801483</v>
          </cell>
          <cell r="G364">
            <v>64.400000000000006</v>
          </cell>
        </row>
        <row r="365">
          <cell r="E365">
            <v>46.045181968569075</v>
          </cell>
          <cell r="G365">
            <v>52.5</v>
          </cell>
        </row>
        <row r="366">
          <cell r="E366">
            <v>48.773056244830421</v>
          </cell>
          <cell r="G366">
            <v>49.2</v>
          </cell>
        </row>
        <row r="367">
          <cell r="E367">
            <v>60.20006203473946</v>
          </cell>
          <cell r="G367">
            <v>45.3</v>
          </cell>
        </row>
        <row r="368">
          <cell r="E368">
            <v>62.581368899917294</v>
          </cell>
          <cell r="G368">
            <v>49</v>
          </cell>
        </row>
        <row r="369">
          <cell r="E369">
            <v>63.034532671629457</v>
          </cell>
          <cell r="G369">
            <v>51.8</v>
          </cell>
        </row>
        <row r="370">
          <cell r="E370">
            <v>62.219913151364757</v>
          </cell>
          <cell r="G370">
            <v>57.7</v>
          </cell>
        </row>
        <row r="371">
          <cell r="E371">
            <v>67.872311827957006</v>
          </cell>
          <cell r="G371">
            <v>63.7</v>
          </cell>
        </row>
        <row r="372">
          <cell r="E372">
            <v>68.646918941273768</v>
          </cell>
          <cell r="G372">
            <v>58.8</v>
          </cell>
        </row>
        <row r="373">
          <cell r="E373">
            <v>56.096774193548384</v>
          </cell>
          <cell r="G373">
            <v>50</v>
          </cell>
        </row>
        <row r="374">
          <cell r="E374">
            <v>70.228701406120777</v>
          </cell>
          <cell r="G374">
            <v>52.3</v>
          </cell>
        </row>
        <row r="375">
          <cell r="E375">
            <v>70.982940446650119</v>
          </cell>
          <cell r="G375">
            <v>52.1</v>
          </cell>
        </row>
        <row r="376">
          <cell r="E376">
            <v>72.114350703060367</v>
          </cell>
          <cell r="G376">
            <v>48.1</v>
          </cell>
        </row>
        <row r="377">
          <cell r="E377">
            <v>64.072787427626125</v>
          </cell>
          <cell r="G377">
            <v>58.2</v>
          </cell>
        </row>
        <row r="378">
          <cell r="E378">
            <v>30.460711331679072</v>
          </cell>
          <cell r="G378">
            <v>51.9</v>
          </cell>
        </row>
        <row r="379">
          <cell r="E379">
            <v>33.489764267990076</v>
          </cell>
          <cell r="G379">
            <v>46.1</v>
          </cell>
        </row>
        <row r="380">
          <cell r="E380">
            <v>40.465880893300238</v>
          </cell>
          <cell r="G380">
            <v>47</v>
          </cell>
        </row>
        <row r="381">
          <cell r="E381">
            <v>53.828577336641835</v>
          </cell>
          <cell r="G381">
            <v>46.9</v>
          </cell>
        </row>
        <row r="382">
          <cell r="E382">
            <v>58.349669148056243</v>
          </cell>
          <cell r="G382">
            <v>45.8</v>
          </cell>
        </row>
        <row r="383">
          <cell r="E383">
            <v>65.188792390405311</v>
          </cell>
          <cell r="G383">
            <v>44.2</v>
          </cell>
        </row>
        <row r="384">
          <cell r="E384">
            <v>70.020988420181965</v>
          </cell>
          <cell r="G384">
            <v>42.9</v>
          </cell>
        </row>
        <row r="385">
          <cell r="E385">
            <v>45.489557485525225</v>
          </cell>
          <cell r="G385">
            <v>44.6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E9" t="str">
            <v>W</v>
          </cell>
          <cell r="G9">
            <v>3100</v>
          </cell>
          <cell r="H9" t="str">
            <v>mkt</v>
          </cell>
        </row>
        <row r="10">
          <cell r="E10" t="str">
            <v>W</v>
          </cell>
          <cell r="G10">
            <v>3200</v>
          </cell>
          <cell r="H10" t="str">
            <v>mkt</v>
          </cell>
        </row>
        <row r="11">
          <cell r="E11" t="str">
            <v>W</v>
          </cell>
          <cell r="G11">
            <v>3100</v>
          </cell>
          <cell r="H11" t="str">
            <v>mkt</v>
          </cell>
        </row>
        <row r="12">
          <cell r="E12" t="str">
            <v>W</v>
          </cell>
          <cell r="G12">
            <v>3200</v>
          </cell>
          <cell r="H12" t="str">
            <v>mkt</v>
          </cell>
        </row>
        <row r="13">
          <cell r="E13" t="str">
            <v>I</v>
          </cell>
          <cell r="G13" t="str">
            <v>1300F</v>
          </cell>
          <cell r="H13" t="str">
            <v>LP_P</v>
          </cell>
        </row>
        <row r="14">
          <cell r="E14" t="str">
            <v>I</v>
          </cell>
          <cell r="G14" t="str">
            <v>1320F</v>
          </cell>
          <cell r="H14" t="str">
            <v>LPT_P</v>
          </cell>
        </row>
        <row r="15">
          <cell r="E15" t="str">
            <v>I</v>
          </cell>
          <cell r="G15" t="str">
            <v>1400F</v>
          </cell>
          <cell r="H15" t="str">
            <v>RTP_LP</v>
          </cell>
        </row>
        <row r="16">
          <cell r="E16" t="str">
            <v>I</v>
          </cell>
          <cell r="G16" t="str">
            <v>1400F</v>
          </cell>
          <cell r="H16" t="str">
            <v>RTP_LP</v>
          </cell>
        </row>
        <row r="17">
          <cell r="E17" t="str">
            <v>I</v>
          </cell>
          <cell r="G17" t="str">
            <v>1500F</v>
          </cell>
          <cell r="H17" t="str">
            <v>SBS1_PE</v>
          </cell>
        </row>
        <row r="18">
          <cell r="E18" t="str">
            <v>C</v>
          </cell>
          <cell r="G18" t="str">
            <v>320F</v>
          </cell>
          <cell r="H18" t="str">
            <v>LPT</v>
          </cell>
        </row>
        <row r="19">
          <cell r="E19" t="str">
            <v>I</v>
          </cell>
          <cell r="G19" t="str">
            <v>1520F</v>
          </cell>
          <cell r="H19" t="str">
            <v>SBS1_BTRANS</v>
          </cell>
        </row>
        <row r="20">
          <cell r="E20" t="str">
            <v>I</v>
          </cell>
          <cell r="G20" t="str">
            <v>1400F</v>
          </cell>
          <cell r="H20" t="str">
            <v>RTP_LP</v>
          </cell>
        </row>
        <row r="21">
          <cell r="E21" t="str">
            <v>I</v>
          </cell>
          <cell r="G21" t="str">
            <v>1400F</v>
          </cell>
          <cell r="H21" t="str">
            <v>RTP_LP</v>
          </cell>
        </row>
        <row r="22">
          <cell r="E22" t="str">
            <v>I</v>
          </cell>
          <cell r="G22" t="str">
            <v>1320F</v>
          </cell>
          <cell r="H22" t="str">
            <v>LPT</v>
          </cell>
        </row>
        <row r="23">
          <cell r="E23" t="str">
            <v>I</v>
          </cell>
          <cell r="G23" t="str">
            <v>1400F</v>
          </cell>
          <cell r="H23" t="str">
            <v>RTP_LP</v>
          </cell>
        </row>
        <row r="24">
          <cell r="E24" t="str">
            <v>I</v>
          </cell>
          <cell r="G24" t="str">
            <v>1320F</v>
          </cell>
          <cell r="H24" t="str">
            <v>LPT_P</v>
          </cell>
        </row>
        <row r="25">
          <cell r="E25" t="str">
            <v>I</v>
          </cell>
          <cell r="G25" t="str">
            <v>1400F</v>
          </cell>
          <cell r="H25" t="str">
            <v>RTP_LP</v>
          </cell>
        </row>
        <row r="26">
          <cell r="E26" t="str">
            <v>I</v>
          </cell>
          <cell r="G26" t="str">
            <v>1400F</v>
          </cell>
          <cell r="H26" t="str">
            <v>RTP_LP</v>
          </cell>
        </row>
        <row r="27">
          <cell r="E27" t="str">
            <v>I</v>
          </cell>
          <cell r="G27" t="str">
            <v>1400F</v>
          </cell>
          <cell r="H27" t="str">
            <v>RTP_LP</v>
          </cell>
        </row>
        <row r="28">
          <cell r="E28" t="str">
            <v>C</v>
          </cell>
          <cell r="G28" t="str">
            <v>400F</v>
          </cell>
          <cell r="H28" t="str">
            <v>RTP_LP</v>
          </cell>
        </row>
        <row r="29">
          <cell r="E29" t="str">
            <v>C</v>
          </cell>
          <cell r="G29" t="str">
            <v>400F</v>
          </cell>
          <cell r="H29" t="str">
            <v>RTP_LP</v>
          </cell>
        </row>
        <row r="30">
          <cell r="E30" t="str">
            <v>C</v>
          </cell>
          <cell r="G30" t="str">
            <v>400F</v>
          </cell>
          <cell r="H30" t="str">
            <v>RTP_LP</v>
          </cell>
        </row>
        <row r="31">
          <cell r="E31" t="str">
            <v>I</v>
          </cell>
          <cell r="G31" t="str">
            <v>1400F</v>
          </cell>
          <cell r="H31" t="str">
            <v>RTP_LP</v>
          </cell>
        </row>
        <row r="32">
          <cell r="E32" t="str">
            <v>I</v>
          </cell>
          <cell r="G32" t="str">
            <v>1400F</v>
          </cell>
          <cell r="H32" t="str">
            <v>RTP_PX</v>
          </cell>
        </row>
        <row r="33">
          <cell r="E33" t="str">
            <v>I</v>
          </cell>
          <cell r="G33" t="str">
            <v>1320F</v>
          </cell>
          <cell r="H33" t="str">
            <v>LPT_P</v>
          </cell>
        </row>
        <row r="34">
          <cell r="E34" t="str">
            <v>I</v>
          </cell>
          <cell r="G34" t="str">
            <v>1140F</v>
          </cell>
          <cell r="H34" t="str">
            <v>GSD_P</v>
          </cell>
        </row>
        <row r="35">
          <cell r="E35" t="str">
            <v>I</v>
          </cell>
          <cell r="G35" t="str">
            <v>1320F</v>
          </cell>
          <cell r="H35" t="str">
            <v>LPT</v>
          </cell>
        </row>
        <row r="36">
          <cell r="E36" t="str">
            <v>I</v>
          </cell>
          <cell r="G36" t="str">
            <v>1400F</v>
          </cell>
          <cell r="H36" t="str">
            <v>RTP_LP</v>
          </cell>
        </row>
        <row r="37">
          <cell r="E37" t="str">
            <v>I</v>
          </cell>
          <cell r="G37" t="str">
            <v>1400F</v>
          </cell>
          <cell r="H37" t="str">
            <v>RTP_LP</v>
          </cell>
        </row>
        <row r="38">
          <cell r="E38" t="str">
            <v>I</v>
          </cell>
          <cell r="G38" t="str">
            <v>1320F</v>
          </cell>
          <cell r="H38" t="str">
            <v>LPT_P</v>
          </cell>
        </row>
        <row r="39">
          <cell r="E39" t="str">
            <v>I</v>
          </cell>
          <cell r="G39" t="str">
            <v>1400F</v>
          </cell>
          <cell r="H39" t="str">
            <v>RTP_COG1</v>
          </cell>
        </row>
        <row r="40">
          <cell r="E40" t="str">
            <v>I</v>
          </cell>
          <cell r="G40" t="str">
            <v>1400F</v>
          </cell>
          <cell r="H40" t="str">
            <v>RTP_LP</v>
          </cell>
        </row>
        <row r="41">
          <cell r="E41" t="str">
            <v>I</v>
          </cell>
          <cell r="G41" t="str">
            <v>1400F</v>
          </cell>
          <cell r="H41" t="str">
            <v>RTP_LP</v>
          </cell>
        </row>
        <row r="42">
          <cell r="E42" t="str">
            <v>C</v>
          </cell>
          <cell r="G42" t="str">
            <v>400F</v>
          </cell>
          <cell r="H42" t="str">
            <v>RTP_LP</v>
          </cell>
        </row>
        <row r="43">
          <cell r="E43" t="str">
            <v>C</v>
          </cell>
          <cell r="G43" t="str">
            <v>400F</v>
          </cell>
          <cell r="H43" t="str">
            <v>RTP_LP</v>
          </cell>
        </row>
        <row r="44">
          <cell r="E44" t="str">
            <v>I</v>
          </cell>
          <cell r="G44" t="str">
            <v>1320F</v>
          </cell>
          <cell r="H44" t="str">
            <v>LPT_P</v>
          </cell>
        </row>
        <row r="45">
          <cell r="E45" t="str">
            <v>I</v>
          </cell>
          <cell r="G45" t="str">
            <v>1400F</v>
          </cell>
          <cell r="H45" t="str">
            <v>RTP_LP</v>
          </cell>
        </row>
        <row r="46">
          <cell r="E46" t="str">
            <v>I</v>
          </cell>
          <cell r="G46" t="str">
            <v>1140F</v>
          </cell>
          <cell r="H46" t="str">
            <v>GSD_P</v>
          </cell>
        </row>
        <row r="47">
          <cell r="E47" t="str">
            <v>I</v>
          </cell>
          <cell r="G47" t="str">
            <v>1400F</v>
          </cell>
          <cell r="H47" t="str">
            <v>RTP_PX</v>
          </cell>
        </row>
        <row r="48">
          <cell r="E48" t="str">
            <v>I</v>
          </cell>
          <cell r="G48" t="str">
            <v>1400F</v>
          </cell>
          <cell r="H48" t="str">
            <v>RTP_LP</v>
          </cell>
        </row>
        <row r="49">
          <cell r="E49" t="str">
            <v>C</v>
          </cell>
          <cell r="G49" t="str">
            <v>320F</v>
          </cell>
          <cell r="H49" t="str">
            <v>LPT_P</v>
          </cell>
        </row>
        <row r="50">
          <cell r="E50" t="str">
            <v>I</v>
          </cell>
          <cell r="G50" t="str">
            <v>1520F</v>
          </cell>
          <cell r="H50" t="str">
            <v>SBS1_BTRANS</v>
          </cell>
        </row>
        <row r="51">
          <cell r="E51" t="str">
            <v>I</v>
          </cell>
          <cell r="G51" t="str">
            <v>1400F</v>
          </cell>
          <cell r="H51" t="str">
            <v>RTP_LP</v>
          </cell>
        </row>
        <row r="52">
          <cell r="E52" t="str">
            <v>I</v>
          </cell>
          <cell r="G52" t="str">
            <v>1400F</v>
          </cell>
          <cell r="H52" t="str">
            <v>RTP_LP</v>
          </cell>
        </row>
        <row r="53">
          <cell r="E53" t="str">
            <v>I</v>
          </cell>
          <cell r="G53" t="str">
            <v>1400F</v>
          </cell>
          <cell r="H53" t="str">
            <v>RTP_LP</v>
          </cell>
        </row>
        <row r="54">
          <cell r="E54" t="str">
            <v>I</v>
          </cell>
          <cell r="G54" t="str">
            <v>1400F</v>
          </cell>
          <cell r="H54" t="str">
            <v>RTP_LP</v>
          </cell>
        </row>
        <row r="55">
          <cell r="E55" t="str">
            <v>I</v>
          </cell>
          <cell r="G55" t="str">
            <v>1400F</v>
          </cell>
          <cell r="H55" t="str">
            <v>RTP_PX</v>
          </cell>
        </row>
        <row r="56">
          <cell r="E56" t="str">
            <v>I</v>
          </cell>
          <cell r="G56" t="str">
            <v>1420F</v>
          </cell>
          <cell r="H56" t="str">
            <v>CSA</v>
          </cell>
        </row>
        <row r="57">
          <cell r="E57" t="str">
            <v>I</v>
          </cell>
          <cell r="G57" t="str">
            <v>1300F</v>
          </cell>
          <cell r="H57" t="str">
            <v>LP_S</v>
          </cell>
        </row>
        <row r="58">
          <cell r="E58" t="str">
            <v>I</v>
          </cell>
          <cell r="G58" t="str">
            <v>1320F</v>
          </cell>
          <cell r="H58" t="str">
            <v>LPT_P</v>
          </cell>
        </row>
        <row r="59">
          <cell r="E59" t="str">
            <v>I</v>
          </cell>
          <cell r="G59" t="str">
            <v>1320F</v>
          </cell>
          <cell r="H59" t="str">
            <v>LPT_P</v>
          </cell>
        </row>
        <row r="60">
          <cell r="E60" t="str">
            <v>I</v>
          </cell>
          <cell r="G60" t="str">
            <v>1320F</v>
          </cell>
          <cell r="H60" t="str">
            <v>LPT_P</v>
          </cell>
        </row>
        <row r="61">
          <cell r="E61" t="str">
            <v>I</v>
          </cell>
          <cell r="G61" t="str">
            <v>1320F</v>
          </cell>
          <cell r="H61" t="str">
            <v>LPT_P</v>
          </cell>
        </row>
        <row r="62">
          <cell r="E62" t="str">
            <v>I</v>
          </cell>
          <cell r="G62" t="str">
            <v>1320F</v>
          </cell>
          <cell r="H62" t="str">
            <v>LPT_P</v>
          </cell>
        </row>
        <row r="63">
          <cell r="E63" t="str">
            <v>C</v>
          </cell>
          <cell r="G63" t="str">
            <v>320F</v>
          </cell>
          <cell r="H63" t="str">
            <v>LPT_P</v>
          </cell>
        </row>
        <row r="64">
          <cell r="E64" t="str">
            <v>I</v>
          </cell>
          <cell r="G64" t="str">
            <v>1400F</v>
          </cell>
          <cell r="H64" t="str">
            <v>RTP_LP</v>
          </cell>
        </row>
        <row r="65">
          <cell r="E65" t="str">
            <v>C</v>
          </cell>
          <cell r="G65" t="str">
            <v>320F</v>
          </cell>
          <cell r="H65" t="str">
            <v>LPT</v>
          </cell>
        </row>
        <row r="66">
          <cell r="E66" t="str">
            <v>C</v>
          </cell>
          <cell r="G66" t="str">
            <v>320F</v>
          </cell>
          <cell r="H66" t="str">
            <v>LPT_P</v>
          </cell>
        </row>
        <row r="67">
          <cell r="E67" t="str">
            <v>I</v>
          </cell>
          <cell r="G67" t="str">
            <v>1400F</v>
          </cell>
          <cell r="H67" t="str">
            <v>RTP_LP</v>
          </cell>
        </row>
        <row r="68">
          <cell r="E68" t="str">
            <v>I</v>
          </cell>
          <cell r="G68" t="str">
            <v>1300F</v>
          </cell>
          <cell r="H68" t="str">
            <v>LP_P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A9">
            <v>47104</v>
          </cell>
          <cell r="E9" t="str">
            <v>W</v>
          </cell>
          <cell r="F9">
            <v>447</v>
          </cell>
        </row>
        <row r="10">
          <cell r="A10">
            <v>47104</v>
          </cell>
          <cell r="E10" t="str">
            <v>W</v>
          </cell>
          <cell r="F10">
            <v>447</v>
          </cell>
        </row>
        <row r="11">
          <cell r="A11">
            <v>47103</v>
          </cell>
          <cell r="E11" t="str">
            <v>W</v>
          </cell>
          <cell r="F11">
            <v>447</v>
          </cell>
        </row>
        <row r="12">
          <cell r="A12">
            <v>47103</v>
          </cell>
          <cell r="E12" t="str">
            <v>W</v>
          </cell>
          <cell r="F12">
            <v>447</v>
          </cell>
        </row>
        <row r="13">
          <cell r="E13" t="str">
            <v>I</v>
          </cell>
          <cell r="F13">
            <v>442</v>
          </cell>
        </row>
        <row r="14">
          <cell r="E14" t="str">
            <v>I</v>
          </cell>
          <cell r="F14">
            <v>442</v>
          </cell>
        </row>
        <row r="15">
          <cell r="E15" t="str">
            <v>I</v>
          </cell>
          <cell r="F15">
            <v>442</v>
          </cell>
        </row>
        <row r="16">
          <cell r="E16" t="str">
            <v>I</v>
          </cell>
          <cell r="F16">
            <v>442</v>
          </cell>
        </row>
        <row r="17">
          <cell r="E17" t="str">
            <v>I</v>
          </cell>
          <cell r="F17">
            <v>442</v>
          </cell>
        </row>
        <row r="18">
          <cell r="E18" t="str">
            <v>C</v>
          </cell>
          <cell r="F18">
            <v>442</v>
          </cell>
        </row>
        <row r="19">
          <cell r="E19" t="str">
            <v>I</v>
          </cell>
          <cell r="F19">
            <v>442</v>
          </cell>
        </row>
        <row r="20">
          <cell r="E20" t="str">
            <v>I</v>
          </cell>
          <cell r="F20">
            <v>442</v>
          </cell>
        </row>
        <row r="21">
          <cell r="E21" t="str">
            <v>I</v>
          </cell>
          <cell r="F21">
            <v>442</v>
          </cell>
        </row>
        <row r="22">
          <cell r="E22" t="str">
            <v>I</v>
          </cell>
          <cell r="F22">
            <v>442</v>
          </cell>
        </row>
        <row r="23">
          <cell r="E23" t="str">
            <v>I</v>
          </cell>
          <cell r="F23">
            <v>442</v>
          </cell>
        </row>
        <row r="24">
          <cell r="E24" t="str">
            <v>I</v>
          </cell>
          <cell r="F24">
            <v>442</v>
          </cell>
        </row>
        <row r="25">
          <cell r="E25" t="str">
            <v>I</v>
          </cell>
          <cell r="F25">
            <v>442</v>
          </cell>
        </row>
        <row r="26">
          <cell r="E26" t="str">
            <v>I</v>
          </cell>
          <cell r="F26">
            <v>442</v>
          </cell>
        </row>
        <row r="27">
          <cell r="E27" t="str">
            <v>I</v>
          </cell>
          <cell r="F27">
            <v>442</v>
          </cell>
        </row>
        <row r="28">
          <cell r="E28" t="str">
            <v>C</v>
          </cell>
          <cell r="F28">
            <v>442</v>
          </cell>
        </row>
        <row r="29">
          <cell r="E29" t="str">
            <v>C</v>
          </cell>
          <cell r="F29">
            <v>442</v>
          </cell>
        </row>
        <row r="30">
          <cell r="E30" t="str">
            <v>C</v>
          </cell>
          <cell r="F30">
            <v>442</v>
          </cell>
        </row>
        <row r="31">
          <cell r="E31" t="str">
            <v>I</v>
          </cell>
          <cell r="F31">
            <v>442</v>
          </cell>
        </row>
        <row r="32">
          <cell r="E32" t="str">
            <v>I</v>
          </cell>
          <cell r="F32">
            <v>442</v>
          </cell>
        </row>
        <row r="33">
          <cell r="E33" t="str">
            <v>I</v>
          </cell>
          <cell r="F33">
            <v>442</v>
          </cell>
        </row>
        <row r="34">
          <cell r="E34" t="str">
            <v>I</v>
          </cell>
          <cell r="F34">
            <v>442</v>
          </cell>
        </row>
        <row r="35">
          <cell r="E35" t="str">
            <v>I</v>
          </cell>
          <cell r="F35">
            <v>442</v>
          </cell>
        </row>
        <row r="36">
          <cell r="E36" t="str">
            <v>I</v>
          </cell>
          <cell r="F36">
            <v>442</v>
          </cell>
        </row>
        <row r="37">
          <cell r="E37" t="str">
            <v>I</v>
          </cell>
          <cell r="F37">
            <v>442</v>
          </cell>
        </row>
        <row r="38">
          <cell r="E38" t="str">
            <v>I</v>
          </cell>
          <cell r="F38">
            <v>442</v>
          </cell>
        </row>
        <row r="39">
          <cell r="E39" t="str">
            <v>I</v>
          </cell>
          <cell r="F39">
            <v>442</v>
          </cell>
        </row>
        <row r="40">
          <cell r="E40" t="str">
            <v>I</v>
          </cell>
          <cell r="F40">
            <v>442</v>
          </cell>
        </row>
        <row r="41">
          <cell r="E41" t="str">
            <v>I</v>
          </cell>
          <cell r="F41">
            <v>442</v>
          </cell>
        </row>
        <row r="42">
          <cell r="E42" t="str">
            <v>C</v>
          </cell>
          <cell r="F42">
            <v>442</v>
          </cell>
        </row>
        <row r="43">
          <cell r="E43" t="str">
            <v>C</v>
          </cell>
          <cell r="F43">
            <v>442</v>
          </cell>
        </row>
        <row r="44">
          <cell r="E44" t="str">
            <v>I</v>
          </cell>
          <cell r="F44">
            <v>442</v>
          </cell>
        </row>
        <row r="45">
          <cell r="E45" t="str">
            <v>I</v>
          </cell>
          <cell r="F45">
            <v>442</v>
          </cell>
        </row>
        <row r="46">
          <cell r="E46" t="str">
            <v>I</v>
          </cell>
          <cell r="F46">
            <v>442</v>
          </cell>
        </row>
        <row r="47">
          <cell r="E47" t="str">
            <v>I</v>
          </cell>
          <cell r="F47">
            <v>442</v>
          </cell>
        </row>
        <row r="48">
          <cell r="E48" t="str">
            <v>I</v>
          </cell>
          <cell r="F48">
            <v>442</v>
          </cell>
        </row>
        <row r="49">
          <cell r="E49" t="str">
            <v>C</v>
          </cell>
          <cell r="F49">
            <v>442</v>
          </cell>
        </row>
        <row r="50">
          <cell r="E50" t="str">
            <v>I</v>
          </cell>
          <cell r="F50">
            <v>442</v>
          </cell>
        </row>
        <row r="51">
          <cell r="E51" t="str">
            <v>I</v>
          </cell>
          <cell r="F51">
            <v>442</v>
          </cell>
        </row>
        <row r="52">
          <cell r="E52" t="str">
            <v>I</v>
          </cell>
          <cell r="F52">
            <v>442</v>
          </cell>
        </row>
        <row r="53">
          <cell r="E53" t="str">
            <v>I</v>
          </cell>
          <cell r="F53">
            <v>442</v>
          </cell>
        </row>
        <row r="54">
          <cell r="E54" t="str">
            <v>I</v>
          </cell>
          <cell r="F54">
            <v>442</v>
          </cell>
        </row>
        <row r="55">
          <cell r="E55" t="str">
            <v>I</v>
          </cell>
          <cell r="F55">
            <v>442</v>
          </cell>
        </row>
        <row r="56">
          <cell r="E56" t="str">
            <v>I</v>
          </cell>
          <cell r="F56">
            <v>442</v>
          </cell>
        </row>
        <row r="57">
          <cell r="E57" t="str">
            <v>I</v>
          </cell>
          <cell r="F57">
            <v>442</v>
          </cell>
        </row>
        <row r="58">
          <cell r="E58" t="str">
            <v>I</v>
          </cell>
          <cell r="F58">
            <v>442</v>
          </cell>
        </row>
        <row r="59">
          <cell r="E59" t="str">
            <v>I</v>
          </cell>
          <cell r="F59">
            <v>442</v>
          </cell>
        </row>
        <row r="60">
          <cell r="E60" t="str">
            <v>I</v>
          </cell>
          <cell r="F60">
            <v>442</v>
          </cell>
        </row>
        <row r="61">
          <cell r="E61" t="str">
            <v>I</v>
          </cell>
          <cell r="F61">
            <v>442</v>
          </cell>
        </row>
        <row r="62">
          <cell r="E62" t="str">
            <v>I</v>
          </cell>
          <cell r="F62">
            <v>442</v>
          </cell>
        </row>
        <row r="63">
          <cell r="E63" t="str">
            <v>C</v>
          </cell>
          <cell r="F63">
            <v>442</v>
          </cell>
        </row>
        <row r="64">
          <cell r="E64" t="str">
            <v>I</v>
          </cell>
          <cell r="F64">
            <v>442</v>
          </cell>
        </row>
        <row r="65">
          <cell r="E65" t="str">
            <v>C</v>
          </cell>
          <cell r="F65">
            <v>442</v>
          </cell>
        </row>
        <row r="66">
          <cell r="E66" t="str">
            <v>C</v>
          </cell>
          <cell r="F66">
            <v>442</v>
          </cell>
        </row>
        <row r="67">
          <cell r="E67" t="str">
            <v>I</v>
          </cell>
          <cell r="F67">
            <v>442</v>
          </cell>
        </row>
        <row r="68">
          <cell r="E68" t="str">
            <v>I</v>
          </cell>
          <cell r="F68">
            <v>442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77"/>
  <sheetViews>
    <sheetView tabSelected="1" zoomScaleNormal="100" workbookViewId="0">
      <selection activeCell="D30" sqref="D30"/>
    </sheetView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1" t="s">
        <v>96</v>
      </c>
    </row>
    <row r="2" spans="1:9">
      <c r="A2" t="s">
        <v>77</v>
      </c>
    </row>
    <row r="3" spans="1:9">
      <c r="A3" s="1"/>
    </row>
    <row r="4" spans="1:9">
      <c r="A4" s="1"/>
    </row>
    <row r="5" spans="1:9">
      <c r="A5" s="1" t="s">
        <v>88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17" t="s">
        <v>89</v>
      </c>
    </row>
    <row r="7" spans="1:9">
      <c r="C7" s="17" t="s">
        <v>87</v>
      </c>
      <c r="D7" s="17" t="s">
        <v>24</v>
      </c>
      <c r="E7" s="17" t="s">
        <v>25</v>
      </c>
      <c r="F7" s="17" t="s">
        <v>87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  <c r="I8" s="17" t="s">
        <v>90</v>
      </c>
    </row>
    <row r="9" spans="1:9">
      <c r="A9" s="97">
        <v>2012</v>
      </c>
      <c r="B9" s="10" t="s">
        <v>20</v>
      </c>
      <c r="C9" s="11">
        <f>'TM1 kWh &amp; Rev'!K43</f>
        <v>741727022</v>
      </c>
      <c r="D9" s="11">
        <f>'Wx thru 2012'!I160</f>
        <v>7789637.6514039142</v>
      </c>
      <c r="E9" s="11">
        <f t="shared" ref="E9:E15" si="0">C9+D9</f>
        <v>749516659.6514039</v>
      </c>
      <c r="F9" s="11">
        <f>IF(C9=0,0,'TM1 kWh &amp; Rev'!O43)</f>
        <v>755946437</v>
      </c>
      <c r="G9" s="11">
        <f>F9-E9</f>
        <v>6429777.348596096</v>
      </c>
      <c r="H9" s="12">
        <f>IF(C9=0,0,G9/E9)</f>
        <v>8.5785649535616067E-3</v>
      </c>
      <c r="I9" s="136">
        <f>ABS(H9)</f>
        <v>8.5785649535616067E-3</v>
      </c>
    </row>
    <row r="10" spans="1:9">
      <c r="A10" s="97">
        <v>2012</v>
      </c>
      <c r="B10" s="10" t="s">
        <v>21</v>
      </c>
      <c r="C10" s="11">
        <f>'TM1 kWh &amp; Rev'!K44</f>
        <v>784560799</v>
      </c>
      <c r="D10" s="11">
        <f>'Wx thru 2012'!I161</f>
        <v>38896567.74117481</v>
      </c>
      <c r="E10" s="11">
        <f t="shared" si="0"/>
        <v>823457366.74117482</v>
      </c>
      <c r="F10" s="11">
        <f>IF(C10=0,0,'TM1 kWh &amp; Rev'!O44)</f>
        <v>825120633</v>
      </c>
      <c r="G10" s="11">
        <f t="shared" ref="G10:G15" si="1">F10-E10</f>
        <v>1663266.2588251829</v>
      </c>
      <c r="H10" s="12">
        <f t="shared" ref="H10:H15" si="2">IF(C10=0,0,G10/E10)</f>
        <v>2.0198571607994041E-3</v>
      </c>
      <c r="I10" s="136">
        <f t="shared" ref="I10:I15" si="3">ABS(H10)</f>
        <v>2.0198571607994041E-3</v>
      </c>
    </row>
    <row r="11" spans="1:9">
      <c r="A11" s="97">
        <v>2013</v>
      </c>
      <c r="B11" s="10" t="s">
        <v>10</v>
      </c>
      <c r="C11" s="11">
        <f>'TM1 kWh &amp; Rev'!K45</f>
        <v>778963208.25</v>
      </c>
      <c r="D11" s="11">
        <f>'2013 Weather'!I161</f>
        <v>94857282.674095854</v>
      </c>
      <c r="E11" s="11">
        <f t="shared" si="0"/>
        <v>873820490.92409587</v>
      </c>
      <c r="F11" s="11">
        <f>IF(C11=0,0,'TM1 kWh &amp; Rev'!O45)</f>
        <v>873928272</v>
      </c>
      <c r="G11" s="11">
        <f t="shared" si="1"/>
        <v>107781.07590413094</v>
      </c>
      <c r="H11" s="12">
        <f t="shared" si="2"/>
        <v>1.2334464231909768E-4</v>
      </c>
      <c r="I11" s="136">
        <f t="shared" si="3"/>
        <v>1.2334464231909768E-4</v>
      </c>
    </row>
    <row r="12" spans="1:9">
      <c r="A12" s="97">
        <v>2013</v>
      </c>
      <c r="B12" s="10" t="s">
        <v>11</v>
      </c>
      <c r="C12" s="11">
        <f>'TM1 kWh &amp; Rev'!K46</f>
        <v>705542521.75</v>
      </c>
      <c r="D12" s="11">
        <f>'2013 Weather'!I162</f>
        <v>48211680.685101084</v>
      </c>
      <c r="E12" s="11">
        <f t="shared" si="0"/>
        <v>753754202.43510103</v>
      </c>
      <c r="F12" s="11">
        <f>IF(C12=0,0,'TM1 kWh &amp; Rev'!O46)</f>
        <v>733896796</v>
      </c>
      <c r="G12" s="11">
        <f t="shared" si="1"/>
        <v>-19857406.435101032</v>
      </c>
      <c r="H12" s="12">
        <f t="shared" si="2"/>
        <v>-2.6344670943059551E-2</v>
      </c>
      <c r="I12" s="136">
        <f t="shared" si="3"/>
        <v>2.6344670943059551E-2</v>
      </c>
    </row>
    <row r="13" spans="1:9">
      <c r="A13" s="97">
        <v>2013</v>
      </c>
      <c r="B13" s="10" t="s">
        <v>12</v>
      </c>
      <c r="C13" s="11">
        <f>'TM1 kWh &amp; Rev'!K47</f>
        <v>793160953</v>
      </c>
      <c r="D13" s="11">
        <f>'2013 Weather'!I163</f>
        <v>-39109264.803878151</v>
      </c>
      <c r="E13" s="11">
        <f t="shared" si="0"/>
        <v>754051688.19612181</v>
      </c>
      <c r="F13" s="11">
        <f>IF(C13=0,0,'TM1 kWh &amp; Rev'!O47)</f>
        <v>761693932</v>
      </c>
      <c r="G13" s="11">
        <f t="shared" si="1"/>
        <v>7642243.8038781881</v>
      </c>
      <c r="H13" s="12">
        <f t="shared" si="2"/>
        <v>1.0134907093915971E-2</v>
      </c>
      <c r="I13" s="136">
        <f t="shared" si="3"/>
        <v>1.0134907093915971E-2</v>
      </c>
    </row>
    <row r="14" spans="1:9">
      <c r="A14" s="97">
        <v>2013</v>
      </c>
      <c r="B14" s="10" t="s">
        <v>13</v>
      </c>
      <c r="C14" s="11">
        <f>'TM1 kWh &amp; Rev'!K48</f>
        <v>730244169</v>
      </c>
      <c r="D14" s="11">
        <f>'2013 Weather'!I164</f>
        <v>9597214.5228588134</v>
      </c>
      <c r="E14" s="11">
        <f t="shared" si="0"/>
        <v>739841383.52285886</v>
      </c>
      <c r="F14" s="11">
        <f>IF(C14=0,0,'TM1 kWh &amp; Rev'!O48)</f>
        <v>761861356</v>
      </c>
      <c r="G14" s="11">
        <f t="shared" si="1"/>
        <v>22019972.477141142</v>
      </c>
      <c r="H14" s="12">
        <f t="shared" si="2"/>
        <v>2.976309918254362E-2</v>
      </c>
      <c r="I14" s="136">
        <f t="shared" si="3"/>
        <v>2.976309918254362E-2</v>
      </c>
    </row>
    <row r="15" spans="1:9">
      <c r="A15" s="97">
        <v>2013</v>
      </c>
      <c r="B15" s="10" t="s">
        <v>14</v>
      </c>
      <c r="C15" s="11">
        <f>'TM1 kWh &amp; Rev'!K49</f>
        <v>883344865</v>
      </c>
      <c r="D15" s="11">
        <f>'2013 Weather'!I165</f>
        <v>40873181.163207479</v>
      </c>
      <c r="E15" s="11">
        <f t="shared" si="0"/>
        <v>924218046.16320753</v>
      </c>
      <c r="F15" s="11">
        <f>IF(C15=0,0,'TM1 kWh &amp; Rev'!O49)</f>
        <v>962023022</v>
      </c>
      <c r="G15" s="11">
        <f t="shared" si="1"/>
        <v>37804975.836792469</v>
      </c>
      <c r="H15" s="12">
        <f t="shared" si="2"/>
        <v>4.0904823265176207E-2</v>
      </c>
      <c r="I15" s="136">
        <f t="shared" si="3"/>
        <v>4.0904823265176207E-2</v>
      </c>
    </row>
    <row r="16" spans="1:9">
      <c r="H16" s="7"/>
    </row>
    <row r="17" spans="1:9">
      <c r="B17" s="22" t="s">
        <v>94</v>
      </c>
      <c r="C17" s="13">
        <f>SUM(C9:C15)</f>
        <v>5417543538</v>
      </c>
      <c r="D17" s="13">
        <f>SUM(D9:D15)</f>
        <v>201116299.63396382</v>
      </c>
      <c r="E17" s="13">
        <f>SUM(E9:E15)</f>
        <v>5618659837.6339626</v>
      </c>
      <c r="F17" s="13">
        <f>SUM(F9:F15)</f>
        <v>5674470448</v>
      </c>
      <c r="G17" s="13">
        <f>SUM(G9:G15)</f>
        <v>55810610.366036177</v>
      </c>
      <c r="H17" s="14">
        <f>G17/E17</f>
        <v>9.9330822613988706E-3</v>
      </c>
    </row>
    <row r="18" spans="1:9">
      <c r="F18" s="20">
        <f>F17/E17-1</f>
        <v>9.9330822613989955E-3</v>
      </c>
    </row>
    <row r="19" spans="1:9">
      <c r="G19" s="21" t="s">
        <v>95</v>
      </c>
    </row>
    <row r="20" spans="1:9">
      <c r="G20" s="8" t="s">
        <v>34</v>
      </c>
      <c r="H20" s="18">
        <f>AVERAGE(H9:H15)</f>
        <v>9.3114179078937643E-3</v>
      </c>
    </row>
    <row r="21" spans="1:9">
      <c r="G21" s="8" t="s">
        <v>35</v>
      </c>
      <c r="H21" s="9">
        <f>MAX(H9:H15, ABS(MIN(H9:H15)))</f>
        <v>4.0904823265176207E-2</v>
      </c>
    </row>
    <row r="22" spans="1:9">
      <c r="G22" s="8" t="s">
        <v>36</v>
      </c>
      <c r="H22" s="9">
        <f>AVERAGE(I9:I15)</f>
        <v>1.6838466748767923E-2</v>
      </c>
    </row>
    <row r="24" spans="1:9">
      <c r="A24" s="1" t="s">
        <v>91</v>
      </c>
      <c r="E24" s="17" t="s">
        <v>22</v>
      </c>
      <c r="F24" s="17" t="s">
        <v>48</v>
      </c>
    </row>
    <row r="25" spans="1:9">
      <c r="C25" s="17" t="s">
        <v>22</v>
      </c>
      <c r="D25" s="17" t="s">
        <v>23</v>
      </c>
      <c r="E25" s="17" t="s">
        <v>23</v>
      </c>
      <c r="F25" s="17" t="s">
        <v>89</v>
      </c>
    </row>
    <row r="26" spans="1:9">
      <c r="C26" s="15" t="s">
        <v>92</v>
      </c>
      <c r="D26" s="17" t="s">
        <v>24</v>
      </c>
      <c r="E26" s="17" t="s">
        <v>25</v>
      </c>
      <c r="F26" s="15" t="s">
        <v>92</v>
      </c>
    </row>
    <row r="27" spans="1:9">
      <c r="C27" s="17" t="s">
        <v>7</v>
      </c>
      <c r="D27" s="17"/>
      <c r="E27" s="17" t="s">
        <v>41</v>
      </c>
      <c r="F27" s="17" t="s">
        <v>7</v>
      </c>
      <c r="G27" s="17" t="s">
        <v>27</v>
      </c>
      <c r="H27" s="17" t="s">
        <v>28</v>
      </c>
    </row>
    <row r="28" spans="1:9">
      <c r="A28" s="97">
        <v>2012</v>
      </c>
      <c r="B28" s="10" t="s">
        <v>20</v>
      </c>
      <c r="C28" s="11">
        <f>'TM1 kWh &amp; Rev'!K101</f>
        <v>34014766.735430218</v>
      </c>
      <c r="D28" s="11">
        <f>'Wx thru 2012'!Q160</f>
        <v>236728.60560396008</v>
      </c>
      <c r="E28" s="11">
        <f t="shared" ref="E28:E34" si="4">C28+D28</f>
        <v>34251495.341034181</v>
      </c>
      <c r="F28" s="11">
        <f>IF(C28=0,0,'TM1 kWh &amp; Rev'!O101)</f>
        <v>34089567</v>
      </c>
      <c r="G28" s="11">
        <f>F28-E28</f>
        <v>-161928.34103418142</v>
      </c>
      <c r="H28" s="12">
        <f>IF(C28=0,0,G28/E28)</f>
        <v>-4.7276283683938044E-3</v>
      </c>
      <c r="I28" s="136">
        <f>ABS(H28)</f>
        <v>4.7276283683938044E-3</v>
      </c>
    </row>
    <row r="29" spans="1:9">
      <c r="A29" s="97">
        <v>2012</v>
      </c>
      <c r="B29" s="10" t="s">
        <v>21</v>
      </c>
      <c r="C29" s="11">
        <f>'TM1 kWh &amp; Rev'!K102</f>
        <v>36458216.664557762</v>
      </c>
      <c r="D29" s="11">
        <f>'Wx thru 2012'!Q161</f>
        <v>1571142.8750606356</v>
      </c>
      <c r="E29" s="11">
        <f t="shared" si="4"/>
        <v>38029359.539618395</v>
      </c>
      <c r="F29" s="11">
        <f>IF(C29=0,0,'TM1 kWh &amp; Rev'!O102)</f>
        <v>37628465</v>
      </c>
      <c r="G29" s="11">
        <f t="shared" ref="G29:G34" si="5">F29-E29</f>
        <v>-400894.53961839527</v>
      </c>
      <c r="H29" s="12">
        <f t="shared" ref="H29:H34" si="6">IF(C29=0,0,G29/E29)</f>
        <v>-1.0541711574204913E-2</v>
      </c>
      <c r="I29" s="136">
        <f t="shared" ref="I29:I34" si="7">ABS(H29)</f>
        <v>1.0541711574204913E-2</v>
      </c>
    </row>
    <row r="30" spans="1:9">
      <c r="A30" s="97">
        <v>2013</v>
      </c>
      <c r="B30" s="10" t="s">
        <v>10</v>
      </c>
      <c r="C30" s="11">
        <f>'TM1 kWh &amp; Rev'!K103</f>
        <v>36075224.367728844</v>
      </c>
      <c r="D30" s="11">
        <f>'2013 Weather'!Q161</f>
        <v>3857302.5941283028</v>
      </c>
      <c r="E30" s="11">
        <f t="shared" si="4"/>
        <v>39932526.961857148</v>
      </c>
      <c r="F30" s="11">
        <f>IF(C30=0,0,'TM1 kWh &amp; Rev'!O103)</f>
        <v>40126229</v>
      </c>
      <c r="G30" s="11">
        <f t="shared" si="5"/>
        <v>193702.03814285249</v>
      </c>
      <c r="H30" s="12">
        <f t="shared" si="6"/>
        <v>4.8507332963895148E-3</v>
      </c>
      <c r="I30" s="136">
        <f t="shared" si="7"/>
        <v>4.8507332963895148E-3</v>
      </c>
    </row>
    <row r="31" spans="1:9">
      <c r="A31" s="97">
        <v>2013</v>
      </c>
      <c r="B31" s="10" t="s">
        <v>11</v>
      </c>
      <c r="C31" s="11">
        <f>'TM1 kWh &amp; Rev'!K104</f>
        <v>33670709.912712723</v>
      </c>
      <c r="D31" s="11">
        <f>'2013 Weather'!Q162</f>
        <v>1978000.4415177158</v>
      </c>
      <c r="E31" s="11">
        <f t="shared" si="4"/>
        <v>35648710.354230441</v>
      </c>
      <c r="F31" s="11">
        <f>IF(C31=0,0,'TM1 kWh &amp; Rev'!O104)</f>
        <v>34323260</v>
      </c>
      <c r="G31" s="11">
        <f t="shared" si="5"/>
        <v>-1325450.3542304412</v>
      </c>
      <c r="H31" s="12">
        <f t="shared" si="6"/>
        <v>-3.7180878103579125E-2</v>
      </c>
      <c r="I31" s="136">
        <f t="shared" si="7"/>
        <v>3.7180878103579125E-2</v>
      </c>
    </row>
    <row r="32" spans="1:9">
      <c r="A32" s="97">
        <v>2013</v>
      </c>
      <c r="B32" s="10" t="s">
        <v>12</v>
      </c>
      <c r="C32" s="11">
        <f>'TM1 kWh &amp; Rev'!K105</f>
        <v>37396134.556526907</v>
      </c>
      <c r="D32" s="11">
        <f>'2013 Weather'!Q163</f>
        <v>-1733146.0542928083</v>
      </c>
      <c r="E32" s="11">
        <f t="shared" si="4"/>
        <v>35662988.502234101</v>
      </c>
      <c r="F32" s="11">
        <f>IF(C32=0,0,'TM1 kWh &amp; Rev'!O105)</f>
        <v>34816228</v>
      </c>
      <c r="G32" s="11">
        <f t="shared" si="5"/>
        <v>-846760.5022341013</v>
      </c>
      <c r="H32" s="12">
        <f t="shared" si="6"/>
        <v>-2.3743397224858374E-2</v>
      </c>
      <c r="I32" s="136">
        <f t="shared" si="7"/>
        <v>2.3743397224858374E-2</v>
      </c>
    </row>
    <row r="33" spans="1:9">
      <c r="A33" s="97">
        <v>2013</v>
      </c>
      <c r="B33" s="10" t="s">
        <v>13</v>
      </c>
      <c r="C33" s="11">
        <f>'TM1 kWh &amp; Rev'!K106</f>
        <v>33538636.438909844</v>
      </c>
      <c r="D33" s="11">
        <f>'2013 Weather'!Q164</f>
        <v>387783.03128070821</v>
      </c>
      <c r="E33" s="11">
        <f t="shared" si="4"/>
        <v>33926419.470190555</v>
      </c>
      <c r="F33" s="11">
        <f>IF(C33=0,0,'TM1 kWh &amp; Rev'!O106)</f>
        <v>33947022</v>
      </c>
      <c r="G33" s="11">
        <f t="shared" si="5"/>
        <v>20602.529809445143</v>
      </c>
      <c r="H33" s="12">
        <f t="shared" si="6"/>
        <v>6.0727097439644507E-4</v>
      </c>
      <c r="I33" s="136">
        <f t="shared" si="7"/>
        <v>6.0727097439644507E-4</v>
      </c>
    </row>
    <row r="34" spans="1:9">
      <c r="A34" s="97">
        <v>2013</v>
      </c>
      <c r="B34" s="10" t="s">
        <v>14</v>
      </c>
      <c r="C34" s="11">
        <f>'TM1 kWh &amp; Rev'!K107</f>
        <v>39593168.246039085</v>
      </c>
      <c r="D34" s="11">
        <f>'2013 Weather'!Q165</f>
        <v>1551158.4508830234</v>
      </c>
      <c r="E34" s="11">
        <f t="shared" si="4"/>
        <v>41144326.696922109</v>
      </c>
      <c r="F34" s="11">
        <f>IF(C34=0,0,'TM1 kWh &amp; Rev'!O107)</f>
        <v>41793557</v>
      </c>
      <c r="G34" s="11">
        <f t="shared" si="5"/>
        <v>649230.30307789147</v>
      </c>
      <c r="H34" s="12">
        <f t="shared" si="6"/>
        <v>1.5779339588183335E-2</v>
      </c>
      <c r="I34" s="136">
        <f t="shared" si="7"/>
        <v>1.5779339588183335E-2</v>
      </c>
    </row>
    <row r="35" spans="1:9">
      <c r="H35" s="7"/>
    </row>
    <row r="36" spans="1:9">
      <c r="B36" s="22" t="s">
        <v>94</v>
      </c>
      <c r="C36" s="13">
        <f>SUM(C28:C34)</f>
        <v>250746856.9219054</v>
      </c>
      <c r="D36" s="13">
        <f>SUM(D28:D34)</f>
        <v>7848969.9441815373</v>
      </c>
      <c r="E36" s="13">
        <f>SUM(E28:E34)</f>
        <v>258595826.8660869</v>
      </c>
      <c r="F36" s="13">
        <f>SUM(F28:F34)</f>
        <v>256724328</v>
      </c>
      <c r="G36" s="13">
        <f>SUM(G28:G34)</f>
        <v>-1871498.86608693</v>
      </c>
      <c r="H36" s="14">
        <f>G36/E36</f>
        <v>-7.2371580344801172E-3</v>
      </c>
    </row>
    <row r="37" spans="1:9">
      <c r="F37" s="20">
        <f>F36/E36-1</f>
        <v>-7.2371580344799957E-3</v>
      </c>
    </row>
    <row r="38" spans="1:9">
      <c r="G38" s="21" t="str">
        <f>$G$19</f>
        <v>Nov 2012 through May 2013</v>
      </c>
    </row>
    <row r="39" spans="1:9">
      <c r="G39" s="8" t="s">
        <v>34</v>
      </c>
      <c r="H39" s="18">
        <f>AVERAGE(H28:H34)</f>
        <v>-7.8508959160095582E-3</v>
      </c>
    </row>
    <row r="40" spans="1:9">
      <c r="G40" s="8" t="s">
        <v>35</v>
      </c>
      <c r="H40" s="9">
        <f>MAX(H28:H34, ABS(MIN(H28:H34)))</f>
        <v>3.7180878103579125E-2</v>
      </c>
    </row>
    <row r="41" spans="1:9">
      <c r="G41" s="8" t="s">
        <v>36</v>
      </c>
      <c r="H41" s="9">
        <f>AVERAGE(I28:I34)</f>
        <v>1.3918708447143645E-2</v>
      </c>
    </row>
    <row r="43" spans="1:9">
      <c r="A43" s="1" t="s">
        <v>42</v>
      </c>
    </row>
    <row r="45" spans="1:9">
      <c r="C45" s="17" t="s">
        <v>22</v>
      </c>
      <c r="D45" s="17" t="s">
        <v>89</v>
      </c>
      <c r="E45"/>
      <c r="G45" s="17" t="s">
        <v>27</v>
      </c>
      <c r="H45" s="17" t="s">
        <v>28</v>
      </c>
    </row>
    <row r="46" spans="1:9">
      <c r="A46" s="97">
        <v>2012</v>
      </c>
      <c r="B46" s="10" t="s">
        <v>20</v>
      </c>
      <c r="C46" s="11">
        <f>'TM1 Res Cust'!K43</f>
        <v>379990</v>
      </c>
      <c r="D46" s="11">
        <f>IF(C46=0,0,'TM1 Res Cust'!O43)</f>
        <v>380276</v>
      </c>
      <c r="E46"/>
      <c r="G46" s="11">
        <f>D46-C46</f>
        <v>286</v>
      </c>
      <c r="H46" s="12">
        <f>IF(C46=0,0,G46/C46)</f>
        <v>7.5265138556277801E-4</v>
      </c>
      <c r="I46" s="136">
        <f>ABS(H46)</f>
        <v>7.5265138556277801E-4</v>
      </c>
    </row>
    <row r="47" spans="1:9">
      <c r="A47" s="97">
        <v>2012</v>
      </c>
      <c r="B47" s="10" t="s">
        <v>21</v>
      </c>
      <c r="C47" s="11">
        <f>'TM1 Res Cust'!K44</f>
        <v>379922</v>
      </c>
      <c r="D47" s="11">
        <f>IF(C47=0,0,'TM1 Res Cust'!O44)</f>
        <v>380519</v>
      </c>
      <c r="E47"/>
      <c r="G47" s="11">
        <f t="shared" ref="G47:G52" si="8">D47-C47</f>
        <v>597</v>
      </c>
      <c r="H47" s="12">
        <f t="shared" ref="H47:H52" si="9">IF(C47=0,0,G47/C47)</f>
        <v>1.5713751770100178E-3</v>
      </c>
      <c r="I47" s="136">
        <f t="shared" ref="I47:I52" si="10">ABS(H47)</f>
        <v>1.5713751770100178E-3</v>
      </c>
    </row>
    <row r="48" spans="1:9">
      <c r="A48" s="97">
        <v>2013</v>
      </c>
      <c r="B48" s="10" t="s">
        <v>10</v>
      </c>
      <c r="C48" s="11">
        <f>'TM1 Res Cust'!K45</f>
        <v>380183</v>
      </c>
      <c r="D48" s="11">
        <f>IF(C48=0,0,'TM1 Res Cust'!O45)</f>
        <v>380784</v>
      </c>
      <c r="E48"/>
      <c r="G48" s="11">
        <f t="shared" si="8"/>
        <v>601</v>
      </c>
      <c r="H48" s="12">
        <f t="shared" si="9"/>
        <v>1.5808176588642839E-3</v>
      </c>
      <c r="I48" s="136">
        <f t="shared" si="10"/>
        <v>1.5808176588642839E-3</v>
      </c>
    </row>
    <row r="49" spans="1:9">
      <c r="A49" s="97">
        <v>2013</v>
      </c>
      <c r="B49" s="10" t="s">
        <v>11</v>
      </c>
      <c r="C49" s="11">
        <f>'TM1 Res Cust'!K46</f>
        <v>380845</v>
      </c>
      <c r="D49" s="11">
        <f>IF(C49=0,0,'TM1 Res Cust'!O46)</f>
        <v>381206</v>
      </c>
      <c r="E49"/>
      <c r="G49" s="11">
        <f t="shared" si="8"/>
        <v>361</v>
      </c>
      <c r="H49" s="12">
        <f t="shared" si="9"/>
        <v>9.4789218711024167E-4</v>
      </c>
      <c r="I49" s="136">
        <f t="shared" si="10"/>
        <v>9.4789218711024167E-4</v>
      </c>
    </row>
    <row r="50" spans="1:9">
      <c r="A50" s="97">
        <v>2013</v>
      </c>
      <c r="B50" s="10" t="s">
        <v>12</v>
      </c>
      <c r="C50" s="11">
        <f>'TM1 Res Cust'!K47</f>
        <v>381526</v>
      </c>
      <c r="D50" s="11">
        <f>IF(C50=0,0,'TM1 Res Cust'!O47)</f>
        <v>381615</v>
      </c>
      <c r="E50"/>
      <c r="G50" s="11">
        <f t="shared" si="8"/>
        <v>89</v>
      </c>
      <c r="H50" s="12">
        <f t="shared" si="9"/>
        <v>2.3327374805386789E-4</v>
      </c>
      <c r="I50" s="136">
        <f t="shared" si="10"/>
        <v>2.3327374805386789E-4</v>
      </c>
    </row>
    <row r="51" spans="1:9">
      <c r="A51" s="97">
        <v>2013</v>
      </c>
      <c r="B51" s="10" t="s">
        <v>13</v>
      </c>
      <c r="C51" s="11">
        <f>'TM1 Res Cust'!K48</f>
        <v>381819</v>
      </c>
      <c r="D51" s="11">
        <f>IF(C51=0,0,'TM1 Res Cust'!O48)</f>
        <v>382146</v>
      </c>
      <c r="E51"/>
      <c r="G51" s="11">
        <f t="shared" si="8"/>
        <v>327</v>
      </c>
      <c r="H51" s="12">
        <f t="shared" si="9"/>
        <v>8.5642673622842239E-4</v>
      </c>
      <c r="I51" s="136">
        <f t="shared" si="10"/>
        <v>8.5642673622842239E-4</v>
      </c>
    </row>
    <row r="52" spans="1:9">
      <c r="A52" s="97">
        <v>2013</v>
      </c>
      <c r="B52" s="10" t="s">
        <v>14</v>
      </c>
      <c r="C52" s="11">
        <f>'TM1 Res Cust'!K49</f>
        <v>382139</v>
      </c>
      <c r="D52" s="11">
        <f>IF(C52=0,0,'TM1 Res Cust'!O49)</f>
        <v>382646</v>
      </c>
      <c r="E52"/>
      <c r="G52" s="11">
        <f t="shared" si="8"/>
        <v>507</v>
      </c>
      <c r="H52" s="12">
        <f t="shared" si="9"/>
        <v>1.3267423633808639E-3</v>
      </c>
      <c r="I52" s="136">
        <f t="shared" si="10"/>
        <v>1.3267423633808639E-3</v>
      </c>
    </row>
    <row r="53" spans="1:9">
      <c r="E53"/>
      <c r="H53" s="7"/>
    </row>
    <row r="54" spans="1:9">
      <c r="B54" s="23" t="s">
        <v>93</v>
      </c>
      <c r="C54" s="13">
        <f>AVERAGE(C46:C50)</f>
        <v>380493.2</v>
      </c>
      <c r="D54" s="13">
        <f>AVERAGE(D46:D50)</f>
        <v>380880</v>
      </c>
      <c r="E54"/>
      <c r="G54" s="13">
        <f>D54-C54</f>
        <v>386.79999999998836</v>
      </c>
      <c r="H54" s="14">
        <f>G54/C54</f>
        <v>1.0165753290728673E-3</v>
      </c>
    </row>
    <row r="55" spans="1:9">
      <c r="D55" s="20">
        <f>D54/C54-1</f>
        <v>1.0165753290729551E-3</v>
      </c>
      <c r="E55"/>
    </row>
    <row r="56" spans="1:9">
      <c r="G56" s="21" t="str">
        <f>$G$19</f>
        <v>Nov 2012 through May 2013</v>
      </c>
    </row>
    <row r="57" spans="1:9">
      <c r="G57" s="8" t="s">
        <v>34</v>
      </c>
      <c r="H57" s="18">
        <f>AVERAGE(H46:H52)</f>
        <v>1.0384541794586394E-3</v>
      </c>
    </row>
    <row r="58" spans="1:9">
      <c r="G58" s="8" t="s">
        <v>35</v>
      </c>
      <c r="H58" s="9">
        <f>MAX(H46:H52, ABS(MIN(H46:H52)))</f>
        <v>1.5808176588642839E-3</v>
      </c>
    </row>
    <row r="59" spans="1:9">
      <c r="G59" s="8" t="s">
        <v>36</v>
      </c>
      <c r="H59" s="9">
        <f>AVERAGE(I46:I52)</f>
        <v>1.0384541794586394E-3</v>
      </c>
    </row>
    <row r="61" spans="1:9">
      <c r="A61" s="1" t="s">
        <v>46</v>
      </c>
    </row>
    <row r="63" spans="1:9">
      <c r="C63" s="17" t="s">
        <v>22</v>
      </c>
      <c r="D63" s="17" t="s">
        <v>89</v>
      </c>
      <c r="E63"/>
      <c r="G63" s="17" t="s">
        <v>27</v>
      </c>
      <c r="H63" s="17" t="s">
        <v>28</v>
      </c>
    </row>
    <row r="64" spans="1:9">
      <c r="A64" s="97">
        <v>2012</v>
      </c>
      <c r="B64" s="10" t="s">
        <v>20</v>
      </c>
      <c r="C64" s="11">
        <f>'TM1 Com Cust'!K43</f>
        <v>53835</v>
      </c>
      <c r="D64" s="11">
        <f>IF(C64=0,0,'TM1 Com Cust'!O43)</f>
        <v>53835</v>
      </c>
      <c r="E64"/>
      <c r="G64" s="11">
        <f>D64-C64</f>
        <v>0</v>
      </c>
      <c r="H64" s="12">
        <f>IF(C64=0,0,G64/C64)</f>
        <v>0</v>
      </c>
      <c r="I64" s="136">
        <f>ABS(H64)</f>
        <v>0</v>
      </c>
    </row>
    <row r="65" spans="1:9">
      <c r="A65" s="97">
        <v>2012</v>
      </c>
      <c r="B65" s="10" t="s">
        <v>21</v>
      </c>
      <c r="C65" s="11">
        <f>'TM1 Com Cust'!K44</f>
        <v>53808</v>
      </c>
      <c r="D65" s="11">
        <f>IF(C65=0,0,'TM1 Com Cust'!O44)</f>
        <v>53845</v>
      </c>
      <c r="E65"/>
      <c r="G65" s="11">
        <f t="shared" ref="G65:G70" si="11">D65-C65</f>
        <v>37</v>
      </c>
      <c r="H65" s="12">
        <f t="shared" ref="H65:H70" si="12">IF(C65=0,0,G65/C65)</f>
        <v>6.8763009217960157E-4</v>
      </c>
      <c r="I65" s="136">
        <f t="shared" ref="I65:I70" si="13">ABS(H65)</f>
        <v>6.8763009217960157E-4</v>
      </c>
    </row>
    <row r="66" spans="1:9">
      <c r="A66" s="97">
        <v>2013</v>
      </c>
      <c r="B66" s="10" t="s">
        <v>10</v>
      </c>
      <c r="C66" s="11">
        <f>'TM1 Com Cust'!K45</f>
        <v>53828</v>
      </c>
      <c r="D66" s="11">
        <f>IF(C66=0,0,'TM1 Com Cust'!O45)</f>
        <v>53894</v>
      </c>
      <c r="E66"/>
      <c r="G66" s="11">
        <f t="shared" si="11"/>
        <v>66</v>
      </c>
      <c r="H66" s="12">
        <f t="shared" si="12"/>
        <v>1.2261276658987888E-3</v>
      </c>
      <c r="I66" s="136">
        <f t="shared" si="13"/>
        <v>1.2261276658987888E-3</v>
      </c>
    </row>
    <row r="67" spans="1:9">
      <c r="A67" s="97">
        <v>2013</v>
      </c>
      <c r="B67" s="10" t="s">
        <v>11</v>
      </c>
      <c r="C67" s="11">
        <f>'TM1 Com Cust'!K46</f>
        <v>53963</v>
      </c>
      <c r="D67" s="11">
        <f>IF(C67=0,0,'TM1 Com Cust'!O46)</f>
        <v>53905</v>
      </c>
      <c r="E67"/>
      <c r="G67" s="11">
        <f t="shared" si="11"/>
        <v>-58</v>
      </c>
      <c r="H67" s="12">
        <f t="shared" si="12"/>
        <v>-1.0748105183181068E-3</v>
      </c>
      <c r="I67" s="136">
        <f t="shared" si="13"/>
        <v>1.0748105183181068E-3</v>
      </c>
    </row>
    <row r="68" spans="1:9">
      <c r="A68" s="97">
        <v>2013</v>
      </c>
      <c r="B68" s="10" t="s">
        <v>12</v>
      </c>
      <c r="C68" s="11">
        <f>'TM1 Com Cust'!K47</f>
        <v>54029</v>
      </c>
      <c r="D68" s="11">
        <f>IF(C68=0,0,'TM1 Com Cust'!O47)</f>
        <v>53972</v>
      </c>
      <c r="E68"/>
      <c r="G68" s="11">
        <f t="shared" si="11"/>
        <v>-57</v>
      </c>
      <c r="H68" s="12">
        <f t="shared" si="12"/>
        <v>-1.0549889873956578E-3</v>
      </c>
      <c r="I68" s="136">
        <f t="shared" si="13"/>
        <v>1.0549889873956578E-3</v>
      </c>
    </row>
    <row r="69" spans="1:9">
      <c r="A69" s="97">
        <v>2013</v>
      </c>
      <c r="B69" s="10" t="s">
        <v>13</v>
      </c>
      <c r="C69" s="11">
        <f>'TM1 Com Cust'!K48</f>
        <v>54115</v>
      </c>
      <c r="D69" s="11">
        <f>IF(C69=0,0,'TM1 Com Cust'!O48)</f>
        <v>54029</v>
      </c>
      <c r="E69"/>
      <c r="G69" s="11">
        <f t="shared" si="11"/>
        <v>-86</v>
      </c>
      <c r="H69" s="12">
        <f t="shared" si="12"/>
        <v>-1.5892081677908159E-3</v>
      </c>
      <c r="I69" s="136">
        <f t="shared" si="13"/>
        <v>1.5892081677908159E-3</v>
      </c>
    </row>
    <row r="70" spans="1:9">
      <c r="A70" s="97">
        <v>2013</v>
      </c>
      <c r="B70" s="10" t="s">
        <v>14</v>
      </c>
      <c r="C70" s="11">
        <f>'TM1 Com Cust'!K49</f>
        <v>54260</v>
      </c>
      <c r="D70" s="11">
        <f>IF(C70=0,0,'TM1 Com Cust'!O49)</f>
        <v>54065</v>
      </c>
      <c r="E70"/>
      <c r="G70" s="11">
        <f t="shared" si="11"/>
        <v>-195</v>
      </c>
      <c r="H70" s="12">
        <f t="shared" si="12"/>
        <v>-3.5938075930704019E-3</v>
      </c>
      <c r="I70" s="136">
        <f t="shared" si="13"/>
        <v>3.5938075930704019E-3</v>
      </c>
    </row>
    <row r="71" spans="1:9">
      <c r="E71"/>
      <c r="H71" s="7"/>
    </row>
    <row r="72" spans="1:9">
      <c r="B72" s="23" t="s">
        <v>93</v>
      </c>
      <c r="C72" s="13">
        <f>AVERAGE(C64:C68)</f>
        <v>53892.6</v>
      </c>
      <c r="D72" s="13">
        <f>AVERAGE(D64:D68)</f>
        <v>53890.2</v>
      </c>
      <c r="E72"/>
      <c r="G72" s="13">
        <f>D72-C72</f>
        <v>-2.4000000000014552</v>
      </c>
      <c r="H72" s="14">
        <f>G72/C72</f>
        <v>-4.453301566451526E-5</v>
      </c>
    </row>
    <row r="73" spans="1:9">
      <c r="D73" s="20">
        <f>D72/C72-1</f>
        <v>-4.4533015664538489E-5</v>
      </c>
      <c r="E73"/>
    </row>
    <row r="74" spans="1:9">
      <c r="G74" s="21" t="str">
        <f>$G$19</f>
        <v>Nov 2012 through May 2013</v>
      </c>
    </row>
    <row r="75" spans="1:9">
      <c r="G75" s="8" t="s">
        <v>34</v>
      </c>
      <c r="H75" s="18">
        <f>AVERAGE(H64:H70)</f>
        <v>-7.7129392978522748E-4</v>
      </c>
    </row>
    <row r="76" spans="1:9">
      <c r="G76" s="8" t="s">
        <v>35</v>
      </c>
      <c r="H76" s="9">
        <f>MAX(H64:H70, ABS(MIN(H64:H70)))</f>
        <v>3.5938075930704019E-3</v>
      </c>
    </row>
    <row r="77" spans="1:9">
      <c r="G77" s="8" t="s">
        <v>36</v>
      </c>
      <c r="H77" s="9">
        <f>AVERAGE(I64:I70)</f>
        <v>1.3180818606647676E-3</v>
      </c>
    </row>
  </sheetData>
  <pageMargins left="0.7" right="0.7" top="0.75" bottom="0.75" header="0.3" footer="0.3"/>
  <pageSetup scale="61" orientation="portrait" r:id="rId1"/>
  <rowBreaks count="3" manualBreakCount="3">
    <brk id="22" max="16383" man="1"/>
    <brk id="41" max="16383" man="1"/>
    <brk id="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24" t="s">
        <v>59</v>
      </c>
    </row>
    <row r="2" spans="1:9">
      <c r="A2" t="s">
        <v>38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17" t="s">
        <v>43</v>
      </c>
    </row>
    <row r="7" spans="1:9">
      <c r="C7" s="17" t="s">
        <v>6</v>
      </c>
      <c r="D7" s="17" t="s">
        <v>24</v>
      </c>
      <c r="E7" s="17" t="s">
        <v>25</v>
      </c>
      <c r="F7" s="17" t="s">
        <v>6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9">
      <c r="A9" s="10" t="str">
        <f>'TM1 kWh &amp; Rev'!A17</f>
        <v>2010</v>
      </c>
      <c r="B9" s="10" t="str">
        <f>'TM1 kWh &amp; Rev'!B17</f>
        <v>Sep</v>
      </c>
      <c r="C9" s="11">
        <f>'TM1 kWh &amp; Rev'!K17</f>
        <v>1062424205</v>
      </c>
      <c r="D9" s="11" t="e">
        <f>#REF!</f>
        <v>#REF!</v>
      </c>
      <c r="E9" s="11" t="e">
        <f t="shared" ref="E9:E18" si="0">C9+D9</f>
        <v>#REF!</v>
      </c>
      <c r="F9" s="11">
        <f>'TM1 kWh &amp; Rev'!N17</f>
        <v>0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tr">
        <f>'TM1 kWh &amp; Rev'!A18</f>
        <v>2010</v>
      </c>
      <c r="B10" s="10" t="str">
        <f>'TM1 kWh &amp; Rev'!B18</f>
        <v>Oct</v>
      </c>
      <c r="C10" s="11">
        <f>'TM1 kWh &amp; Rev'!K18</f>
        <v>804492444</v>
      </c>
      <c r="D10" s="11" t="e">
        <f>#REF!</f>
        <v>#REF!</v>
      </c>
      <c r="E10" s="11" t="e">
        <f t="shared" si="0"/>
        <v>#REF!</v>
      </c>
      <c r="F10" s="11">
        <f>'TM1 kWh &amp; Rev'!N18</f>
        <v>0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tr">
        <f>'TM1 kWh &amp; Rev'!A19</f>
        <v>2010</v>
      </c>
      <c r="B11" s="10" t="str">
        <f>'TM1 kWh &amp; Rev'!B19</f>
        <v>Nov</v>
      </c>
      <c r="C11" s="11">
        <f>'TM1 kWh &amp; Rev'!K19</f>
        <v>715813052</v>
      </c>
      <c r="D11" s="11" t="e">
        <f>#REF!</f>
        <v>#REF!</v>
      </c>
      <c r="E11" s="11" t="e">
        <f t="shared" si="0"/>
        <v>#REF!</v>
      </c>
      <c r="F11" s="11">
        <f>'TM1 kWh &amp; Rev'!N19</f>
        <v>0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tr">
        <f>'TM1 kWh &amp; Rev'!A20</f>
        <v>2010</v>
      </c>
      <c r="B12" s="10" t="str">
        <f>'TM1 kWh &amp; Rev'!B20</f>
        <v>Dec</v>
      </c>
      <c r="C12" s="11">
        <f>'TM1 kWh &amp; Rev'!K20</f>
        <v>968070870</v>
      </c>
      <c r="D12" s="11" t="e">
        <f>#REF!</f>
        <v>#REF!</v>
      </c>
      <c r="E12" s="11" t="e">
        <f t="shared" si="0"/>
        <v>#REF!</v>
      </c>
      <c r="F12" s="11">
        <f>'TM1 kWh &amp; Rev'!N20</f>
        <v>0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tr">
        <f>'TM1 kWh &amp; Rev'!A21</f>
        <v>2011</v>
      </c>
      <c r="B13" s="10" t="str">
        <f>'TM1 kWh &amp; Rev'!B21</f>
        <v>Jan</v>
      </c>
      <c r="C13" s="11">
        <f>'TM1 kWh &amp; Rev'!K21</f>
        <v>904801456</v>
      </c>
      <c r="D13" s="11" t="e">
        <f>#REF!</f>
        <v>#REF!</v>
      </c>
      <c r="E13" s="11" t="e">
        <f t="shared" si="0"/>
        <v>#REF!</v>
      </c>
      <c r="F13" s="11">
        <f>'TM1 kWh &amp; Rev'!N21</f>
        <v>904801456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tr">
        <f>'TM1 kWh &amp; Rev'!A22</f>
        <v>2011</v>
      </c>
      <c r="B14" s="10" t="str">
        <f>'TM1 kWh &amp; Rev'!B22</f>
        <v>Feb</v>
      </c>
      <c r="C14" s="11">
        <f>'TM1 kWh &amp; Rev'!K22</f>
        <v>800468823</v>
      </c>
      <c r="D14" s="11" t="e">
        <f>#REF!</f>
        <v>#REF!</v>
      </c>
      <c r="E14" s="11" t="e">
        <f t="shared" si="0"/>
        <v>#REF!</v>
      </c>
      <c r="F14" s="11">
        <f>'TM1 kWh &amp; Rev'!N22</f>
        <v>800468823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tr">
        <f>'TM1 kWh &amp; Rev'!A23</f>
        <v>2011</v>
      </c>
      <c r="B15" s="10" t="str">
        <f>'TM1 kWh &amp; Rev'!B23</f>
        <v>Mar</v>
      </c>
      <c r="C15" s="11">
        <f>'TM1 kWh &amp; Rev'!K23</f>
        <v>742288526</v>
      </c>
      <c r="D15" s="11" t="e">
        <f>#REF!</f>
        <v>#REF!</v>
      </c>
      <c r="E15" s="11" t="e">
        <f t="shared" si="0"/>
        <v>#REF!</v>
      </c>
      <c r="F15" s="11">
        <f>'TM1 kWh &amp; Rev'!N23</f>
        <v>742288526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tr">
        <f>'TM1 kWh &amp; Rev'!A24</f>
        <v>2011</v>
      </c>
      <c r="B16" s="10" t="str">
        <f>'TM1 kWh &amp; Rev'!B24</f>
        <v>Apr</v>
      </c>
      <c r="C16" s="11">
        <f>'TM1 kWh &amp; Rev'!K24</f>
        <v>852890154</v>
      </c>
      <c r="D16" s="11" t="e">
        <f>#REF!</f>
        <v>#REF!</v>
      </c>
      <c r="E16" s="11" t="e">
        <f t="shared" si="0"/>
        <v>#REF!</v>
      </c>
      <c r="F16" s="11">
        <f>'TM1 kWh &amp; Rev'!N24</f>
        <v>852890154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tr">
        <f>'TM1 kWh &amp; Rev'!A25</f>
        <v>2011</v>
      </c>
      <c r="B17" s="10" t="str">
        <f>'TM1 kWh &amp; Rev'!B25</f>
        <v>May</v>
      </c>
      <c r="C17" s="11">
        <f>'TM1 kWh &amp; Rev'!K25</f>
        <v>928325383</v>
      </c>
      <c r="D17" s="11" t="e">
        <f>#REF!</f>
        <v>#REF!</v>
      </c>
      <c r="E17" s="11" t="e">
        <f t="shared" si="0"/>
        <v>#REF!</v>
      </c>
      <c r="F17" s="11">
        <f>'TM1 kWh &amp; Rev'!N25</f>
        <v>928325383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tr">
        <f>'TM1 kWh &amp; Rev'!A26</f>
        <v>2011</v>
      </c>
      <c r="B18" s="10" t="str">
        <f>'TM1 kWh &amp; Rev'!B26</f>
        <v>Jun</v>
      </c>
      <c r="C18" s="11">
        <f>'TM1 kWh &amp; Rev'!K26</f>
        <v>1176835690</v>
      </c>
      <c r="D18" s="11" t="e">
        <f>#REF!</f>
        <v>#REF!</v>
      </c>
      <c r="E18" s="11" t="e">
        <f t="shared" si="0"/>
        <v>#REF!</v>
      </c>
      <c r="F18" s="11">
        <f>'TM1 kWh &amp; Rev'!N26</f>
        <v>1105525154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tr">
        <f>'TM1 kWh &amp; Rev'!A27</f>
        <v>2011</v>
      </c>
      <c r="B19" s="10" t="str">
        <f>'TM1 kWh &amp; Rev'!B27</f>
        <v>Jul</v>
      </c>
      <c r="C19" s="11">
        <f>'TM1 kWh &amp; Rev'!K27</f>
        <v>1193152206</v>
      </c>
      <c r="D19" s="11" t="e">
        <f>#REF!</f>
        <v>#REF!</v>
      </c>
      <c r="E19" s="11" t="e">
        <f>C19+D19</f>
        <v>#REF!</v>
      </c>
      <c r="F19" s="11">
        <f>'TM1 kWh &amp; Rev'!N27</f>
        <v>1188264976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tr">
        <f>'TM1 kWh &amp; Rev'!A28</f>
        <v>2011</v>
      </c>
      <c r="B20" s="10" t="str">
        <f>'TM1 kWh &amp; Rev'!B28</f>
        <v>Aug</v>
      </c>
      <c r="C20" s="11">
        <f>'TM1 kWh &amp; Rev'!K28</f>
        <v>1217616345</v>
      </c>
      <c r="D20" s="11" t="e">
        <f>#REF!</f>
        <v>#REF!</v>
      </c>
      <c r="E20" s="11" t="e">
        <f>C20+D20</f>
        <v>#REF!</v>
      </c>
      <c r="F20" s="11">
        <f>'TM1 kWh &amp; Rev'!N28</f>
        <v>1173427125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11367179154</v>
      </c>
      <c r="D22" s="13" t="e">
        <f>SUM(D9:D20)</f>
        <v>#REF!</v>
      </c>
      <c r="E22" s="13" t="e">
        <f>SUM(E9:E20)</f>
        <v>#REF!</v>
      </c>
      <c r="F22" s="13">
        <f>SUM(F9:F20)</f>
        <v>7695991597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F24" s="20">
        <f>F22/C22-1</f>
        <v>-0.32296381602362134</v>
      </c>
      <c r="G24" s="21" t="s">
        <v>60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17" t="s">
        <v>22</v>
      </c>
      <c r="D30" s="17" t="s">
        <v>23</v>
      </c>
      <c r="E30" s="17" t="s">
        <v>23</v>
      </c>
      <c r="F30" s="17" t="s">
        <v>43</v>
      </c>
    </row>
    <row r="31" spans="1:9">
      <c r="C31" s="15" t="s">
        <v>40</v>
      </c>
      <c r="D31" s="17" t="s">
        <v>24</v>
      </c>
      <c r="E31" s="17" t="s">
        <v>25</v>
      </c>
      <c r="F31" s="15" t="s">
        <v>40</v>
      </c>
    </row>
    <row r="32" spans="1:9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Rev'!A75</f>
        <v>2010</v>
      </c>
      <c r="B33" s="10" t="str">
        <f>'TM1 kWh &amp; Rev'!B75</f>
        <v>Sep</v>
      </c>
      <c r="C33" s="11">
        <f>'TM1 kWh &amp; Rev'!K75</f>
        <v>40574345.180000573</v>
      </c>
      <c r="D33" s="11" t="e">
        <f>#REF!</f>
        <v>#REF!</v>
      </c>
      <c r="E33" s="11" t="e">
        <f t="shared" ref="E33:E42" si="4">C33+D33</f>
        <v>#REF!</v>
      </c>
      <c r="F33" s="11">
        <f>'TM1 kWh &amp; Rev'!N75</f>
        <v>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Rev'!A76</f>
        <v>2010</v>
      </c>
      <c r="B34" s="10" t="str">
        <f>'TM1 kWh &amp; Rev'!B76</f>
        <v>Oct</v>
      </c>
      <c r="C34" s="11">
        <f>'TM1 kWh &amp; Rev'!K76</f>
        <v>32680813.219999988</v>
      </c>
      <c r="D34" s="11" t="e">
        <f>#REF!</f>
        <v>#REF!</v>
      </c>
      <c r="E34" s="11" t="e">
        <f t="shared" si="4"/>
        <v>#REF!</v>
      </c>
      <c r="F34" s="11">
        <f>'TM1 kWh &amp; Rev'!N76</f>
        <v>0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tr">
        <f>'TM1 kWh &amp; Rev'!A77</f>
        <v>2010</v>
      </c>
      <c r="B35" s="10" t="str">
        <f>'TM1 kWh &amp; Rev'!B77</f>
        <v>Nov</v>
      </c>
      <c r="C35" s="11">
        <f>'TM1 kWh &amp; Rev'!K77</f>
        <v>27940668.850000001</v>
      </c>
      <c r="D35" s="11" t="e">
        <f>#REF!</f>
        <v>#REF!</v>
      </c>
      <c r="E35" s="11" t="e">
        <f t="shared" si="4"/>
        <v>#REF!</v>
      </c>
      <c r="F35" s="11">
        <f>'TM1 kWh &amp; Rev'!N77</f>
        <v>0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tr">
        <f>'TM1 kWh &amp; Rev'!A78</f>
        <v>2010</v>
      </c>
      <c r="B36" s="10" t="str">
        <f>'TM1 kWh &amp; Rev'!B78</f>
        <v>Dec</v>
      </c>
      <c r="C36" s="11">
        <f>'TM1 kWh &amp; Rev'!K78</f>
        <v>38946414.139999986</v>
      </c>
      <c r="D36" s="11" t="e">
        <f>#REF!</f>
        <v>#REF!</v>
      </c>
      <c r="E36" s="11" t="e">
        <f t="shared" si="4"/>
        <v>#REF!</v>
      </c>
      <c r="F36" s="11">
        <f>'TM1 kWh &amp; Rev'!N78</f>
        <v>0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tr">
        <f>'TM1 kWh &amp; Rev'!A79</f>
        <v>2011</v>
      </c>
      <c r="B37" s="10" t="str">
        <f>'TM1 kWh &amp; Rev'!B79</f>
        <v>Jan</v>
      </c>
      <c r="C37" s="11">
        <f>'TM1 kWh &amp; Rev'!K79</f>
        <v>36041958.79999999</v>
      </c>
      <c r="D37" s="11" t="e">
        <f>#REF!</f>
        <v>#REF!</v>
      </c>
      <c r="E37" s="11" t="e">
        <f t="shared" si="4"/>
        <v>#REF!</v>
      </c>
      <c r="F37" s="11">
        <f>'TM1 kWh &amp; Rev'!N79</f>
        <v>36041957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tr">
        <f>'TM1 kWh &amp; Rev'!A80</f>
        <v>2011</v>
      </c>
      <c r="B38" s="10" t="str">
        <f>'TM1 kWh &amp; Rev'!B80</f>
        <v>Feb</v>
      </c>
      <c r="C38" s="11">
        <f>'TM1 kWh &amp; Rev'!K80</f>
        <v>31491084.289793894</v>
      </c>
      <c r="D38" s="11" t="e">
        <f>#REF!</f>
        <v>#REF!</v>
      </c>
      <c r="E38" s="11" t="e">
        <f t="shared" si="4"/>
        <v>#REF!</v>
      </c>
      <c r="F38" s="11">
        <f>'TM1 kWh &amp; Rev'!N80</f>
        <v>31491083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tr">
        <f>'TM1 kWh &amp; Rev'!A81</f>
        <v>2011</v>
      </c>
      <c r="B39" s="10" t="str">
        <f>'TM1 kWh &amp; Rev'!B81</f>
        <v>Mar</v>
      </c>
      <c r="C39" s="11">
        <f>'TM1 kWh &amp; Rev'!K81</f>
        <v>29041822.957201019</v>
      </c>
      <c r="D39" s="11" t="e">
        <f>#REF!</f>
        <v>#REF!</v>
      </c>
      <c r="E39" s="11" t="e">
        <f t="shared" si="4"/>
        <v>#REF!</v>
      </c>
      <c r="F39" s="11">
        <f>'TM1 kWh &amp; Rev'!N81</f>
        <v>29041821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tr">
        <f>'TM1 kWh &amp; Rev'!A82</f>
        <v>2011</v>
      </c>
      <c r="B40" s="10" t="str">
        <f>'TM1 kWh &amp; Rev'!B82</f>
        <v>Apr</v>
      </c>
      <c r="C40" s="11">
        <f>'TM1 kWh &amp; Rev'!K82</f>
        <v>33179274.089999992</v>
      </c>
      <c r="D40" s="11" t="e">
        <f>#REF!</f>
        <v>#REF!</v>
      </c>
      <c r="E40" s="11" t="e">
        <f t="shared" si="4"/>
        <v>#REF!</v>
      </c>
      <c r="F40" s="11">
        <f>'TM1 kWh &amp; Rev'!N82</f>
        <v>33179278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tr">
        <f>'TM1 kWh &amp; Rev'!A83</f>
        <v>2011</v>
      </c>
      <c r="B41" s="10" t="str">
        <f>'TM1 kWh &amp; Rev'!B83</f>
        <v>May</v>
      </c>
      <c r="C41" s="11">
        <f>'TM1 kWh &amp; Rev'!K83</f>
        <v>34680165.370000012</v>
      </c>
      <c r="D41" s="11" t="e">
        <f>#REF!</f>
        <v>#REF!</v>
      </c>
      <c r="E41" s="11" t="e">
        <f t="shared" si="4"/>
        <v>#REF!</v>
      </c>
      <c r="F41" s="11">
        <f>'TM1 kWh &amp; Rev'!N83</f>
        <v>34680165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tr">
        <f>'TM1 kWh &amp; Rev'!A84</f>
        <v>2011</v>
      </c>
      <c r="B42" s="10" t="str">
        <f>'TM1 kWh &amp; Rev'!B84</f>
        <v>Jun</v>
      </c>
      <c r="C42" s="11">
        <f>'TM1 kWh &amp; Rev'!K84</f>
        <v>44742741.869999997</v>
      </c>
      <c r="D42" s="11" t="e">
        <f>#REF!</f>
        <v>#REF!</v>
      </c>
      <c r="E42" s="11" t="e">
        <f t="shared" si="4"/>
        <v>#REF!</v>
      </c>
      <c r="F42" s="11">
        <f>'TM1 kWh &amp; Rev'!N84</f>
        <v>43343343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tr">
        <f>'TM1 kWh &amp; Rev'!A85</f>
        <v>2011</v>
      </c>
      <c r="B43" s="10" t="str">
        <f>'TM1 kWh &amp; Rev'!B85</f>
        <v>Jul</v>
      </c>
      <c r="C43" s="11">
        <f>'TM1 kWh &amp; Rev'!K85</f>
        <v>44947518.889999986</v>
      </c>
      <c r="D43" s="11" t="e">
        <f>#REF!</f>
        <v>#REF!</v>
      </c>
      <c r="E43" s="11" t="e">
        <f>C43+D43</f>
        <v>#REF!</v>
      </c>
      <c r="F43" s="11">
        <f>'TM1 kWh &amp; Rev'!N85</f>
        <v>43364887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tr">
        <f>'TM1 kWh &amp; Rev'!A86</f>
        <v>2011</v>
      </c>
      <c r="B44" s="10" t="str">
        <f>'TM1 kWh &amp; Rev'!B86</f>
        <v>Aug</v>
      </c>
      <c r="C44" s="11">
        <f>'TM1 kWh &amp; Rev'!K86</f>
        <v>46533094.929999992</v>
      </c>
      <c r="D44" s="11" t="e">
        <f>#REF!</f>
        <v>#REF!</v>
      </c>
      <c r="E44" s="11" t="e">
        <f>C44+D44</f>
        <v>#REF!</v>
      </c>
      <c r="F44" s="11">
        <f>'TM1 kWh &amp; Rev'!N86</f>
        <v>44130516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440799902.58699542</v>
      </c>
      <c r="D46" s="13" t="e">
        <f>SUM(D33:D44)</f>
        <v>#REF!</v>
      </c>
      <c r="E46" s="13" t="e">
        <f>SUM(E33:E44)</f>
        <v>#REF!</v>
      </c>
      <c r="F46" s="13">
        <f>SUM(F33:F44)</f>
        <v>295273050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1" t="s">
        <v>60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17" t="s">
        <v>43</v>
      </c>
      <c r="E55"/>
      <c r="G55" s="17" t="s">
        <v>27</v>
      </c>
      <c r="H55" s="17" t="s">
        <v>28</v>
      </c>
    </row>
    <row r="56" spans="1:9">
      <c r="A56" s="10" t="str">
        <f>'TM1 Res Cust'!A17</f>
        <v>2010</v>
      </c>
      <c r="B56" s="10" t="str">
        <f>'TM1 Res Cust'!B17</f>
        <v>Sep</v>
      </c>
      <c r="C56" s="11">
        <f>'TM1 Res Cust'!K17</f>
        <v>376172</v>
      </c>
      <c r="D56" s="11">
        <f>'TM1 Res Cust'!N17</f>
        <v>0</v>
      </c>
      <c r="E56"/>
      <c r="G56" s="11">
        <f>D56-C56</f>
        <v>-376172</v>
      </c>
      <c r="H56" s="12">
        <f>G56/C56</f>
        <v>-1</v>
      </c>
      <c r="I56">
        <f>ABS(H56)</f>
        <v>1</v>
      </c>
    </row>
    <row r="57" spans="1:9">
      <c r="A57" s="10" t="str">
        <f>'TM1 Res Cust'!A18</f>
        <v>2010</v>
      </c>
      <c r="B57" s="10" t="str">
        <f>'TM1 Res Cust'!B18</f>
        <v>Oct</v>
      </c>
      <c r="C57" s="11">
        <f>'TM1 Res Cust'!K18</f>
        <v>375919</v>
      </c>
      <c r="D57" s="11">
        <f>'TM1 Res Cust'!N18</f>
        <v>0</v>
      </c>
      <c r="E57"/>
      <c r="G57" s="11">
        <f t="shared" ref="G57:G67" si="8">D57-C57</f>
        <v>-375919</v>
      </c>
      <c r="H57" s="12">
        <f t="shared" ref="H57:H67" si="9">G57/C57</f>
        <v>-1</v>
      </c>
      <c r="I57">
        <f t="shared" ref="I57:I67" si="10">ABS(H57)</f>
        <v>1</v>
      </c>
    </row>
    <row r="58" spans="1:9">
      <c r="A58" s="10" t="str">
        <f>'TM1 Res Cust'!A19</f>
        <v>2010</v>
      </c>
      <c r="B58" s="10" t="str">
        <f>'TM1 Res Cust'!B19</f>
        <v>Nov</v>
      </c>
      <c r="C58" s="11">
        <f>'TM1 Res Cust'!K19</f>
        <v>376082</v>
      </c>
      <c r="D58" s="11">
        <f>'TM1 Res Cust'!N19</f>
        <v>0</v>
      </c>
      <c r="E58"/>
      <c r="G58" s="11">
        <f t="shared" si="8"/>
        <v>-376082</v>
      </c>
      <c r="H58" s="12">
        <f t="shared" si="9"/>
        <v>-1</v>
      </c>
      <c r="I58">
        <f t="shared" si="10"/>
        <v>1</v>
      </c>
    </row>
    <row r="59" spans="1:9">
      <c r="A59" s="10" t="str">
        <f>'TM1 Res Cust'!A20</f>
        <v>2010</v>
      </c>
      <c r="B59" s="10" t="str">
        <f>'TM1 Res Cust'!B20</f>
        <v>Dec</v>
      </c>
      <c r="C59" s="11">
        <f>'TM1 Res Cust'!K20</f>
        <v>376561</v>
      </c>
      <c r="D59" s="11">
        <f>'TM1 Res Cust'!N20</f>
        <v>376561</v>
      </c>
      <c r="E59"/>
      <c r="G59" s="11">
        <f t="shared" si="8"/>
        <v>0</v>
      </c>
      <c r="H59" s="12">
        <f t="shared" si="9"/>
        <v>0</v>
      </c>
      <c r="I59">
        <f t="shared" si="10"/>
        <v>0</v>
      </c>
    </row>
    <row r="60" spans="1:9">
      <c r="A60" s="10" t="str">
        <f>'TM1 Res Cust'!A21</f>
        <v>2011</v>
      </c>
      <c r="B60" s="10" t="str">
        <f>'TM1 Res Cust'!B21</f>
        <v>Jan</v>
      </c>
      <c r="C60" s="11">
        <f>'TM1 Res Cust'!K21</f>
        <v>376776</v>
      </c>
      <c r="D60" s="11">
        <f>'TM1 Res Cust'!N21</f>
        <v>376776</v>
      </c>
      <c r="E60"/>
      <c r="G60" s="11">
        <f t="shared" si="8"/>
        <v>0</v>
      </c>
      <c r="H60" s="12">
        <f t="shared" si="9"/>
        <v>0</v>
      </c>
      <c r="I60">
        <f t="shared" si="10"/>
        <v>0</v>
      </c>
    </row>
    <row r="61" spans="1:9">
      <c r="A61" s="10" t="str">
        <f>'TM1 Res Cust'!A22</f>
        <v>2011</v>
      </c>
      <c r="B61" s="10" t="str">
        <f>'TM1 Res Cust'!B22</f>
        <v>Feb</v>
      </c>
      <c r="C61" s="11">
        <f>'TM1 Res Cust'!K22</f>
        <v>377263</v>
      </c>
      <c r="D61" s="11">
        <f>'TM1 Res Cust'!N22</f>
        <v>377263</v>
      </c>
      <c r="E61"/>
      <c r="G61" s="11">
        <f t="shared" si="8"/>
        <v>0</v>
      </c>
      <c r="H61" s="12">
        <f t="shared" si="9"/>
        <v>0</v>
      </c>
      <c r="I61">
        <f t="shared" si="10"/>
        <v>0</v>
      </c>
    </row>
    <row r="62" spans="1:9">
      <c r="A62" s="10" t="str">
        <f>'TM1 Res Cust'!A23</f>
        <v>2011</v>
      </c>
      <c r="B62" s="10" t="str">
        <f>'TM1 Res Cust'!B23</f>
        <v>Mar</v>
      </c>
      <c r="C62" s="11">
        <f>'TM1 Res Cust'!K23</f>
        <v>377554</v>
      </c>
      <c r="D62" s="11">
        <f>'TM1 Res Cust'!N23</f>
        <v>377554</v>
      </c>
      <c r="E62"/>
      <c r="G62" s="11">
        <f t="shared" si="8"/>
        <v>0</v>
      </c>
      <c r="H62" s="12">
        <f t="shared" si="9"/>
        <v>0</v>
      </c>
      <c r="I62">
        <f t="shared" si="10"/>
        <v>0</v>
      </c>
    </row>
    <row r="63" spans="1:9">
      <c r="A63" s="10" t="str">
        <f>'TM1 Res Cust'!A24</f>
        <v>2011</v>
      </c>
      <c r="B63" s="10" t="str">
        <f>'TM1 Res Cust'!B24</f>
        <v>Apr</v>
      </c>
      <c r="C63" s="11">
        <f>'TM1 Res Cust'!K24</f>
        <v>378080</v>
      </c>
      <c r="D63" s="11">
        <f>'TM1 Res Cust'!N24</f>
        <v>378080</v>
      </c>
      <c r="E63"/>
      <c r="G63" s="11">
        <f t="shared" si="8"/>
        <v>0</v>
      </c>
      <c r="H63" s="12">
        <f t="shared" si="9"/>
        <v>0</v>
      </c>
      <c r="I63">
        <f t="shared" si="10"/>
        <v>0</v>
      </c>
    </row>
    <row r="64" spans="1:9">
      <c r="A64" s="10" t="str">
        <f>'TM1 Res Cust'!A25</f>
        <v>2011</v>
      </c>
      <c r="B64" s="10" t="str">
        <f>'TM1 Res Cust'!B25</f>
        <v>May</v>
      </c>
      <c r="C64" s="11">
        <f>'TM1 Res Cust'!K25</f>
        <v>378096</v>
      </c>
      <c r="D64" s="11">
        <f>'TM1 Res Cust'!N25</f>
        <v>378096</v>
      </c>
      <c r="E64"/>
      <c r="G64" s="11">
        <f t="shared" si="8"/>
        <v>0</v>
      </c>
      <c r="H64" s="12">
        <f t="shared" si="9"/>
        <v>0</v>
      </c>
      <c r="I64">
        <f t="shared" si="10"/>
        <v>0</v>
      </c>
    </row>
    <row r="65" spans="1:9">
      <c r="A65" s="10" t="str">
        <f>'TM1 Res Cust'!A26</f>
        <v>2011</v>
      </c>
      <c r="B65" s="10" t="str">
        <f>'TM1 Res Cust'!B26</f>
        <v>Jun</v>
      </c>
      <c r="C65" s="11">
        <f>'TM1 Res Cust'!K26</f>
        <v>378976</v>
      </c>
      <c r="D65" s="11">
        <f>'TM1 Res Cust'!N26</f>
        <v>378443</v>
      </c>
      <c r="E65"/>
      <c r="G65" s="11">
        <f t="shared" si="8"/>
        <v>-533</v>
      </c>
      <c r="H65" s="12">
        <f t="shared" si="9"/>
        <v>-1.4064215148188804E-3</v>
      </c>
      <c r="I65">
        <f t="shared" si="10"/>
        <v>1.4064215148188804E-3</v>
      </c>
    </row>
    <row r="66" spans="1:9">
      <c r="A66" s="10" t="str">
        <f>'TM1 Res Cust'!A27</f>
        <v>2011</v>
      </c>
      <c r="B66" s="10" t="str">
        <f>'TM1 Res Cust'!B27</f>
        <v>Jul</v>
      </c>
      <c r="C66" s="11">
        <f>'TM1 Res Cust'!K27</f>
        <v>379227</v>
      </c>
      <c r="D66" s="11">
        <f>'TM1 Res Cust'!N27</f>
        <v>378751</v>
      </c>
      <c r="E66"/>
      <c r="G66" s="11">
        <f t="shared" si="8"/>
        <v>-476</v>
      </c>
      <c r="H66" s="12">
        <f t="shared" si="9"/>
        <v>-1.2551848892615768E-3</v>
      </c>
      <c r="I66">
        <f t="shared" si="10"/>
        <v>1.2551848892615768E-3</v>
      </c>
    </row>
    <row r="67" spans="1:9">
      <c r="A67" s="10" t="str">
        <f>'TM1 Res Cust'!A28</f>
        <v>2011</v>
      </c>
      <c r="B67" s="10" t="str">
        <f>'TM1 Res Cust'!B28</f>
        <v>Aug</v>
      </c>
      <c r="C67" s="11">
        <f>'TM1 Res Cust'!K28</f>
        <v>379230</v>
      </c>
      <c r="D67" s="11">
        <f>'TM1 Res Cust'!N28</f>
        <v>378850</v>
      </c>
      <c r="E67"/>
      <c r="G67" s="11">
        <f t="shared" si="8"/>
        <v>-380</v>
      </c>
      <c r="H67" s="12">
        <f t="shared" si="9"/>
        <v>-1.0020304300820083E-3</v>
      </c>
      <c r="I67">
        <f t="shared" si="10"/>
        <v>1.0020304300820083E-3</v>
      </c>
    </row>
    <row r="68" spans="1:9">
      <c r="E68"/>
      <c r="H68" s="7"/>
    </row>
    <row r="69" spans="1:9">
      <c r="B69" s="23" t="s">
        <v>51</v>
      </c>
      <c r="C69" s="13">
        <f>AVERAGE(C56:C67)</f>
        <v>377494.66666666669</v>
      </c>
      <c r="D69" s="13">
        <f>AVERAGE(D56:D67)</f>
        <v>283364.5</v>
      </c>
      <c r="E69"/>
      <c r="G69" s="13">
        <f>D69-C69</f>
        <v>-94130.166666666686</v>
      </c>
      <c r="H69" s="14">
        <f>G69/C69</f>
        <v>-0.24935495777423791</v>
      </c>
    </row>
    <row r="70" spans="1:9">
      <c r="D70" s="20">
        <f>D69/C69-1</f>
        <v>-0.24935495777423788</v>
      </c>
      <c r="E70"/>
    </row>
    <row r="71" spans="1:9">
      <c r="G71" s="21" t="s">
        <v>60</v>
      </c>
    </row>
    <row r="72" spans="1:9">
      <c r="G72" s="8" t="s">
        <v>34</v>
      </c>
      <c r="H72" s="18">
        <f>AVERAGE(H56:H67)</f>
        <v>-0.25030530306951354</v>
      </c>
    </row>
    <row r="73" spans="1:9">
      <c r="G73" s="8" t="s">
        <v>35</v>
      </c>
      <c r="H73" s="9">
        <f>MAX(H56:H67, ABS(MIN(H56:H67)))</f>
        <v>1</v>
      </c>
    </row>
    <row r="74" spans="1:9">
      <c r="G74" s="8" t="s">
        <v>36</v>
      </c>
      <c r="H74" s="9">
        <f>AVERAGE(I56:I67)</f>
        <v>0.25030530306951354</v>
      </c>
    </row>
    <row r="76" spans="1:9">
      <c r="A76" s="1" t="s">
        <v>46</v>
      </c>
    </row>
    <row r="78" spans="1:9">
      <c r="C78" s="17" t="s">
        <v>22</v>
      </c>
      <c r="D78" s="17" t="s">
        <v>43</v>
      </c>
      <c r="E78"/>
      <c r="G78" s="17" t="s">
        <v>27</v>
      </c>
      <c r="H78" s="17" t="s">
        <v>28</v>
      </c>
    </row>
    <row r="79" spans="1:9">
      <c r="A79" s="10" t="str">
        <f>'TM1 Res Cust'!A17</f>
        <v>2010</v>
      </c>
      <c r="B79" s="10" t="str">
        <f>'TM1 Res Cust'!B17</f>
        <v>Sep</v>
      </c>
      <c r="C79" s="11">
        <f>'TM1 Com Cust'!K17</f>
        <v>53346</v>
      </c>
      <c r="D79" s="11">
        <f>'TM1 Com Cust'!N17</f>
        <v>0</v>
      </c>
      <c r="E79"/>
      <c r="G79" s="11">
        <f>D79-C79</f>
        <v>-53346</v>
      </c>
      <c r="H79" s="12">
        <f>G79/C79</f>
        <v>-1</v>
      </c>
      <c r="I79">
        <f>ABS(H79)</f>
        <v>1</v>
      </c>
    </row>
    <row r="80" spans="1:9">
      <c r="A80" s="10" t="str">
        <f>'TM1 Res Cust'!A18</f>
        <v>2010</v>
      </c>
      <c r="B80" s="10" t="str">
        <f>'TM1 Res Cust'!B18</f>
        <v>Oct</v>
      </c>
      <c r="C80" s="11">
        <f>'TM1 Com Cust'!K18</f>
        <v>53383</v>
      </c>
      <c r="D80" s="11">
        <f>'TM1 Com Cust'!N18</f>
        <v>0</v>
      </c>
      <c r="E80"/>
      <c r="G80" s="11">
        <f t="shared" ref="G80:G90" si="11">D80-C80</f>
        <v>-53383</v>
      </c>
      <c r="H80" s="12">
        <f t="shared" ref="H80:H90" si="12">G80/C80</f>
        <v>-1</v>
      </c>
      <c r="I80">
        <f t="shared" ref="I80:I90" si="13">ABS(H80)</f>
        <v>1</v>
      </c>
    </row>
    <row r="81" spans="1:9">
      <c r="A81" s="10" t="str">
        <f>'TM1 Res Cust'!A19</f>
        <v>2010</v>
      </c>
      <c r="B81" s="10" t="str">
        <f>'TM1 Res Cust'!B19</f>
        <v>Nov</v>
      </c>
      <c r="C81" s="11">
        <f>'TM1 Com Cust'!K19</f>
        <v>53300</v>
      </c>
      <c r="D81" s="11">
        <f>'TM1 Com Cust'!N19</f>
        <v>0</v>
      </c>
      <c r="E81"/>
      <c r="G81" s="11">
        <f t="shared" si="11"/>
        <v>-53300</v>
      </c>
      <c r="H81" s="12">
        <f t="shared" si="12"/>
        <v>-1</v>
      </c>
      <c r="I81">
        <f t="shared" si="13"/>
        <v>1</v>
      </c>
    </row>
    <row r="82" spans="1:9">
      <c r="A82" s="10" t="str">
        <f>'TM1 Res Cust'!A20</f>
        <v>2010</v>
      </c>
      <c r="B82" s="10" t="str">
        <f>'TM1 Res Cust'!B20</f>
        <v>Dec</v>
      </c>
      <c r="C82" s="11">
        <f>'TM1 Com Cust'!K20</f>
        <v>53263</v>
      </c>
      <c r="D82" s="11">
        <f>'TM1 Com Cust'!N20</f>
        <v>53263</v>
      </c>
      <c r="E82"/>
      <c r="G82" s="11">
        <f t="shared" si="11"/>
        <v>0</v>
      </c>
      <c r="H82" s="12">
        <f t="shared" si="12"/>
        <v>0</v>
      </c>
      <c r="I82">
        <f t="shared" si="13"/>
        <v>0</v>
      </c>
    </row>
    <row r="83" spans="1:9">
      <c r="A83" s="10" t="str">
        <f>'TM1 Res Cust'!A21</f>
        <v>2011</v>
      </c>
      <c r="B83" s="10" t="str">
        <f>'TM1 Res Cust'!B21</f>
        <v>Jan</v>
      </c>
      <c r="C83" s="11">
        <f>'TM1 Com Cust'!K21</f>
        <v>53264</v>
      </c>
      <c r="D83" s="11">
        <f>'TM1 Com Cust'!N21</f>
        <v>53264</v>
      </c>
      <c r="E83"/>
      <c r="G83" s="11">
        <f t="shared" si="11"/>
        <v>0</v>
      </c>
      <c r="H83" s="12">
        <f t="shared" si="12"/>
        <v>0</v>
      </c>
      <c r="I83">
        <f t="shared" si="13"/>
        <v>0</v>
      </c>
    </row>
    <row r="84" spans="1:9">
      <c r="A84" s="10" t="str">
        <f>'TM1 Res Cust'!A22</f>
        <v>2011</v>
      </c>
      <c r="B84" s="10" t="str">
        <f>'TM1 Res Cust'!B22</f>
        <v>Feb</v>
      </c>
      <c r="C84" s="11">
        <f>'TM1 Com Cust'!K22</f>
        <v>53273</v>
      </c>
      <c r="D84" s="11">
        <f>'TM1 Com Cust'!N22</f>
        <v>53273</v>
      </c>
      <c r="E84"/>
      <c r="G84" s="11">
        <f t="shared" si="11"/>
        <v>0</v>
      </c>
      <c r="H84" s="12">
        <f t="shared" si="12"/>
        <v>0</v>
      </c>
      <c r="I84">
        <f t="shared" si="13"/>
        <v>0</v>
      </c>
    </row>
    <row r="85" spans="1:9">
      <c r="A85" s="10" t="str">
        <f>'TM1 Res Cust'!A23</f>
        <v>2011</v>
      </c>
      <c r="B85" s="10" t="str">
        <f>'TM1 Res Cust'!B23</f>
        <v>Mar</v>
      </c>
      <c r="C85" s="11">
        <f>'TM1 Com Cust'!K23</f>
        <v>53354</v>
      </c>
      <c r="D85" s="11">
        <f>'TM1 Com Cust'!N23</f>
        <v>53354</v>
      </c>
      <c r="E85"/>
      <c r="G85" s="11">
        <f t="shared" si="11"/>
        <v>0</v>
      </c>
      <c r="H85" s="12">
        <f t="shared" si="12"/>
        <v>0</v>
      </c>
      <c r="I85">
        <f t="shared" si="13"/>
        <v>0</v>
      </c>
    </row>
    <row r="86" spans="1:9">
      <c r="A86" s="10" t="str">
        <f>'TM1 Res Cust'!A24</f>
        <v>2011</v>
      </c>
      <c r="B86" s="10" t="str">
        <f>'TM1 Res Cust'!B24</f>
        <v>Apr</v>
      </c>
      <c r="C86" s="11">
        <f>'TM1 Com Cust'!K24</f>
        <v>53397</v>
      </c>
      <c r="D86" s="11">
        <f>'TM1 Com Cust'!N24</f>
        <v>53397</v>
      </c>
      <c r="E86"/>
      <c r="G86" s="11">
        <f t="shared" si="11"/>
        <v>0</v>
      </c>
      <c r="H86" s="12">
        <f t="shared" si="12"/>
        <v>0</v>
      </c>
      <c r="I86">
        <f t="shared" si="13"/>
        <v>0</v>
      </c>
    </row>
    <row r="87" spans="1:9">
      <c r="A87" s="10" t="str">
        <f>'TM1 Res Cust'!A25</f>
        <v>2011</v>
      </c>
      <c r="B87" s="10" t="str">
        <f>'TM1 Res Cust'!B25</f>
        <v>May</v>
      </c>
      <c r="C87" s="11">
        <f>'TM1 Com Cust'!K25</f>
        <v>53363</v>
      </c>
      <c r="D87" s="11">
        <f>'TM1 Com Cust'!N25</f>
        <v>53363</v>
      </c>
      <c r="E87"/>
      <c r="G87" s="11">
        <f t="shared" si="11"/>
        <v>0</v>
      </c>
      <c r="H87" s="12">
        <f t="shared" si="12"/>
        <v>0</v>
      </c>
      <c r="I87">
        <f t="shared" si="13"/>
        <v>0</v>
      </c>
    </row>
    <row r="88" spans="1:9">
      <c r="A88" s="10" t="str">
        <f>'TM1 Res Cust'!A26</f>
        <v>2011</v>
      </c>
      <c r="B88" s="10" t="str">
        <f>'TM1 Res Cust'!B26</f>
        <v>Jun</v>
      </c>
      <c r="C88" s="11">
        <f>'TM1 Com Cust'!K26</f>
        <v>53413</v>
      </c>
      <c r="D88" s="11">
        <f>'TM1 Com Cust'!N26</f>
        <v>53403</v>
      </c>
      <c r="E88"/>
      <c r="G88" s="11">
        <f t="shared" si="11"/>
        <v>-10</v>
      </c>
      <c r="H88" s="12">
        <f t="shared" si="12"/>
        <v>-1.8722033961769607E-4</v>
      </c>
      <c r="I88">
        <f t="shared" si="13"/>
        <v>1.8722033961769607E-4</v>
      </c>
    </row>
    <row r="89" spans="1:9">
      <c r="A89" s="10" t="str">
        <f>'TM1 Res Cust'!A27</f>
        <v>2011</v>
      </c>
      <c r="B89" s="10" t="str">
        <f>'TM1 Res Cust'!B27</f>
        <v>Jul</v>
      </c>
      <c r="C89" s="11">
        <f>'TM1 Com Cust'!K27</f>
        <v>53439</v>
      </c>
      <c r="D89" s="11">
        <f>'TM1 Com Cust'!N27</f>
        <v>53435</v>
      </c>
      <c r="E89"/>
      <c r="G89" s="11">
        <f t="shared" si="11"/>
        <v>-4</v>
      </c>
      <c r="H89" s="12">
        <f t="shared" si="12"/>
        <v>-7.4851700069237829E-5</v>
      </c>
      <c r="I89">
        <f t="shared" si="13"/>
        <v>7.4851700069237829E-5</v>
      </c>
    </row>
    <row r="90" spans="1:9">
      <c r="A90" s="10" t="str">
        <f>'TM1 Res Cust'!A28</f>
        <v>2011</v>
      </c>
      <c r="B90" s="10" t="str">
        <f>'TM1 Res Cust'!B28</f>
        <v>Aug</v>
      </c>
      <c r="C90" s="11">
        <f>'TM1 Com Cust'!K28</f>
        <v>53491</v>
      </c>
      <c r="D90" s="11">
        <f>'TM1 Com Cust'!N28</f>
        <v>53414</v>
      </c>
      <c r="E90"/>
      <c r="G90" s="11">
        <f t="shared" si="11"/>
        <v>-77</v>
      </c>
      <c r="H90" s="12">
        <f t="shared" si="12"/>
        <v>-1.4394944944009272E-3</v>
      </c>
      <c r="I90">
        <f t="shared" si="13"/>
        <v>1.4394944944009272E-3</v>
      </c>
    </row>
    <row r="91" spans="1:9">
      <c r="E91"/>
      <c r="H91" s="7"/>
    </row>
    <row r="92" spans="1:9">
      <c r="B92" s="23" t="s">
        <v>51</v>
      </c>
      <c r="C92" s="13">
        <f>AVERAGE(C79:C90)</f>
        <v>53357.166666666664</v>
      </c>
      <c r="D92" s="13">
        <f>AVERAGE(D79:D90)</f>
        <v>40013.833333333336</v>
      </c>
      <c r="E92"/>
      <c r="G92" s="13">
        <f>D92-C92</f>
        <v>-13343.333333333328</v>
      </c>
      <c r="H92" s="14">
        <f>G92/C92</f>
        <v>-0.25007574740038035</v>
      </c>
    </row>
    <row r="93" spans="1:9">
      <c r="D93" s="20">
        <f>D92/C92-1</f>
        <v>-0.25007574740038041</v>
      </c>
      <c r="E93"/>
    </row>
    <row r="94" spans="1:9">
      <c r="G94" s="21" t="s">
        <v>60</v>
      </c>
    </row>
    <row r="95" spans="1:9">
      <c r="G95" s="8" t="s">
        <v>34</v>
      </c>
      <c r="H95" s="18">
        <f>AVERAGE(H79:H90)</f>
        <v>-0.25014179721117397</v>
      </c>
    </row>
    <row r="96" spans="1:9">
      <c r="G96" s="8" t="s">
        <v>35</v>
      </c>
      <c r="H96" s="9">
        <f>MAX(H79:H90, ABS(MIN(H79:H90)))</f>
        <v>1</v>
      </c>
    </row>
    <row r="97" spans="7:8">
      <c r="G97" s="8" t="s">
        <v>36</v>
      </c>
      <c r="H97" s="9">
        <f>AVERAGE(I79:I90)</f>
        <v>0.25014179721117397</v>
      </c>
    </row>
  </sheetData>
  <pageMargins left="0.7" right="0.7" top="0.75" bottom="0.75" header="0.3" footer="0.3"/>
  <pageSetup scale="36" orientation="landscape" r:id="rId1"/>
  <rowBreaks count="3" manualBreakCount="3">
    <brk id="27" max="16383" man="1"/>
    <brk id="51" max="16383" man="1"/>
    <brk id="7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K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11">
      <c r="A1" s="24" t="s">
        <v>59</v>
      </c>
    </row>
    <row r="2" spans="1:11">
      <c r="A2" t="s">
        <v>38</v>
      </c>
    </row>
    <row r="3" spans="1:11">
      <c r="A3" s="1"/>
    </row>
    <row r="4" spans="1:11">
      <c r="A4" s="1"/>
    </row>
    <row r="5" spans="1:11">
      <c r="A5" s="1" t="s">
        <v>37</v>
      </c>
      <c r="E5" s="17" t="s">
        <v>22</v>
      </c>
      <c r="F5" s="17" t="s">
        <v>48</v>
      </c>
    </row>
    <row r="6" spans="1:11">
      <c r="C6" s="17" t="s">
        <v>22</v>
      </c>
      <c r="D6" s="17" t="s">
        <v>23</v>
      </c>
      <c r="E6" s="17" t="s">
        <v>23</v>
      </c>
      <c r="F6" s="17" t="s">
        <v>43</v>
      </c>
    </row>
    <row r="7" spans="1:11">
      <c r="C7" s="17" t="s">
        <v>6</v>
      </c>
      <c r="D7" s="17" t="s">
        <v>24</v>
      </c>
      <c r="E7" s="17" t="s">
        <v>25</v>
      </c>
      <c r="F7" s="17" t="s">
        <v>6</v>
      </c>
    </row>
    <row r="8" spans="1:11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11">
      <c r="A9" s="10" t="str">
        <f>'TM1 kWh &amp; Rev'!A18</f>
        <v>2010</v>
      </c>
      <c r="B9" s="10" t="str">
        <f>'TM1 kWh &amp; Rev'!B18</f>
        <v>Oct</v>
      </c>
      <c r="C9" s="11">
        <f>'TM1 kWh &amp; Rev'!K18</f>
        <v>804492444</v>
      </c>
      <c r="D9" s="11" t="e">
        <f>#REF!</f>
        <v>#REF!</v>
      </c>
      <c r="E9" s="11" t="e">
        <f t="shared" ref="E9:E18" si="0">C9+D9</f>
        <v>#REF!</v>
      </c>
      <c r="F9" s="11">
        <f>'TM1 kWh &amp; Rev'!N18</f>
        <v>0</v>
      </c>
      <c r="G9" s="11" t="e">
        <f>F9-E9</f>
        <v>#REF!</v>
      </c>
      <c r="H9" s="12" t="e">
        <f>G9/E9</f>
        <v>#REF!</v>
      </c>
      <c r="I9" t="e">
        <f>ABS(H9)</f>
        <v>#REF!</v>
      </c>
      <c r="K9">
        <f>F9/C9-1</f>
        <v>-1</v>
      </c>
    </row>
    <row r="10" spans="1:11">
      <c r="A10" s="10" t="str">
        <f>'TM1 kWh &amp; Rev'!A19</f>
        <v>2010</v>
      </c>
      <c r="B10" s="10" t="str">
        <f>'TM1 kWh &amp; Rev'!B19</f>
        <v>Nov</v>
      </c>
      <c r="C10" s="11">
        <f>'TM1 kWh &amp; Rev'!K19</f>
        <v>715813052</v>
      </c>
      <c r="D10" s="11" t="e">
        <f>#REF!</f>
        <v>#REF!</v>
      </c>
      <c r="E10" s="11" t="e">
        <f t="shared" si="0"/>
        <v>#REF!</v>
      </c>
      <c r="F10" s="11">
        <f>'TM1 kWh &amp; Rev'!N19</f>
        <v>0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  <c r="K10">
        <f t="shared" ref="K10:K20" si="4">F10/C10-1</f>
        <v>-1</v>
      </c>
    </row>
    <row r="11" spans="1:11">
      <c r="A11" s="10" t="str">
        <f>'TM1 kWh &amp; Rev'!A20</f>
        <v>2010</v>
      </c>
      <c r="B11" s="10" t="str">
        <f>'TM1 kWh &amp; Rev'!B20</f>
        <v>Dec</v>
      </c>
      <c r="C11" s="11">
        <f>'TM1 kWh &amp; Rev'!K20</f>
        <v>968070870</v>
      </c>
      <c r="D11" s="11" t="e">
        <f>#REF!</f>
        <v>#REF!</v>
      </c>
      <c r="E11" s="11" t="e">
        <f t="shared" si="0"/>
        <v>#REF!</v>
      </c>
      <c r="F11" s="11">
        <f>'TM1 kWh &amp; Rev'!N20</f>
        <v>0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  <c r="K11">
        <f t="shared" si="4"/>
        <v>-1</v>
      </c>
    </row>
    <row r="12" spans="1:11">
      <c r="A12" s="10" t="str">
        <f>'TM1 kWh &amp; Rev'!A21</f>
        <v>2011</v>
      </c>
      <c r="B12" s="10" t="str">
        <f>'TM1 kWh &amp; Rev'!B21</f>
        <v>Jan</v>
      </c>
      <c r="C12" s="11">
        <f>'TM1 kWh &amp; Rev'!K21</f>
        <v>904801456</v>
      </c>
      <c r="D12" s="11" t="e">
        <f>#REF!</f>
        <v>#REF!</v>
      </c>
      <c r="E12" s="11" t="e">
        <f t="shared" si="0"/>
        <v>#REF!</v>
      </c>
      <c r="F12" s="11">
        <f>'TM1 kWh &amp; Rev'!N21</f>
        <v>904801456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  <c r="K12">
        <f t="shared" si="4"/>
        <v>0</v>
      </c>
    </row>
    <row r="13" spans="1:11">
      <c r="A13" s="10" t="str">
        <f>'TM1 kWh &amp; Rev'!A22</f>
        <v>2011</v>
      </c>
      <c r="B13" s="10" t="str">
        <f>'TM1 kWh &amp; Rev'!B22</f>
        <v>Feb</v>
      </c>
      <c r="C13" s="11">
        <f>'TM1 kWh &amp; Rev'!K22</f>
        <v>800468823</v>
      </c>
      <c r="D13" s="11" t="e">
        <f>#REF!</f>
        <v>#REF!</v>
      </c>
      <c r="E13" s="11" t="e">
        <f t="shared" si="0"/>
        <v>#REF!</v>
      </c>
      <c r="F13" s="11">
        <f>'TM1 kWh &amp; Rev'!N22</f>
        <v>800468823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  <c r="K13">
        <f t="shared" si="4"/>
        <v>0</v>
      </c>
    </row>
    <row r="14" spans="1:11">
      <c r="A14" s="10" t="str">
        <f>'TM1 kWh &amp; Rev'!A23</f>
        <v>2011</v>
      </c>
      <c r="B14" s="10" t="str">
        <f>'TM1 kWh &amp; Rev'!B23</f>
        <v>Mar</v>
      </c>
      <c r="C14" s="11">
        <f>'TM1 kWh &amp; Rev'!K23</f>
        <v>742288526</v>
      </c>
      <c r="D14" s="11" t="e">
        <f>#REF!</f>
        <v>#REF!</v>
      </c>
      <c r="E14" s="11" t="e">
        <f t="shared" si="0"/>
        <v>#REF!</v>
      </c>
      <c r="F14" s="11">
        <f>'TM1 kWh &amp; Rev'!N23</f>
        <v>742288526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  <c r="K14">
        <f t="shared" si="4"/>
        <v>0</v>
      </c>
    </row>
    <row r="15" spans="1:11">
      <c r="A15" s="10" t="str">
        <f>'TM1 kWh &amp; Rev'!A24</f>
        <v>2011</v>
      </c>
      <c r="B15" s="10" t="str">
        <f>'TM1 kWh &amp; Rev'!B24</f>
        <v>Apr</v>
      </c>
      <c r="C15" s="11">
        <f>'TM1 kWh &amp; Rev'!K24</f>
        <v>852890154</v>
      </c>
      <c r="D15" s="11" t="e">
        <f>#REF!</f>
        <v>#REF!</v>
      </c>
      <c r="E15" s="11" t="e">
        <f t="shared" si="0"/>
        <v>#REF!</v>
      </c>
      <c r="F15" s="11">
        <f>'TM1 kWh &amp; Rev'!N24</f>
        <v>852890154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  <c r="K15">
        <f t="shared" si="4"/>
        <v>0</v>
      </c>
    </row>
    <row r="16" spans="1:11">
      <c r="A16" s="10" t="str">
        <f>'TM1 kWh &amp; Rev'!A25</f>
        <v>2011</v>
      </c>
      <c r="B16" s="10" t="str">
        <f>'TM1 kWh &amp; Rev'!B25</f>
        <v>May</v>
      </c>
      <c r="C16" s="11">
        <f>'TM1 kWh &amp; Rev'!K25</f>
        <v>928325383</v>
      </c>
      <c r="D16" s="11" t="e">
        <f>#REF!</f>
        <v>#REF!</v>
      </c>
      <c r="E16" s="11" t="e">
        <f t="shared" si="0"/>
        <v>#REF!</v>
      </c>
      <c r="F16" s="11">
        <f>'TM1 kWh &amp; Rev'!N25</f>
        <v>928325383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  <c r="K16">
        <f t="shared" si="4"/>
        <v>0</v>
      </c>
    </row>
    <row r="17" spans="1:11">
      <c r="A17" s="10" t="str">
        <f>'TM1 kWh &amp; Rev'!A26</f>
        <v>2011</v>
      </c>
      <c r="B17" s="10" t="str">
        <f>'TM1 kWh &amp; Rev'!B26</f>
        <v>Jun</v>
      </c>
      <c r="C17" s="11">
        <f>'TM1 kWh &amp; Rev'!K26</f>
        <v>1176835690</v>
      </c>
      <c r="D17" s="11" t="e">
        <f>#REF!</f>
        <v>#REF!</v>
      </c>
      <c r="E17" s="11" t="e">
        <f t="shared" si="0"/>
        <v>#REF!</v>
      </c>
      <c r="F17" s="11">
        <f>'TM1 kWh &amp; Rev'!N26</f>
        <v>1105525154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  <c r="K17">
        <f t="shared" si="4"/>
        <v>-6.0595150713010804E-2</v>
      </c>
    </row>
    <row r="18" spans="1:11">
      <c r="A18" s="10" t="str">
        <f>'TM1 kWh &amp; Rev'!A27</f>
        <v>2011</v>
      </c>
      <c r="B18" s="10" t="str">
        <f>'TM1 kWh &amp; Rev'!B27</f>
        <v>Jul</v>
      </c>
      <c r="C18" s="11">
        <f>'TM1 kWh &amp; Rev'!K27</f>
        <v>1193152206</v>
      </c>
      <c r="D18" s="11" t="e">
        <f>#REF!</f>
        <v>#REF!</v>
      </c>
      <c r="E18" s="11" t="e">
        <f t="shared" si="0"/>
        <v>#REF!</v>
      </c>
      <c r="F18" s="11">
        <f>'TM1 kWh &amp; Rev'!N27</f>
        <v>1188264976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  <c r="K18">
        <f t="shared" si="4"/>
        <v>-4.0960658459361365E-3</v>
      </c>
    </row>
    <row r="19" spans="1:11">
      <c r="A19" s="10" t="str">
        <f>'TM1 kWh &amp; Rev'!A28</f>
        <v>2011</v>
      </c>
      <c r="B19" s="10" t="str">
        <f>'TM1 kWh &amp; Rev'!B28</f>
        <v>Aug</v>
      </c>
      <c r="C19" s="11">
        <f>'TM1 kWh &amp; Rev'!K28</f>
        <v>1217616345</v>
      </c>
      <c r="D19" s="11" t="e">
        <f>#REF!</f>
        <v>#REF!</v>
      </c>
      <c r="E19" s="11" t="e">
        <f>C19+D19</f>
        <v>#REF!</v>
      </c>
      <c r="F19" s="11">
        <f>'TM1 kWh &amp; Rev'!N28</f>
        <v>1173427125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  <c r="K19">
        <f t="shared" si="4"/>
        <v>-3.6291579183753475E-2</v>
      </c>
    </row>
    <row r="20" spans="1:11">
      <c r="A20" s="10" t="str">
        <f>'TM1 kWh &amp; Rev'!A29</f>
        <v>2011</v>
      </c>
      <c r="B20" s="10" t="str">
        <f>'TM1 kWh &amp; Rev'!B29</f>
        <v>Sep</v>
      </c>
      <c r="C20" s="11">
        <f>'TM1 kWh &amp; Rev'!K29</f>
        <v>937071165</v>
      </c>
      <c r="D20" s="11" t="e">
        <f>#REF!</f>
        <v>#REF!</v>
      </c>
      <c r="E20" s="11" t="e">
        <f>C20+D20</f>
        <v>#REF!</v>
      </c>
      <c r="F20" s="11">
        <f>'TM1 kWh &amp; Rev'!N29</f>
        <v>1046791145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  <c r="K20">
        <f t="shared" si="4"/>
        <v>0.11708820428809164</v>
      </c>
    </row>
    <row r="21" spans="1:11">
      <c r="H21" s="7"/>
    </row>
    <row r="22" spans="1:11">
      <c r="B22" s="22" t="s">
        <v>50</v>
      </c>
      <c r="C22" s="13">
        <f>SUM(C9:C20)</f>
        <v>11241826114</v>
      </c>
      <c r="D22" s="13" t="e">
        <f>SUM(D9:D20)</f>
        <v>#REF!</v>
      </c>
      <c r="E22" s="13" t="e">
        <f>SUM(E9:E20)</f>
        <v>#REF!</v>
      </c>
      <c r="F22" s="13">
        <f>SUM(F9:F20)</f>
        <v>8742782742</v>
      </c>
      <c r="G22" s="13" t="e">
        <f>SUM(G9:G20)</f>
        <v>#REF!</v>
      </c>
      <c r="H22" s="14" t="e">
        <f>G22/E22</f>
        <v>#REF!</v>
      </c>
    </row>
    <row r="23" spans="1:11">
      <c r="F23" s="20" t="e">
        <f>F22/E22-1</f>
        <v>#REF!</v>
      </c>
    </row>
    <row r="24" spans="1:11">
      <c r="F24" s="20">
        <f>F22/C22-1</f>
        <v>-0.2222987036677091</v>
      </c>
      <c r="G24" s="25" t="s">
        <v>65</v>
      </c>
    </row>
    <row r="25" spans="1:11">
      <c r="G25" s="8" t="s">
        <v>34</v>
      </c>
      <c r="H25" s="18" t="e">
        <f>AVERAGE(H9:H20)</f>
        <v>#REF!</v>
      </c>
    </row>
    <row r="26" spans="1:11">
      <c r="G26" s="8" t="s">
        <v>35</v>
      </c>
      <c r="H26" s="9" t="e">
        <f>MAX(H9:H20, ABS(MIN(H9:H20)))</f>
        <v>#REF!</v>
      </c>
    </row>
    <row r="27" spans="1:11">
      <c r="G27" s="8" t="s">
        <v>36</v>
      </c>
      <c r="H27" s="9" t="e">
        <f>AVERAGE(I9:I20)</f>
        <v>#REF!</v>
      </c>
    </row>
    <row r="29" spans="1:11">
      <c r="A29" s="1" t="s">
        <v>39</v>
      </c>
      <c r="E29" s="17" t="s">
        <v>22</v>
      </c>
      <c r="F29" s="17" t="s">
        <v>48</v>
      </c>
    </row>
    <row r="30" spans="1:11">
      <c r="C30" s="17" t="s">
        <v>22</v>
      </c>
      <c r="D30" s="17" t="s">
        <v>23</v>
      </c>
      <c r="E30" s="17" t="s">
        <v>23</v>
      </c>
      <c r="F30" s="17" t="s">
        <v>43</v>
      </c>
    </row>
    <row r="31" spans="1:11">
      <c r="C31" s="15" t="s">
        <v>40</v>
      </c>
      <c r="D31" s="17" t="s">
        <v>24</v>
      </c>
      <c r="E31" s="17" t="s">
        <v>25</v>
      </c>
      <c r="F31" s="15" t="s">
        <v>40</v>
      </c>
    </row>
    <row r="32" spans="1:11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Rev'!A76</f>
        <v>2010</v>
      </c>
      <c r="B33" s="10" t="str">
        <f>'TM1 kWh &amp; Rev'!B76</f>
        <v>Oct</v>
      </c>
      <c r="C33" s="11">
        <f>'TM1 kWh &amp; Rev'!K76</f>
        <v>32680813.219999988</v>
      </c>
      <c r="D33" s="11" t="e">
        <f>#REF!</f>
        <v>#REF!</v>
      </c>
      <c r="E33" s="11" t="e">
        <f t="shared" ref="E33:E42" si="5">C33+D33</f>
        <v>#REF!</v>
      </c>
      <c r="F33" s="11">
        <f>'TM1 kWh &amp; Rev'!N76</f>
        <v>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Rev'!A77</f>
        <v>2010</v>
      </c>
      <c r="B34" s="10" t="str">
        <f>'TM1 kWh &amp; Rev'!B77</f>
        <v>Nov</v>
      </c>
      <c r="C34" s="11">
        <f>'TM1 kWh &amp; Rev'!K77</f>
        <v>27940668.850000001</v>
      </c>
      <c r="D34" s="11" t="e">
        <f>#REF!</f>
        <v>#REF!</v>
      </c>
      <c r="E34" s="11" t="e">
        <f t="shared" si="5"/>
        <v>#REF!</v>
      </c>
      <c r="F34" s="11">
        <f>'TM1 kWh &amp; Rev'!N77</f>
        <v>0</v>
      </c>
      <c r="G34" s="11" t="e">
        <f t="shared" ref="G34:G44" si="6">F34-E34</f>
        <v>#REF!</v>
      </c>
      <c r="H34" s="12" t="e">
        <f t="shared" ref="H34:H44" si="7">G34/E34</f>
        <v>#REF!</v>
      </c>
      <c r="I34" t="e">
        <f t="shared" ref="I34:I44" si="8">ABS(H34)</f>
        <v>#REF!</v>
      </c>
    </row>
    <row r="35" spans="1:9">
      <c r="A35" s="10" t="str">
        <f>'TM1 kWh &amp; Rev'!A78</f>
        <v>2010</v>
      </c>
      <c r="B35" s="10" t="str">
        <f>'TM1 kWh &amp; Rev'!B78</f>
        <v>Dec</v>
      </c>
      <c r="C35" s="11">
        <f>'TM1 kWh &amp; Rev'!K78</f>
        <v>38946414.139999986</v>
      </c>
      <c r="D35" s="11" t="e">
        <f>#REF!</f>
        <v>#REF!</v>
      </c>
      <c r="E35" s="11" t="e">
        <f t="shared" si="5"/>
        <v>#REF!</v>
      </c>
      <c r="F35" s="11">
        <f>'TM1 kWh &amp; Rev'!N78</f>
        <v>0</v>
      </c>
      <c r="G35" s="11" t="e">
        <f t="shared" si="6"/>
        <v>#REF!</v>
      </c>
      <c r="H35" s="12" t="e">
        <f t="shared" si="7"/>
        <v>#REF!</v>
      </c>
      <c r="I35" t="e">
        <f t="shared" si="8"/>
        <v>#REF!</v>
      </c>
    </row>
    <row r="36" spans="1:9">
      <c r="A36" s="10" t="str">
        <f>'TM1 kWh &amp; Rev'!A79</f>
        <v>2011</v>
      </c>
      <c r="B36" s="10" t="str">
        <f>'TM1 kWh &amp; Rev'!B79</f>
        <v>Jan</v>
      </c>
      <c r="C36" s="11">
        <f>'TM1 kWh &amp; Rev'!K79</f>
        <v>36041958.79999999</v>
      </c>
      <c r="D36" s="11" t="e">
        <f>#REF!</f>
        <v>#REF!</v>
      </c>
      <c r="E36" s="11" t="e">
        <f t="shared" si="5"/>
        <v>#REF!</v>
      </c>
      <c r="F36" s="11">
        <f>'TM1 kWh &amp; Rev'!N79</f>
        <v>36041957</v>
      </c>
      <c r="G36" s="11" t="e">
        <f t="shared" si="6"/>
        <v>#REF!</v>
      </c>
      <c r="H36" s="12" t="e">
        <f t="shared" si="7"/>
        <v>#REF!</v>
      </c>
      <c r="I36" t="e">
        <f t="shared" si="8"/>
        <v>#REF!</v>
      </c>
    </row>
    <row r="37" spans="1:9">
      <c r="A37" s="10" t="str">
        <f>'TM1 kWh &amp; Rev'!A80</f>
        <v>2011</v>
      </c>
      <c r="B37" s="10" t="str">
        <f>'TM1 kWh &amp; Rev'!B80</f>
        <v>Feb</v>
      </c>
      <c r="C37" s="11">
        <f>'TM1 kWh &amp; Rev'!K80</f>
        <v>31491084.289793894</v>
      </c>
      <c r="D37" s="11" t="e">
        <f>#REF!</f>
        <v>#REF!</v>
      </c>
      <c r="E37" s="11" t="e">
        <f t="shared" si="5"/>
        <v>#REF!</v>
      </c>
      <c r="F37" s="11">
        <f>'TM1 kWh &amp; Rev'!N80</f>
        <v>31491083</v>
      </c>
      <c r="G37" s="11" t="e">
        <f t="shared" si="6"/>
        <v>#REF!</v>
      </c>
      <c r="H37" s="12" t="e">
        <f t="shared" si="7"/>
        <v>#REF!</v>
      </c>
      <c r="I37" t="e">
        <f t="shared" si="8"/>
        <v>#REF!</v>
      </c>
    </row>
    <row r="38" spans="1:9">
      <c r="A38" s="10" t="str">
        <f>'TM1 kWh &amp; Rev'!A81</f>
        <v>2011</v>
      </c>
      <c r="B38" s="10" t="str">
        <f>'TM1 kWh &amp; Rev'!B81</f>
        <v>Mar</v>
      </c>
      <c r="C38" s="11">
        <f>'TM1 kWh &amp; Rev'!K81</f>
        <v>29041822.957201019</v>
      </c>
      <c r="D38" s="11" t="e">
        <f>#REF!</f>
        <v>#REF!</v>
      </c>
      <c r="E38" s="11" t="e">
        <f t="shared" si="5"/>
        <v>#REF!</v>
      </c>
      <c r="F38" s="11">
        <f>'TM1 kWh &amp; Rev'!N81</f>
        <v>29041821</v>
      </c>
      <c r="G38" s="11" t="e">
        <f t="shared" si="6"/>
        <v>#REF!</v>
      </c>
      <c r="H38" s="12" t="e">
        <f t="shared" si="7"/>
        <v>#REF!</v>
      </c>
      <c r="I38" t="e">
        <f t="shared" si="8"/>
        <v>#REF!</v>
      </c>
    </row>
    <row r="39" spans="1:9">
      <c r="A39" s="10" t="str">
        <f>'TM1 kWh &amp; Rev'!A82</f>
        <v>2011</v>
      </c>
      <c r="B39" s="10" t="str">
        <f>'TM1 kWh &amp; Rev'!B82</f>
        <v>Apr</v>
      </c>
      <c r="C39" s="11">
        <f>'TM1 kWh &amp; Rev'!K82</f>
        <v>33179274.089999992</v>
      </c>
      <c r="D39" s="11" t="e">
        <f>#REF!</f>
        <v>#REF!</v>
      </c>
      <c r="E39" s="11" t="e">
        <f t="shared" si="5"/>
        <v>#REF!</v>
      </c>
      <c r="F39" s="11">
        <f>'TM1 kWh &amp; Rev'!N82</f>
        <v>33179278</v>
      </c>
      <c r="G39" s="11" t="e">
        <f t="shared" si="6"/>
        <v>#REF!</v>
      </c>
      <c r="H39" s="12" t="e">
        <f t="shared" si="7"/>
        <v>#REF!</v>
      </c>
      <c r="I39" t="e">
        <f t="shared" si="8"/>
        <v>#REF!</v>
      </c>
    </row>
    <row r="40" spans="1:9">
      <c r="A40" s="10" t="str">
        <f>'TM1 kWh &amp; Rev'!A83</f>
        <v>2011</v>
      </c>
      <c r="B40" s="10" t="str">
        <f>'TM1 kWh &amp; Rev'!B83</f>
        <v>May</v>
      </c>
      <c r="C40" s="11">
        <f>'TM1 kWh &amp; Rev'!K83</f>
        <v>34680165.370000012</v>
      </c>
      <c r="D40" s="11" t="e">
        <f>#REF!</f>
        <v>#REF!</v>
      </c>
      <c r="E40" s="11" t="e">
        <f t="shared" si="5"/>
        <v>#REF!</v>
      </c>
      <c r="F40" s="11">
        <f>'TM1 kWh &amp; Rev'!N83</f>
        <v>34680165</v>
      </c>
      <c r="G40" s="11" t="e">
        <f t="shared" si="6"/>
        <v>#REF!</v>
      </c>
      <c r="H40" s="12" t="e">
        <f t="shared" si="7"/>
        <v>#REF!</v>
      </c>
      <c r="I40" t="e">
        <f t="shared" si="8"/>
        <v>#REF!</v>
      </c>
    </row>
    <row r="41" spans="1:9">
      <c r="A41" s="10" t="str">
        <f>'TM1 kWh &amp; Rev'!A84</f>
        <v>2011</v>
      </c>
      <c r="B41" s="10" t="str">
        <f>'TM1 kWh &amp; Rev'!B84</f>
        <v>Jun</v>
      </c>
      <c r="C41" s="11">
        <f>'TM1 kWh &amp; Rev'!K84</f>
        <v>44742741.869999997</v>
      </c>
      <c r="D41" s="11" t="e">
        <f>#REF!</f>
        <v>#REF!</v>
      </c>
      <c r="E41" s="11" t="e">
        <f t="shared" si="5"/>
        <v>#REF!</v>
      </c>
      <c r="F41" s="11">
        <f>'TM1 kWh &amp; Rev'!N84</f>
        <v>43343343</v>
      </c>
      <c r="G41" s="11" t="e">
        <f t="shared" si="6"/>
        <v>#REF!</v>
      </c>
      <c r="H41" s="12" t="e">
        <f t="shared" si="7"/>
        <v>#REF!</v>
      </c>
      <c r="I41" t="e">
        <f t="shared" si="8"/>
        <v>#REF!</v>
      </c>
    </row>
    <row r="42" spans="1:9">
      <c r="A42" s="10" t="str">
        <f>'TM1 kWh &amp; Rev'!A85</f>
        <v>2011</v>
      </c>
      <c r="B42" s="10" t="str">
        <f>'TM1 kWh &amp; Rev'!B85</f>
        <v>Jul</v>
      </c>
      <c r="C42" s="11">
        <f>'TM1 kWh &amp; Rev'!K85</f>
        <v>44947518.889999986</v>
      </c>
      <c r="D42" s="11" t="e">
        <f>#REF!</f>
        <v>#REF!</v>
      </c>
      <c r="E42" s="11" t="e">
        <f t="shared" si="5"/>
        <v>#REF!</v>
      </c>
      <c r="F42" s="11">
        <f>'TM1 kWh &amp; Rev'!N85</f>
        <v>43364887</v>
      </c>
      <c r="G42" s="11" t="e">
        <f t="shared" si="6"/>
        <v>#REF!</v>
      </c>
      <c r="H42" s="12" t="e">
        <f t="shared" si="7"/>
        <v>#REF!</v>
      </c>
      <c r="I42" t="e">
        <f t="shared" si="8"/>
        <v>#REF!</v>
      </c>
    </row>
    <row r="43" spans="1:9">
      <c r="A43" s="10" t="str">
        <f>'TM1 kWh &amp; Rev'!A86</f>
        <v>2011</v>
      </c>
      <c r="B43" s="10" t="str">
        <f>'TM1 kWh &amp; Rev'!B86</f>
        <v>Aug</v>
      </c>
      <c r="C43" s="11">
        <f>'TM1 kWh &amp; Rev'!K86</f>
        <v>46533094.929999992</v>
      </c>
      <c r="D43" s="11" t="e">
        <f>#REF!</f>
        <v>#REF!</v>
      </c>
      <c r="E43" s="11" t="e">
        <f>C43+D43</f>
        <v>#REF!</v>
      </c>
      <c r="F43" s="11">
        <f>'TM1 kWh &amp; Rev'!N86</f>
        <v>44130516</v>
      </c>
      <c r="G43" s="11" t="e">
        <f t="shared" si="6"/>
        <v>#REF!</v>
      </c>
      <c r="H43" s="12" t="e">
        <f t="shared" si="7"/>
        <v>#REF!</v>
      </c>
      <c r="I43" t="e">
        <f t="shared" si="8"/>
        <v>#REF!</v>
      </c>
    </row>
    <row r="44" spans="1:9">
      <c r="A44" s="10" t="str">
        <f>'TM1 kWh &amp; Rev'!A87</f>
        <v>2011</v>
      </c>
      <c r="B44" s="10" t="str">
        <f>'TM1 kWh &amp; Rev'!B87</f>
        <v>Sep</v>
      </c>
      <c r="C44" s="11">
        <f>'TM1 kWh &amp; Rev'!K87</f>
        <v>39360541.510000005</v>
      </c>
      <c r="D44" s="11" t="e">
        <f>#REF!</f>
        <v>#REF!</v>
      </c>
      <c r="E44" s="11" t="e">
        <f>C44+D44</f>
        <v>#REF!</v>
      </c>
      <c r="F44" s="11">
        <f>'TM1 kWh &amp; Rev'!N87</f>
        <v>40422389</v>
      </c>
      <c r="G44" s="11" t="e">
        <f t="shared" si="6"/>
        <v>#REF!</v>
      </c>
      <c r="H44" s="12" t="e">
        <f t="shared" si="7"/>
        <v>#REF!</v>
      </c>
      <c r="I44" t="e">
        <f t="shared" si="8"/>
        <v>#REF!</v>
      </c>
    </row>
    <row r="45" spans="1:9">
      <c r="H45" s="7"/>
    </row>
    <row r="46" spans="1:9">
      <c r="B46" s="22" t="s">
        <v>50</v>
      </c>
      <c r="C46" s="13">
        <f>SUM(C33:C44)</f>
        <v>439586098.91699481</v>
      </c>
      <c r="D46" s="13" t="e">
        <f>SUM(D33:D44)</f>
        <v>#REF!</v>
      </c>
      <c r="E46" s="13" t="e">
        <f>SUM(E33:E44)</f>
        <v>#REF!</v>
      </c>
      <c r="F46" s="13">
        <f>SUM(F33:F44)</f>
        <v>335695439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5" t="s">
        <v>65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17" t="s">
        <v>43</v>
      </c>
      <c r="E55"/>
      <c r="G55" s="17" t="s">
        <v>27</v>
      </c>
      <c r="H55" s="17" t="s">
        <v>28</v>
      </c>
    </row>
    <row r="56" spans="1:9">
      <c r="A56" s="10" t="str">
        <f>'TM1 Res Cust'!A18</f>
        <v>2010</v>
      </c>
      <c r="B56" s="10" t="str">
        <f>'TM1 Res Cust'!B18</f>
        <v>Oct</v>
      </c>
      <c r="C56" s="11">
        <f>'TM1 Res Cust'!K18</f>
        <v>375919</v>
      </c>
      <c r="D56" s="11">
        <f>'TM1 Res Cust'!N18</f>
        <v>0</v>
      </c>
      <c r="E56"/>
      <c r="G56" s="11">
        <f>D56-C56</f>
        <v>-375919</v>
      </c>
      <c r="H56" s="12">
        <f>G56/C56</f>
        <v>-1</v>
      </c>
      <c r="I56">
        <f>ABS(H56)</f>
        <v>1</v>
      </c>
    </row>
    <row r="57" spans="1:9">
      <c r="A57" s="10" t="str">
        <f>'TM1 Res Cust'!A19</f>
        <v>2010</v>
      </c>
      <c r="B57" s="10" t="str">
        <f>'TM1 Res Cust'!B19</f>
        <v>Nov</v>
      </c>
      <c r="C57" s="11">
        <f>'TM1 Res Cust'!K19</f>
        <v>376082</v>
      </c>
      <c r="D57" s="11">
        <f>'TM1 Res Cust'!N19</f>
        <v>0</v>
      </c>
      <c r="E57"/>
      <c r="G57" s="11">
        <f t="shared" ref="G57:G67" si="9">D57-C57</f>
        <v>-376082</v>
      </c>
      <c r="H57" s="12">
        <f t="shared" ref="H57:H67" si="10">G57/C57</f>
        <v>-1</v>
      </c>
      <c r="I57">
        <f t="shared" ref="I57:I67" si="11">ABS(H57)</f>
        <v>1</v>
      </c>
    </row>
    <row r="58" spans="1:9">
      <c r="A58" s="10" t="str">
        <f>'TM1 Res Cust'!A20</f>
        <v>2010</v>
      </c>
      <c r="B58" s="10" t="str">
        <f>'TM1 Res Cust'!B20</f>
        <v>Dec</v>
      </c>
      <c r="C58" s="11">
        <f>'TM1 Res Cust'!K20</f>
        <v>376561</v>
      </c>
      <c r="D58" s="11">
        <f>'TM1 Res Cust'!N20</f>
        <v>376561</v>
      </c>
      <c r="E58"/>
      <c r="G58" s="11">
        <f t="shared" si="9"/>
        <v>0</v>
      </c>
      <c r="H58" s="12">
        <f t="shared" si="10"/>
        <v>0</v>
      </c>
      <c r="I58">
        <f t="shared" si="11"/>
        <v>0</v>
      </c>
    </row>
    <row r="59" spans="1:9">
      <c r="A59" s="10" t="str">
        <f>'TM1 Res Cust'!A21</f>
        <v>2011</v>
      </c>
      <c r="B59" s="10" t="str">
        <f>'TM1 Res Cust'!B21</f>
        <v>Jan</v>
      </c>
      <c r="C59" s="11">
        <f>'TM1 Res Cust'!K21</f>
        <v>376776</v>
      </c>
      <c r="D59" s="11">
        <f>'TM1 Res Cust'!N21</f>
        <v>376776</v>
      </c>
      <c r="E59"/>
      <c r="G59" s="11">
        <f t="shared" si="9"/>
        <v>0</v>
      </c>
      <c r="H59" s="12">
        <f t="shared" si="10"/>
        <v>0</v>
      </c>
      <c r="I59">
        <f t="shared" si="11"/>
        <v>0</v>
      </c>
    </row>
    <row r="60" spans="1:9">
      <c r="A60" s="10" t="str">
        <f>'TM1 Res Cust'!A22</f>
        <v>2011</v>
      </c>
      <c r="B60" s="10" t="str">
        <f>'TM1 Res Cust'!B22</f>
        <v>Feb</v>
      </c>
      <c r="C60" s="11">
        <f>'TM1 Res Cust'!K22</f>
        <v>377263</v>
      </c>
      <c r="D60" s="11">
        <f>'TM1 Res Cust'!N22</f>
        <v>377263</v>
      </c>
      <c r="E60"/>
      <c r="G60" s="11">
        <f t="shared" si="9"/>
        <v>0</v>
      </c>
      <c r="H60" s="12">
        <f t="shared" si="10"/>
        <v>0</v>
      </c>
      <c r="I60">
        <f t="shared" si="11"/>
        <v>0</v>
      </c>
    </row>
    <row r="61" spans="1:9">
      <c r="A61" s="10" t="str">
        <f>'TM1 Res Cust'!A23</f>
        <v>2011</v>
      </c>
      <c r="B61" s="10" t="str">
        <f>'TM1 Res Cust'!B23</f>
        <v>Mar</v>
      </c>
      <c r="C61" s="11">
        <f>'TM1 Res Cust'!K23</f>
        <v>377554</v>
      </c>
      <c r="D61" s="11">
        <f>'TM1 Res Cust'!N23</f>
        <v>377554</v>
      </c>
      <c r="E61"/>
      <c r="G61" s="11">
        <f t="shared" si="9"/>
        <v>0</v>
      </c>
      <c r="H61" s="12">
        <f t="shared" si="10"/>
        <v>0</v>
      </c>
      <c r="I61">
        <f t="shared" si="11"/>
        <v>0</v>
      </c>
    </row>
    <row r="62" spans="1:9">
      <c r="A62" s="10" t="str">
        <f>'TM1 Res Cust'!A24</f>
        <v>2011</v>
      </c>
      <c r="B62" s="10" t="str">
        <f>'TM1 Res Cust'!B24</f>
        <v>Apr</v>
      </c>
      <c r="C62" s="11">
        <f>'TM1 Res Cust'!K24</f>
        <v>378080</v>
      </c>
      <c r="D62" s="11">
        <f>'TM1 Res Cust'!N24</f>
        <v>378080</v>
      </c>
      <c r="E62"/>
      <c r="G62" s="11">
        <f t="shared" si="9"/>
        <v>0</v>
      </c>
      <c r="H62" s="12">
        <f t="shared" si="10"/>
        <v>0</v>
      </c>
      <c r="I62">
        <f t="shared" si="11"/>
        <v>0</v>
      </c>
    </row>
    <row r="63" spans="1:9">
      <c r="A63" s="10" t="str">
        <f>'TM1 Res Cust'!A25</f>
        <v>2011</v>
      </c>
      <c r="B63" s="10" t="str">
        <f>'TM1 Res Cust'!B25</f>
        <v>May</v>
      </c>
      <c r="C63" s="11">
        <f>'TM1 Res Cust'!K25</f>
        <v>378096</v>
      </c>
      <c r="D63" s="11">
        <f>'TM1 Res Cust'!N25</f>
        <v>378096</v>
      </c>
      <c r="E63"/>
      <c r="G63" s="11">
        <f t="shared" si="9"/>
        <v>0</v>
      </c>
      <c r="H63" s="12">
        <f t="shared" si="10"/>
        <v>0</v>
      </c>
      <c r="I63">
        <f t="shared" si="11"/>
        <v>0</v>
      </c>
    </row>
    <row r="64" spans="1:9">
      <c r="A64" s="10" t="str">
        <f>'TM1 Res Cust'!A26</f>
        <v>2011</v>
      </c>
      <c r="B64" s="10" t="str">
        <f>'TM1 Res Cust'!B26</f>
        <v>Jun</v>
      </c>
      <c r="C64" s="11">
        <f>'TM1 Res Cust'!K26</f>
        <v>378976</v>
      </c>
      <c r="D64" s="11">
        <f>'TM1 Res Cust'!N26</f>
        <v>378443</v>
      </c>
      <c r="E64"/>
      <c r="G64" s="11">
        <f t="shared" si="9"/>
        <v>-533</v>
      </c>
      <c r="H64" s="12">
        <f t="shared" si="10"/>
        <v>-1.4064215148188804E-3</v>
      </c>
      <c r="I64">
        <f t="shared" si="11"/>
        <v>1.4064215148188804E-3</v>
      </c>
    </row>
    <row r="65" spans="1:9">
      <c r="A65" s="10" t="str">
        <f>'TM1 Res Cust'!A27</f>
        <v>2011</v>
      </c>
      <c r="B65" s="10" t="str">
        <f>'TM1 Res Cust'!B27</f>
        <v>Jul</v>
      </c>
      <c r="C65" s="11">
        <f>'TM1 Res Cust'!K27</f>
        <v>379227</v>
      </c>
      <c r="D65" s="11">
        <f>'TM1 Res Cust'!N27</f>
        <v>378751</v>
      </c>
      <c r="E65"/>
      <c r="G65" s="11">
        <f t="shared" si="9"/>
        <v>-476</v>
      </c>
      <c r="H65" s="12">
        <f t="shared" si="10"/>
        <v>-1.2551848892615768E-3</v>
      </c>
      <c r="I65">
        <f t="shared" si="11"/>
        <v>1.2551848892615768E-3</v>
      </c>
    </row>
    <row r="66" spans="1:9">
      <c r="A66" s="10" t="str">
        <f>'TM1 Res Cust'!A28</f>
        <v>2011</v>
      </c>
      <c r="B66" s="10" t="str">
        <f>'TM1 Res Cust'!B28</f>
        <v>Aug</v>
      </c>
      <c r="C66" s="11">
        <f>'TM1 Res Cust'!K28</f>
        <v>379230</v>
      </c>
      <c r="D66" s="11">
        <f>'TM1 Res Cust'!N28</f>
        <v>378850</v>
      </c>
      <c r="E66"/>
      <c r="G66" s="11">
        <f t="shared" si="9"/>
        <v>-380</v>
      </c>
      <c r="H66" s="12">
        <f t="shared" si="10"/>
        <v>-1.0020304300820083E-3</v>
      </c>
      <c r="I66">
        <f t="shared" si="11"/>
        <v>1.0020304300820083E-3</v>
      </c>
    </row>
    <row r="67" spans="1:9">
      <c r="A67" s="10" t="str">
        <f>'TM1 Res Cust'!A29</f>
        <v>2011</v>
      </c>
      <c r="B67" s="10" t="str">
        <f>'TM1 Res Cust'!B29</f>
        <v>Sep</v>
      </c>
      <c r="C67" s="11">
        <f>'TM1 Res Cust'!K29</f>
        <v>378525</v>
      </c>
      <c r="D67" s="11">
        <f>'TM1 Res Cust'!N29</f>
        <v>378685</v>
      </c>
      <c r="E67"/>
      <c r="G67" s="11">
        <f t="shared" si="9"/>
        <v>160</v>
      </c>
      <c r="H67" s="12">
        <f t="shared" si="10"/>
        <v>4.2269334918433393E-4</v>
      </c>
      <c r="I67">
        <f t="shared" si="11"/>
        <v>4.2269334918433393E-4</v>
      </c>
    </row>
    <row r="68" spans="1:9">
      <c r="E68"/>
      <c r="H68" s="7"/>
    </row>
    <row r="69" spans="1:9">
      <c r="B69" s="23" t="s">
        <v>51</v>
      </c>
      <c r="C69" s="13">
        <f>AVERAGE(C56:C67)</f>
        <v>377690.75</v>
      </c>
      <c r="D69" s="13">
        <f>AVERAGE(D56:D67)</f>
        <v>314921.58333333331</v>
      </c>
      <c r="E69"/>
      <c r="G69" s="13">
        <f>D69-C69</f>
        <v>-62769.166666666686</v>
      </c>
      <c r="H69" s="14">
        <f>G69/C69</f>
        <v>-0.16619196172177023</v>
      </c>
    </row>
    <row r="70" spans="1:9">
      <c r="D70" s="20">
        <f>D69/C69-1</f>
        <v>-0.1661919617217702</v>
      </c>
      <c r="E70"/>
    </row>
    <row r="71" spans="1:9">
      <c r="G71" s="25" t="s">
        <v>65</v>
      </c>
    </row>
    <row r="72" spans="1:9">
      <c r="G72" s="8" t="s">
        <v>34</v>
      </c>
      <c r="H72" s="18">
        <f>AVERAGE(H56:H67)</f>
        <v>-0.16693674529041488</v>
      </c>
    </row>
    <row r="73" spans="1:9">
      <c r="G73" s="8" t="s">
        <v>35</v>
      </c>
      <c r="H73" s="9">
        <f>MAX(H56:H67, ABS(MIN(H56:H67)))</f>
        <v>1</v>
      </c>
    </row>
    <row r="74" spans="1:9">
      <c r="G74" s="8" t="s">
        <v>36</v>
      </c>
      <c r="H74" s="9">
        <f>AVERAGE(I56:I67)</f>
        <v>0.16700719418194557</v>
      </c>
    </row>
    <row r="76" spans="1:9">
      <c r="A76" s="1" t="s">
        <v>46</v>
      </c>
    </row>
    <row r="78" spans="1:9">
      <c r="C78" s="17" t="s">
        <v>22</v>
      </c>
      <c r="D78" s="17" t="s">
        <v>43</v>
      </c>
      <c r="E78"/>
      <c r="G78" s="17" t="s">
        <v>27</v>
      </c>
      <c r="H78" s="17" t="s">
        <v>28</v>
      </c>
    </row>
    <row r="79" spans="1:9">
      <c r="A79" s="10" t="str">
        <f>'TM1 Res Cust'!A18</f>
        <v>2010</v>
      </c>
      <c r="B79" s="10" t="str">
        <f>'TM1 Res Cust'!B18</f>
        <v>Oct</v>
      </c>
      <c r="C79" s="11">
        <f>'TM1 Com Cust'!K18</f>
        <v>53383</v>
      </c>
      <c r="D79" s="11">
        <f>'TM1 Com Cust'!N18</f>
        <v>0</v>
      </c>
      <c r="E79"/>
      <c r="G79" s="11">
        <f>D79-C79</f>
        <v>-53383</v>
      </c>
      <c r="H79" s="12">
        <f>G79/C79</f>
        <v>-1</v>
      </c>
      <c r="I79">
        <f>ABS(H79)</f>
        <v>1</v>
      </c>
    </row>
    <row r="80" spans="1:9">
      <c r="A80" s="10" t="str">
        <f>'TM1 Res Cust'!A19</f>
        <v>2010</v>
      </c>
      <c r="B80" s="10" t="str">
        <f>'TM1 Res Cust'!B19</f>
        <v>Nov</v>
      </c>
      <c r="C80" s="11">
        <f>'TM1 Com Cust'!K19</f>
        <v>53300</v>
      </c>
      <c r="D80" s="11">
        <f>'TM1 Com Cust'!N19</f>
        <v>0</v>
      </c>
      <c r="E80"/>
      <c r="G80" s="11">
        <f t="shared" ref="G80:G90" si="12">D80-C80</f>
        <v>-53300</v>
      </c>
      <c r="H80" s="12">
        <f t="shared" ref="H80:H90" si="13">G80/C80</f>
        <v>-1</v>
      </c>
      <c r="I80">
        <f t="shared" ref="I80:I90" si="14">ABS(H80)</f>
        <v>1</v>
      </c>
    </row>
    <row r="81" spans="1:9">
      <c r="A81" s="10" t="str">
        <f>'TM1 Res Cust'!A20</f>
        <v>2010</v>
      </c>
      <c r="B81" s="10" t="str">
        <f>'TM1 Res Cust'!B20</f>
        <v>Dec</v>
      </c>
      <c r="C81" s="11">
        <f>'TM1 Com Cust'!K20</f>
        <v>53263</v>
      </c>
      <c r="D81" s="11">
        <f>'TM1 Com Cust'!N20</f>
        <v>53263</v>
      </c>
      <c r="E81"/>
      <c r="G81" s="11">
        <f t="shared" si="12"/>
        <v>0</v>
      </c>
      <c r="H81" s="12">
        <f t="shared" si="13"/>
        <v>0</v>
      </c>
      <c r="I81">
        <f t="shared" si="14"/>
        <v>0</v>
      </c>
    </row>
    <row r="82" spans="1:9">
      <c r="A82" s="10" t="str">
        <f>'TM1 Res Cust'!A21</f>
        <v>2011</v>
      </c>
      <c r="B82" s="10" t="str">
        <f>'TM1 Res Cust'!B21</f>
        <v>Jan</v>
      </c>
      <c r="C82" s="11">
        <f>'TM1 Com Cust'!K21</f>
        <v>53264</v>
      </c>
      <c r="D82" s="11">
        <f>'TM1 Com Cust'!N21</f>
        <v>53264</v>
      </c>
      <c r="E82"/>
      <c r="G82" s="11">
        <f t="shared" si="12"/>
        <v>0</v>
      </c>
      <c r="H82" s="12">
        <f t="shared" si="13"/>
        <v>0</v>
      </c>
      <c r="I82">
        <f t="shared" si="14"/>
        <v>0</v>
      </c>
    </row>
    <row r="83" spans="1:9">
      <c r="A83" s="10" t="str">
        <f>'TM1 Res Cust'!A22</f>
        <v>2011</v>
      </c>
      <c r="B83" s="10" t="str">
        <f>'TM1 Res Cust'!B22</f>
        <v>Feb</v>
      </c>
      <c r="C83" s="11">
        <f>'TM1 Com Cust'!K22</f>
        <v>53273</v>
      </c>
      <c r="D83" s="11">
        <f>'TM1 Com Cust'!N22</f>
        <v>53273</v>
      </c>
      <c r="E83"/>
      <c r="G83" s="11">
        <f t="shared" si="12"/>
        <v>0</v>
      </c>
      <c r="H83" s="12">
        <f t="shared" si="13"/>
        <v>0</v>
      </c>
      <c r="I83">
        <f t="shared" si="14"/>
        <v>0</v>
      </c>
    </row>
    <row r="84" spans="1:9">
      <c r="A84" s="10" t="str">
        <f>'TM1 Res Cust'!A23</f>
        <v>2011</v>
      </c>
      <c r="B84" s="10" t="str">
        <f>'TM1 Res Cust'!B23</f>
        <v>Mar</v>
      </c>
      <c r="C84" s="11">
        <f>'TM1 Com Cust'!K23</f>
        <v>53354</v>
      </c>
      <c r="D84" s="11">
        <f>'TM1 Com Cust'!N23</f>
        <v>53354</v>
      </c>
      <c r="E84"/>
      <c r="G84" s="11">
        <f t="shared" si="12"/>
        <v>0</v>
      </c>
      <c r="H84" s="12">
        <f t="shared" si="13"/>
        <v>0</v>
      </c>
      <c r="I84">
        <f t="shared" si="14"/>
        <v>0</v>
      </c>
    </row>
    <row r="85" spans="1:9">
      <c r="A85" s="10" t="str">
        <f>'TM1 Res Cust'!A24</f>
        <v>2011</v>
      </c>
      <c r="B85" s="10" t="str">
        <f>'TM1 Res Cust'!B24</f>
        <v>Apr</v>
      </c>
      <c r="C85" s="11">
        <f>'TM1 Com Cust'!K24</f>
        <v>53397</v>
      </c>
      <c r="D85" s="11">
        <f>'TM1 Com Cust'!N24</f>
        <v>53397</v>
      </c>
      <c r="E85"/>
      <c r="G85" s="11">
        <f t="shared" si="12"/>
        <v>0</v>
      </c>
      <c r="H85" s="12">
        <f t="shared" si="13"/>
        <v>0</v>
      </c>
      <c r="I85">
        <f t="shared" si="14"/>
        <v>0</v>
      </c>
    </row>
    <row r="86" spans="1:9">
      <c r="A86" s="10" t="str">
        <f>'TM1 Res Cust'!A25</f>
        <v>2011</v>
      </c>
      <c r="B86" s="10" t="str">
        <f>'TM1 Res Cust'!B25</f>
        <v>May</v>
      </c>
      <c r="C86" s="11">
        <f>'TM1 Com Cust'!K25</f>
        <v>53363</v>
      </c>
      <c r="D86" s="11">
        <f>'TM1 Com Cust'!N25</f>
        <v>53363</v>
      </c>
      <c r="E86"/>
      <c r="G86" s="11">
        <f t="shared" si="12"/>
        <v>0</v>
      </c>
      <c r="H86" s="12">
        <f t="shared" si="13"/>
        <v>0</v>
      </c>
      <c r="I86">
        <f t="shared" si="14"/>
        <v>0</v>
      </c>
    </row>
    <row r="87" spans="1:9">
      <c r="A87" s="10" t="str">
        <f>'TM1 Res Cust'!A26</f>
        <v>2011</v>
      </c>
      <c r="B87" s="10" t="str">
        <f>'TM1 Res Cust'!B26</f>
        <v>Jun</v>
      </c>
      <c r="C87" s="11">
        <f>'TM1 Com Cust'!K26</f>
        <v>53413</v>
      </c>
      <c r="D87" s="11">
        <f>'TM1 Com Cust'!N26</f>
        <v>53403</v>
      </c>
      <c r="E87"/>
      <c r="G87" s="11">
        <f t="shared" si="12"/>
        <v>-10</v>
      </c>
      <c r="H87" s="12">
        <f t="shared" si="13"/>
        <v>-1.8722033961769607E-4</v>
      </c>
      <c r="I87">
        <f t="shared" si="14"/>
        <v>1.8722033961769607E-4</v>
      </c>
    </row>
    <row r="88" spans="1:9">
      <c r="A88" s="10" t="str">
        <f>'TM1 Res Cust'!A27</f>
        <v>2011</v>
      </c>
      <c r="B88" s="10" t="str">
        <f>'TM1 Res Cust'!B27</f>
        <v>Jul</v>
      </c>
      <c r="C88" s="11">
        <f>'TM1 Com Cust'!K27</f>
        <v>53439</v>
      </c>
      <c r="D88" s="11">
        <f>'TM1 Com Cust'!N27</f>
        <v>53435</v>
      </c>
      <c r="E88"/>
      <c r="G88" s="11">
        <f t="shared" si="12"/>
        <v>-4</v>
      </c>
      <c r="H88" s="12">
        <f t="shared" si="13"/>
        <v>-7.4851700069237829E-5</v>
      </c>
      <c r="I88">
        <f t="shared" si="14"/>
        <v>7.4851700069237829E-5</v>
      </c>
    </row>
    <row r="89" spans="1:9">
      <c r="A89" s="10" t="str">
        <f>'TM1 Res Cust'!A28</f>
        <v>2011</v>
      </c>
      <c r="B89" s="10" t="str">
        <f>'TM1 Res Cust'!B28</f>
        <v>Aug</v>
      </c>
      <c r="C89" s="11">
        <f>'TM1 Com Cust'!K28</f>
        <v>53491</v>
      </c>
      <c r="D89" s="11">
        <f>'TM1 Com Cust'!N28</f>
        <v>53414</v>
      </c>
      <c r="E89"/>
      <c r="G89" s="11">
        <f t="shared" si="12"/>
        <v>-77</v>
      </c>
      <c r="H89" s="12">
        <f t="shared" si="13"/>
        <v>-1.4394944944009272E-3</v>
      </c>
      <c r="I89">
        <f t="shared" si="14"/>
        <v>1.4394944944009272E-3</v>
      </c>
    </row>
    <row r="90" spans="1:9">
      <c r="A90" s="10" t="str">
        <f>'TM1 Res Cust'!A29</f>
        <v>2011</v>
      </c>
      <c r="B90" s="10" t="str">
        <f>'TM1 Res Cust'!B29</f>
        <v>Sep</v>
      </c>
      <c r="C90" s="11">
        <f>'TM1 Com Cust'!K29</f>
        <v>53523</v>
      </c>
      <c r="D90" s="11">
        <f>'TM1 Com Cust'!N29</f>
        <v>53453</v>
      </c>
      <c r="E90"/>
      <c r="G90" s="11">
        <f t="shared" si="12"/>
        <v>-70</v>
      </c>
      <c r="H90" s="12">
        <f t="shared" si="13"/>
        <v>-1.3078489621284309E-3</v>
      </c>
      <c r="I90">
        <f t="shared" si="14"/>
        <v>1.3078489621284309E-3</v>
      </c>
    </row>
    <row r="91" spans="1:9">
      <c r="E91"/>
      <c r="H91" s="7"/>
    </row>
    <row r="92" spans="1:9">
      <c r="B92" s="23" t="s">
        <v>51</v>
      </c>
      <c r="C92" s="13">
        <f>AVERAGE(C79:C90)</f>
        <v>53371.916666666664</v>
      </c>
      <c r="D92" s="13">
        <f>AVERAGE(D79:D90)</f>
        <v>44468.25</v>
      </c>
      <c r="E92"/>
      <c r="G92" s="13">
        <f>D92-C92</f>
        <v>-8903.6666666666642</v>
      </c>
      <c r="H92" s="14">
        <f>G92/C92</f>
        <v>-0.1668230639396811</v>
      </c>
    </row>
    <row r="93" spans="1:9">
      <c r="D93" s="20">
        <f>D92/C92-1</f>
        <v>-0.16682306393968105</v>
      </c>
      <c r="E93"/>
    </row>
    <row r="94" spans="1:9">
      <c r="G94" s="25" t="s">
        <v>65</v>
      </c>
    </row>
    <row r="95" spans="1:9">
      <c r="G95" s="8" t="s">
        <v>34</v>
      </c>
      <c r="H95" s="18">
        <f>AVERAGE(H79:H90)</f>
        <v>-0.16691745129135135</v>
      </c>
    </row>
    <row r="96" spans="1:9">
      <c r="G96" s="8" t="s">
        <v>35</v>
      </c>
      <c r="H96" s="9">
        <f>MAX(H79:H90, ABS(MIN(H79:H90)))</f>
        <v>1</v>
      </c>
    </row>
    <row r="97" spans="7:8">
      <c r="G97" s="8" t="s">
        <v>36</v>
      </c>
      <c r="H97" s="9">
        <f>AVERAGE(I79:I90)</f>
        <v>0.16691745129135135</v>
      </c>
    </row>
  </sheetData>
  <pageMargins left="0.7" right="0.7" top="0.75" bottom="0.75" header="0.3" footer="0.3"/>
  <pageSetup scale="36" orientation="landscape" r:id="rId1"/>
  <rowBreaks count="3" manualBreakCount="3">
    <brk id="27" max="16383" man="1"/>
    <brk id="51" max="16383" man="1"/>
    <brk id="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/>
  </sheetPr>
  <dimension ref="C6:K22"/>
  <sheetViews>
    <sheetView workbookViewId="0"/>
  </sheetViews>
  <sheetFormatPr defaultRowHeight="15"/>
  <cols>
    <col min="1" max="2" width="2.7109375" customWidth="1"/>
    <col min="3" max="3" width="6.85546875" bestFit="1" customWidth="1"/>
    <col min="4" max="4" width="6.7109375" customWidth="1"/>
    <col min="5" max="8" width="12.7109375" customWidth="1"/>
    <col min="11" max="11" width="15.140625" bestFit="1" customWidth="1"/>
  </cols>
  <sheetData>
    <row r="6" spans="3:11">
      <c r="C6" s="27" t="s">
        <v>66</v>
      </c>
      <c r="K6" t="s">
        <v>67</v>
      </c>
    </row>
    <row r="7" spans="3:11">
      <c r="C7" t="s">
        <v>68</v>
      </c>
      <c r="D7" t="s">
        <v>69</v>
      </c>
      <c r="E7" t="s">
        <v>22</v>
      </c>
      <c r="F7" t="s">
        <v>70</v>
      </c>
      <c r="G7" t="s">
        <v>71</v>
      </c>
      <c r="H7" t="s">
        <v>72</v>
      </c>
      <c r="I7" t="s">
        <v>27</v>
      </c>
      <c r="K7" t="s">
        <v>73</v>
      </c>
    </row>
    <row r="8" spans="3:11">
      <c r="C8" t="s">
        <v>19</v>
      </c>
      <c r="D8">
        <v>2010</v>
      </c>
      <c r="E8" s="28">
        <v>1881</v>
      </c>
      <c r="F8" s="28">
        <v>0</v>
      </c>
      <c r="G8" s="28">
        <f>E8+F8</f>
        <v>1881</v>
      </c>
      <c r="H8" s="28">
        <v>2101</v>
      </c>
      <c r="I8" s="29">
        <f>H8/G8-1</f>
        <v>0.11695906432748537</v>
      </c>
      <c r="K8" s="29">
        <f>'SUMMARY Oct 10 - Sep 11'!F9/'SUMMARY Oct 10 - Sep 11'!C9-1</f>
        <v>-1</v>
      </c>
    </row>
    <row r="9" spans="3:11">
      <c r="C9" t="s">
        <v>20</v>
      </c>
      <c r="D9">
        <v>2010</v>
      </c>
      <c r="E9" s="28">
        <v>1574</v>
      </c>
      <c r="F9" s="28">
        <v>0</v>
      </c>
      <c r="G9" s="28">
        <f t="shared" ref="G9:G22" si="0">E9+F9</f>
        <v>1574</v>
      </c>
      <c r="H9" s="28">
        <v>1700</v>
      </c>
      <c r="I9" s="29">
        <f t="shared" ref="I9:I22" si="1">H9/G9-1</f>
        <v>8.0050825921219815E-2</v>
      </c>
      <c r="K9" s="29">
        <f>'SUMMARY Oct 10 - Sep 11'!F10/'SUMMARY Oct 10 - Sep 11'!C10-1</f>
        <v>-1</v>
      </c>
    </row>
    <row r="10" spans="3:11">
      <c r="C10" t="s">
        <v>21</v>
      </c>
      <c r="D10">
        <v>2010</v>
      </c>
      <c r="E10" s="28">
        <v>2314</v>
      </c>
      <c r="F10" s="28">
        <v>0</v>
      </c>
      <c r="G10" s="28">
        <f t="shared" si="0"/>
        <v>2314</v>
      </c>
      <c r="H10" s="28">
        <v>1971</v>
      </c>
      <c r="I10" s="29">
        <f t="shared" si="1"/>
        <v>-0.14822817631806395</v>
      </c>
      <c r="K10" s="29">
        <f>'SUMMARY Oct 10 - Sep 11'!F11/'SUMMARY Oct 10 - Sep 11'!C11-1</f>
        <v>-1</v>
      </c>
    </row>
    <row r="11" spans="3:11">
      <c r="C11" t="s">
        <v>10</v>
      </c>
      <c r="D11">
        <v>2011</v>
      </c>
      <c r="E11" s="28">
        <v>2495</v>
      </c>
      <c r="F11" s="28">
        <v>0</v>
      </c>
      <c r="G11" s="28">
        <f t="shared" si="0"/>
        <v>2495</v>
      </c>
      <c r="H11" s="28">
        <v>2296</v>
      </c>
      <c r="I11" s="29">
        <f t="shared" si="1"/>
        <v>-7.9759519038076099E-2</v>
      </c>
      <c r="K11" s="29">
        <f>'SUMMARY Oct 10 - Sep 11'!F12/'SUMMARY Oct 10 - Sep 11'!C12-1</f>
        <v>0</v>
      </c>
    </row>
    <row r="12" spans="3:11">
      <c r="C12" t="s">
        <v>11</v>
      </c>
      <c r="D12">
        <v>2011</v>
      </c>
      <c r="E12" s="28">
        <v>2107</v>
      </c>
      <c r="F12" s="28">
        <v>0</v>
      </c>
      <c r="G12" s="28">
        <f t="shared" si="0"/>
        <v>2107</v>
      </c>
      <c r="H12" s="28">
        <v>2083</v>
      </c>
      <c r="I12" s="29">
        <f t="shared" si="1"/>
        <v>-1.1390602752728962E-2</v>
      </c>
      <c r="K12" s="29">
        <f>'SUMMARY Oct 10 - Sep 11'!F13/'SUMMARY Oct 10 - Sep 11'!C13-1</f>
        <v>0</v>
      </c>
    </row>
    <row r="13" spans="3:11">
      <c r="C13" t="s">
        <v>12</v>
      </c>
      <c r="D13">
        <v>2011</v>
      </c>
      <c r="E13" s="28">
        <v>1682</v>
      </c>
      <c r="F13" s="28">
        <v>0</v>
      </c>
      <c r="G13" s="28">
        <f t="shared" si="0"/>
        <v>1682</v>
      </c>
      <c r="H13" s="28">
        <v>1821</v>
      </c>
      <c r="I13" s="29">
        <f t="shared" si="1"/>
        <v>8.2639714625445837E-2</v>
      </c>
      <c r="K13" s="29">
        <f>'SUMMARY Oct 10 - Sep 11'!F14/'SUMMARY Oct 10 - Sep 11'!C14-1</f>
        <v>0</v>
      </c>
    </row>
    <row r="14" spans="3:11">
      <c r="C14" t="s">
        <v>13</v>
      </c>
      <c r="D14">
        <v>2011</v>
      </c>
      <c r="E14" s="28">
        <v>1810</v>
      </c>
      <c r="F14" s="28">
        <v>0</v>
      </c>
      <c r="G14" s="28">
        <f t="shared" si="0"/>
        <v>1810</v>
      </c>
      <c r="H14" s="28">
        <v>1897</v>
      </c>
      <c r="I14" s="29">
        <f t="shared" si="1"/>
        <v>4.8066298342541502E-2</v>
      </c>
      <c r="K14" s="29">
        <f>'SUMMARY Oct 10 - Sep 11'!F15/'SUMMARY Oct 10 - Sep 11'!C15-1</f>
        <v>0</v>
      </c>
    </row>
    <row r="15" spans="3:11">
      <c r="C15" t="s">
        <v>14</v>
      </c>
      <c r="D15">
        <v>2011</v>
      </c>
      <c r="E15" s="28">
        <v>2228</v>
      </c>
      <c r="F15" s="28">
        <v>0</v>
      </c>
      <c r="G15" s="28">
        <f t="shared" si="0"/>
        <v>2228</v>
      </c>
      <c r="H15" s="28">
        <v>2320</v>
      </c>
      <c r="I15" s="29">
        <f t="shared" si="1"/>
        <v>4.1292639138240661E-2</v>
      </c>
      <c r="K15" s="29">
        <f>'SUMMARY Oct 10 - Sep 11'!F16/'SUMMARY Oct 10 - Sep 11'!C16-1</f>
        <v>0</v>
      </c>
    </row>
    <row r="16" spans="3:11">
      <c r="C16" t="s">
        <v>15</v>
      </c>
      <c r="D16">
        <v>2011</v>
      </c>
      <c r="E16" s="28">
        <v>2432</v>
      </c>
      <c r="F16" s="28">
        <v>0</v>
      </c>
      <c r="G16" s="28">
        <f t="shared" si="0"/>
        <v>2432</v>
      </c>
      <c r="H16" s="28">
        <v>2526</v>
      </c>
      <c r="I16" s="29">
        <f t="shared" si="1"/>
        <v>3.8651315789473673E-2</v>
      </c>
      <c r="K16" s="29">
        <f>'SUMMARY Oct 10 - Sep 11'!F17/'SUMMARY Oct 10 - Sep 11'!C17-1</f>
        <v>-6.0595150713010804E-2</v>
      </c>
    </row>
    <row r="17" spans="3:11">
      <c r="C17" t="s">
        <v>16</v>
      </c>
      <c r="D17">
        <v>2011</v>
      </c>
      <c r="E17" s="28">
        <v>2382</v>
      </c>
      <c r="F17" s="28">
        <v>0</v>
      </c>
      <c r="G17" s="28">
        <f t="shared" si="0"/>
        <v>2382</v>
      </c>
      <c r="H17" s="28">
        <v>2592</v>
      </c>
      <c r="I17" s="29">
        <f t="shared" si="1"/>
        <v>8.8161209068010171E-2</v>
      </c>
      <c r="K17" s="29">
        <f>'SUMMARY Oct 10 - Sep 11'!F18/'SUMMARY Oct 10 - Sep 11'!C18-1</f>
        <v>-4.0960658459361365E-3</v>
      </c>
    </row>
    <row r="18" spans="3:11">
      <c r="C18" t="s">
        <v>17</v>
      </c>
      <c r="D18">
        <v>2011</v>
      </c>
      <c r="E18" s="28">
        <v>2535</v>
      </c>
      <c r="F18" s="28">
        <v>0</v>
      </c>
      <c r="G18" s="28">
        <f t="shared" si="0"/>
        <v>2535</v>
      </c>
      <c r="H18" s="28">
        <v>2574</v>
      </c>
      <c r="I18" s="29">
        <f t="shared" si="1"/>
        <v>1.538461538461533E-2</v>
      </c>
      <c r="K18" s="29">
        <f>'SUMMARY Oct 10 - Sep 11'!F19/'SUMMARY Oct 10 - Sep 11'!C19-1</f>
        <v>-3.6291579183753475E-2</v>
      </c>
    </row>
    <row r="19" spans="3:11">
      <c r="C19" t="s">
        <v>18</v>
      </c>
      <c r="D19">
        <v>2011</v>
      </c>
      <c r="E19" s="28">
        <v>2115</v>
      </c>
      <c r="F19" s="28">
        <v>0</v>
      </c>
      <c r="G19" s="28">
        <f t="shared" si="0"/>
        <v>2115</v>
      </c>
      <c r="H19" s="28">
        <v>2424</v>
      </c>
      <c r="I19" s="29">
        <f t="shared" si="1"/>
        <v>0.14609929078014194</v>
      </c>
      <c r="K19" s="29">
        <f>'SUMMARY Oct 10 - Sep 11'!F20/'SUMMARY Oct 10 - Sep 11'!C20-1</f>
        <v>0.11708820428809164</v>
      </c>
    </row>
    <row r="20" spans="3:11">
      <c r="C20" t="s">
        <v>19</v>
      </c>
      <c r="D20">
        <v>2011</v>
      </c>
      <c r="E20" s="28"/>
      <c r="F20" s="28"/>
      <c r="G20" s="28">
        <f t="shared" si="0"/>
        <v>0</v>
      </c>
      <c r="H20" s="28">
        <v>2227</v>
      </c>
      <c r="I20" s="29" t="e">
        <f t="shared" si="1"/>
        <v>#DIV/0!</v>
      </c>
    </row>
    <row r="21" spans="3:11">
      <c r="C21" t="s">
        <v>20</v>
      </c>
      <c r="D21">
        <v>2011</v>
      </c>
      <c r="E21" s="28"/>
      <c r="F21" s="28"/>
      <c r="G21" s="28">
        <f t="shared" si="0"/>
        <v>0</v>
      </c>
      <c r="H21" s="28">
        <v>1836</v>
      </c>
      <c r="I21" s="29" t="e">
        <f t="shared" si="1"/>
        <v>#DIV/0!</v>
      </c>
    </row>
    <row r="22" spans="3:11">
      <c r="C22" t="s">
        <v>21</v>
      </c>
      <c r="D22">
        <v>2011</v>
      </c>
      <c r="E22" s="28"/>
      <c r="F22" s="28"/>
      <c r="G22" s="28">
        <f t="shared" si="0"/>
        <v>0</v>
      </c>
      <c r="H22" s="28">
        <v>2092</v>
      </c>
      <c r="I22" s="29" t="e">
        <f t="shared" si="1"/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24" t="s">
        <v>59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26" t="s">
        <v>63</v>
      </c>
    </row>
    <row r="7" spans="1:9">
      <c r="C7" s="17" t="s">
        <v>6</v>
      </c>
      <c r="D7" s="17" t="s">
        <v>24</v>
      </c>
      <c r="E7" s="17" t="s">
        <v>25</v>
      </c>
      <c r="F7" s="17" t="s">
        <v>6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9">
      <c r="A9" s="10" t="str">
        <f>'TM1 kWh &amp; Rev'!A17</f>
        <v>2010</v>
      </c>
      <c r="B9" s="10" t="str">
        <f>'TM1 kWh &amp; Rev'!B17</f>
        <v>Sep</v>
      </c>
      <c r="C9" s="11">
        <f>'TM1 kWh &amp; Rev'!K17</f>
        <v>1062424205</v>
      </c>
      <c r="D9" s="11" t="e">
        <f>#REF!</f>
        <v>#REF!</v>
      </c>
      <c r="E9" s="11" t="e">
        <f t="shared" ref="E9:E18" si="0">C9+D9</f>
        <v>#REF!</v>
      </c>
      <c r="F9" s="11">
        <f>'TM1 kWh &amp; Rev'!M17</f>
        <v>998719342.72000003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tr">
        <f>'TM1 kWh &amp; Rev'!A18</f>
        <v>2010</v>
      </c>
      <c r="B10" s="10" t="str">
        <f>'TM1 kWh &amp; Rev'!B18</f>
        <v>Oct</v>
      </c>
      <c r="C10" s="11">
        <f>'TM1 kWh &amp; Rev'!K18</f>
        <v>804492444</v>
      </c>
      <c r="D10" s="11" t="e">
        <f>#REF!</f>
        <v>#REF!</v>
      </c>
      <c r="E10" s="11" t="e">
        <f t="shared" si="0"/>
        <v>#REF!</v>
      </c>
      <c r="F10" s="11">
        <f>'TM1 kWh &amp; Rev'!M18</f>
        <v>874549230.73000002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tr">
        <f>'TM1 kWh &amp; Rev'!A19</f>
        <v>2010</v>
      </c>
      <c r="B11" s="10" t="str">
        <f>'TM1 kWh &amp; Rev'!B19</f>
        <v>Nov</v>
      </c>
      <c r="C11" s="11">
        <f>'TM1 kWh &amp; Rev'!K19</f>
        <v>715813052</v>
      </c>
      <c r="D11" s="11" t="e">
        <f>#REF!</f>
        <v>#REF!</v>
      </c>
      <c r="E11" s="11" t="e">
        <f t="shared" si="0"/>
        <v>#REF!</v>
      </c>
      <c r="F11" s="11">
        <f>'TM1 kWh &amp; Rev'!M19</f>
        <v>746694038.11000001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tr">
        <f>'TM1 kWh &amp; Rev'!A20</f>
        <v>2010</v>
      </c>
      <c r="B12" s="10" t="str">
        <f>'TM1 kWh &amp; Rev'!B20</f>
        <v>Dec</v>
      </c>
      <c r="C12" s="11">
        <f>'TM1 kWh &amp; Rev'!K20</f>
        <v>968070870</v>
      </c>
      <c r="D12" s="11" t="e">
        <f>#REF!</f>
        <v>#REF!</v>
      </c>
      <c r="E12" s="11" t="e">
        <f t="shared" si="0"/>
        <v>#REF!</v>
      </c>
      <c r="F12" s="11">
        <f>'TM1 kWh &amp; Rev'!M20</f>
        <v>832889477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tr">
        <f>'TM1 kWh &amp; Rev'!A21</f>
        <v>2011</v>
      </c>
      <c r="B13" s="10" t="str">
        <f>'TM1 kWh &amp; Rev'!B21</f>
        <v>Jan</v>
      </c>
      <c r="C13" s="11">
        <f>'TM1 kWh &amp; Rev'!K21</f>
        <v>904801456</v>
      </c>
      <c r="D13" s="11" t="e">
        <f>#REF!</f>
        <v>#REF!</v>
      </c>
      <c r="E13" s="11" t="e">
        <f t="shared" si="0"/>
        <v>#REF!</v>
      </c>
      <c r="F13" s="11">
        <f>'TM1 kWh &amp; Rev'!M21</f>
        <v>917491670.38999999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tr">
        <f>'TM1 kWh &amp; Rev'!A22</f>
        <v>2011</v>
      </c>
      <c r="B14" s="10" t="str">
        <f>'TM1 kWh &amp; Rev'!B22</f>
        <v>Feb</v>
      </c>
      <c r="C14" s="11">
        <f>'TM1 kWh &amp; Rev'!K22</f>
        <v>800468823</v>
      </c>
      <c r="D14" s="11" t="e">
        <f>#REF!</f>
        <v>#REF!</v>
      </c>
      <c r="E14" s="11" t="e">
        <f t="shared" si="0"/>
        <v>#REF!</v>
      </c>
      <c r="F14" s="11">
        <f>'TM1 kWh &amp; Rev'!M22</f>
        <v>775572000.21000004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tr">
        <f>'TM1 kWh &amp; Rev'!A23</f>
        <v>2011</v>
      </c>
      <c r="B15" s="10" t="str">
        <f>'TM1 kWh &amp; Rev'!B23</f>
        <v>Mar</v>
      </c>
      <c r="C15" s="11">
        <f>'TM1 kWh &amp; Rev'!K23</f>
        <v>742288526</v>
      </c>
      <c r="D15" s="11" t="e">
        <f>#REF!</f>
        <v>#REF!</v>
      </c>
      <c r="E15" s="11" t="e">
        <f t="shared" si="0"/>
        <v>#REF!</v>
      </c>
      <c r="F15" s="11">
        <f>'TM1 kWh &amp; Rev'!M23</f>
        <v>802811203.15999997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tr">
        <f>'TM1 kWh &amp; Rev'!A24</f>
        <v>2011</v>
      </c>
      <c r="B16" s="10" t="str">
        <f>'TM1 kWh &amp; Rev'!B24</f>
        <v>Apr</v>
      </c>
      <c r="C16" s="11">
        <f>'TM1 kWh &amp; Rev'!K24</f>
        <v>852890154</v>
      </c>
      <c r="D16" s="11" t="e">
        <f>#REF!</f>
        <v>#REF!</v>
      </c>
      <c r="E16" s="11" t="e">
        <f t="shared" si="0"/>
        <v>#REF!</v>
      </c>
      <c r="F16" s="11">
        <f>'TM1 kWh &amp; Rev'!M24</f>
        <v>792314882.23000002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tr">
        <f>'TM1 kWh &amp; Rev'!A25</f>
        <v>2011</v>
      </c>
      <c r="B17" s="10" t="str">
        <f>'TM1 kWh &amp; Rev'!B25</f>
        <v>May</v>
      </c>
      <c r="C17" s="11">
        <f>'TM1 kWh &amp; Rev'!K25</f>
        <v>928325383</v>
      </c>
      <c r="D17" s="11" t="e">
        <f>#REF!</f>
        <v>#REF!</v>
      </c>
      <c r="E17" s="11" t="e">
        <f t="shared" si="0"/>
        <v>#REF!</v>
      </c>
      <c r="F17" s="11">
        <f>'TM1 kWh &amp; Rev'!M25</f>
        <v>998739007.36000001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tr">
        <f>'TM1 kWh &amp; Rev'!A26</f>
        <v>2011</v>
      </c>
      <c r="B18" s="10" t="str">
        <f>'TM1 kWh &amp; Rev'!B26</f>
        <v>Jun</v>
      </c>
      <c r="C18" s="11">
        <f>'TM1 kWh &amp; Rev'!K26</f>
        <v>1176835690</v>
      </c>
      <c r="D18" s="11" t="e">
        <f>#REF!</f>
        <v>#REF!</v>
      </c>
      <c r="E18" s="11" t="e">
        <f t="shared" si="0"/>
        <v>#REF!</v>
      </c>
      <c r="F18" s="11">
        <f>'TM1 kWh &amp; Rev'!M26</f>
        <v>1113611065.8499999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tr">
        <f>'TM1 kWh &amp; Rev'!A27</f>
        <v>2011</v>
      </c>
      <c r="B19" s="10" t="str">
        <f>'TM1 kWh &amp; Rev'!B27</f>
        <v>Jul</v>
      </c>
      <c r="C19" s="11">
        <f>'TM1 kWh &amp; Rev'!K27</f>
        <v>1193152206</v>
      </c>
      <c r="D19" s="11" t="e">
        <f>#REF!</f>
        <v>#REF!</v>
      </c>
      <c r="E19" s="11" t="e">
        <f>C19+D19</f>
        <v>#REF!</v>
      </c>
      <c r="F19" s="11">
        <f>'TM1 kWh &amp; Rev'!M27</f>
        <v>1198360310.71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tr">
        <f>'TM1 kWh &amp; Rev'!A28</f>
        <v>2011</v>
      </c>
      <c r="B20" s="10" t="str">
        <f>'TM1 kWh &amp; Rev'!B28</f>
        <v>Aug</v>
      </c>
      <c r="C20" s="11">
        <f>'TM1 kWh &amp; Rev'!K28</f>
        <v>1217616345</v>
      </c>
      <c r="D20" s="11" t="e">
        <f>#REF!</f>
        <v>#REF!</v>
      </c>
      <c r="E20" s="11" t="e">
        <f>C20+D20</f>
        <v>#REF!</v>
      </c>
      <c r="F20" s="11">
        <f>'TM1 kWh &amp; Rev'!M28</f>
        <v>1187250493.74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11367179154</v>
      </c>
      <c r="D22" s="13" t="e">
        <f>SUM(D9:D20)</f>
        <v>#REF!</v>
      </c>
      <c r="E22" s="13" t="e">
        <f>SUM(E9:E20)</f>
        <v>#REF!</v>
      </c>
      <c r="F22" s="13">
        <f>SUM(F9:F20)</f>
        <v>11239002722.209997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F24" s="20">
        <f>F22/C22-1</f>
        <v>-1.1276010525874236E-2</v>
      </c>
      <c r="G24" s="21" t="s">
        <v>60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17" t="s">
        <v>22</v>
      </c>
      <c r="D30" s="17" t="s">
        <v>23</v>
      </c>
      <c r="E30" s="17" t="s">
        <v>23</v>
      </c>
      <c r="F30" s="26" t="s">
        <v>63</v>
      </c>
    </row>
    <row r="31" spans="1:9">
      <c r="C31" s="15" t="s">
        <v>40</v>
      </c>
      <c r="D31" s="17" t="s">
        <v>24</v>
      </c>
      <c r="E31" s="17" t="s">
        <v>25</v>
      </c>
      <c r="F31" s="15" t="s">
        <v>40</v>
      </c>
    </row>
    <row r="32" spans="1:9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Rev'!A75</f>
        <v>2010</v>
      </c>
      <c r="B33" s="10" t="str">
        <f>'TM1 kWh &amp; Rev'!B75</f>
        <v>Sep</v>
      </c>
      <c r="C33" s="11">
        <f>'TM1 kWh &amp; Rev'!K75</f>
        <v>40574345.180000573</v>
      </c>
      <c r="D33" s="11" t="e">
        <f>#REF!</f>
        <v>#REF!</v>
      </c>
      <c r="E33" s="11" t="e">
        <f t="shared" ref="E33:E42" si="4">C33+D33</f>
        <v>#REF!</v>
      </c>
      <c r="F33" s="11">
        <f>'TM1 kWh &amp; Rev'!M75</f>
        <v>39011095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Rev'!A76</f>
        <v>2010</v>
      </c>
      <c r="B34" s="10" t="str">
        <f>'TM1 kWh &amp; Rev'!B76</f>
        <v>Oct</v>
      </c>
      <c r="C34" s="11">
        <f>'TM1 kWh &amp; Rev'!K76</f>
        <v>32680813.219999988</v>
      </c>
      <c r="D34" s="11" t="e">
        <f>#REF!</f>
        <v>#REF!</v>
      </c>
      <c r="E34" s="11" t="e">
        <f t="shared" si="4"/>
        <v>#REF!</v>
      </c>
      <c r="F34" s="11">
        <f>'TM1 kWh &amp; Rev'!M76</f>
        <v>33728027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tr">
        <f>'TM1 kWh &amp; Rev'!A77</f>
        <v>2010</v>
      </c>
      <c r="B35" s="10" t="str">
        <f>'TM1 kWh &amp; Rev'!B77</f>
        <v>Nov</v>
      </c>
      <c r="C35" s="11">
        <f>'TM1 kWh &amp; Rev'!K77</f>
        <v>27940668.850000001</v>
      </c>
      <c r="D35" s="11" t="e">
        <f>#REF!</f>
        <v>#REF!</v>
      </c>
      <c r="E35" s="11" t="e">
        <f t="shared" si="4"/>
        <v>#REF!</v>
      </c>
      <c r="F35" s="11">
        <f>'TM1 kWh &amp; Rev'!M77</f>
        <v>29024324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tr">
        <f>'TM1 kWh &amp; Rev'!A78</f>
        <v>2010</v>
      </c>
      <c r="B36" s="10" t="str">
        <f>'TM1 kWh &amp; Rev'!B78</f>
        <v>Dec</v>
      </c>
      <c r="C36" s="11">
        <f>'TM1 kWh &amp; Rev'!K78</f>
        <v>38946414.139999986</v>
      </c>
      <c r="D36" s="11" t="e">
        <f>#REF!</f>
        <v>#REF!</v>
      </c>
      <c r="E36" s="11" t="e">
        <f t="shared" si="4"/>
        <v>#REF!</v>
      </c>
      <c r="F36" s="11">
        <f>'TM1 kWh &amp; Rev'!M78</f>
        <v>32618241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tr">
        <f>'TM1 kWh &amp; Rev'!A79</f>
        <v>2011</v>
      </c>
      <c r="B37" s="10" t="str">
        <f>'TM1 kWh &amp; Rev'!B79</f>
        <v>Jan</v>
      </c>
      <c r="C37" s="11">
        <f>'TM1 kWh &amp; Rev'!K79</f>
        <v>36041958.79999999</v>
      </c>
      <c r="D37" s="11" t="e">
        <f>#REF!</f>
        <v>#REF!</v>
      </c>
      <c r="E37" s="11" t="e">
        <f t="shared" si="4"/>
        <v>#REF!</v>
      </c>
      <c r="F37" s="11">
        <f>'TM1 kWh &amp; Rev'!M79</f>
        <v>36030466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tr">
        <f>'TM1 kWh &amp; Rev'!A80</f>
        <v>2011</v>
      </c>
      <c r="B38" s="10" t="str">
        <f>'TM1 kWh &amp; Rev'!B80</f>
        <v>Feb</v>
      </c>
      <c r="C38" s="11">
        <f>'TM1 kWh &amp; Rev'!K80</f>
        <v>31491084.289793894</v>
      </c>
      <c r="D38" s="11" t="e">
        <f>#REF!</f>
        <v>#REF!</v>
      </c>
      <c r="E38" s="11" t="e">
        <f t="shared" si="4"/>
        <v>#REF!</v>
      </c>
      <c r="F38" s="11">
        <f>'TM1 kWh &amp; Rev'!M80</f>
        <v>30772588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tr">
        <f>'TM1 kWh &amp; Rev'!A81</f>
        <v>2011</v>
      </c>
      <c r="B39" s="10" t="str">
        <f>'TM1 kWh &amp; Rev'!B81</f>
        <v>Mar</v>
      </c>
      <c r="C39" s="11">
        <f>'TM1 kWh &amp; Rev'!K81</f>
        <v>29041822.957201019</v>
      </c>
      <c r="D39" s="11" t="e">
        <f>#REF!</f>
        <v>#REF!</v>
      </c>
      <c r="E39" s="11" t="e">
        <f t="shared" si="4"/>
        <v>#REF!</v>
      </c>
      <c r="F39" s="11">
        <f>'TM1 kWh &amp; Rev'!M81</f>
        <v>31850579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tr">
        <f>'TM1 kWh &amp; Rev'!A82</f>
        <v>2011</v>
      </c>
      <c r="B40" s="10" t="str">
        <f>'TM1 kWh &amp; Rev'!B82</f>
        <v>Apr</v>
      </c>
      <c r="C40" s="11">
        <f>'TM1 kWh &amp; Rev'!K82</f>
        <v>33179274.089999992</v>
      </c>
      <c r="D40" s="11" t="e">
        <f>#REF!</f>
        <v>#REF!</v>
      </c>
      <c r="E40" s="11" t="e">
        <f t="shared" si="4"/>
        <v>#REF!</v>
      </c>
      <c r="F40" s="11">
        <f>'TM1 kWh &amp; Rev'!M82</f>
        <v>30503437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tr">
        <f>'TM1 kWh &amp; Rev'!A83</f>
        <v>2011</v>
      </c>
      <c r="B41" s="10" t="str">
        <f>'TM1 kWh &amp; Rev'!B83</f>
        <v>May</v>
      </c>
      <c r="C41" s="11">
        <f>'TM1 kWh &amp; Rev'!K83</f>
        <v>34680165.370000012</v>
      </c>
      <c r="D41" s="11" t="e">
        <f>#REF!</f>
        <v>#REF!</v>
      </c>
      <c r="E41" s="11" t="e">
        <f t="shared" si="4"/>
        <v>#REF!</v>
      </c>
      <c r="F41" s="11">
        <f>'TM1 kWh &amp; Rev'!M83</f>
        <v>37714100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tr">
        <f>'TM1 kWh &amp; Rev'!A84</f>
        <v>2011</v>
      </c>
      <c r="B42" s="10" t="str">
        <f>'TM1 kWh &amp; Rev'!B84</f>
        <v>Jun</v>
      </c>
      <c r="C42" s="11">
        <f>'TM1 kWh &amp; Rev'!K84</f>
        <v>44742741.869999997</v>
      </c>
      <c r="D42" s="11" t="e">
        <f>#REF!</f>
        <v>#REF!</v>
      </c>
      <c r="E42" s="11" t="e">
        <f t="shared" si="4"/>
        <v>#REF!</v>
      </c>
      <c r="F42" s="11">
        <f>'TM1 kWh &amp; Rev'!M84</f>
        <v>42113236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tr">
        <f>'TM1 kWh &amp; Rev'!A85</f>
        <v>2011</v>
      </c>
      <c r="B43" s="10" t="str">
        <f>'TM1 kWh &amp; Rev'!B85</f>
        <v>Jul</v>
      </c>
      <c r="C43" s="11">
        <f>'TM1 kWh &amp; Rev'!K85</f>
        <v>44947518.889999986</v>
      </c>
      <c r="D43" s="11" t="e">
        <f>#REF!</f>
        <v>#REF!</v>
      </c>
      <c r="E43" s="11" t="e">
        <f>C43+D43</f>
        <v>#REF!</v>
      </c>
      <c r="F43" s="11">
        <f>'TM1 kWh &amp; Rev'!M85</f>
        <v>45043013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tr">
        <f>'TM1 kWh &amp; Rev'!A86</f>
        <v>2011</v>
      </c>
      <c r="B44" s="10" t="str">
        <f>'TM1 kWh &amp; Rev'!B86</f>
        <v>Aug</v>
      </c>
      <c r="C44" s="11">
        <f>'TM1 kWh &amp; Rev'!K86</f>
        <v>46533094.929999992</v>
      </c>
      <c r="D44" s="11" t="e">
        <f>#REF!</f>
        <v>#REF!</v>
      </c>
      <c r="E44" s="11" t="e">
        <f>C44+D44</f>
        <v>#REF!</v>
      </c>
      <c r="F44" s="11">
        <f>'TM1 kWh &amp; Rev'!M86</f>
        <v>45009380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440799902.58699542</v>
      </c>
      <c r="D46" s="13" t="e">
        <f>SUM(D33:D44)</f>
        <v>#REF!</v>
      </c>
      <c r="E46" s="13" t="e">
        <f>SUM(E33:E44)</f>
        <v>#REF!</v>
      </c>
      <c r="F46" s="13">
        <f>SUM(F33:F44)</f>
        <v>433418486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1" t="s">
        <v>60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26" t="s">
        <v>63</v>
      </c>
      <c r="E55"/>
      <c r="G55" s="17" t="s">
        <v>27</v>
      </c>
      <c r="H55" s="17" t="s">
        <v>28</v>
      </c>
    </row>
    <row r="56" spans="1:9">
      <c r="A56" s="10" t="str">
        <f>'TM1 Res Cust'!A17</f>
        <v>2010</v>
      </c>
      <c r="B56" s="10" t="str">
        <f>'TM1 Res Cust'!B17</f>
        <v>Sep</v>
      </c>
      <c r="C56" s="11">
        <f>'TM1 Res Cust'!K17</f>
        <v>376172</v>
      </c>
      <c r="D56" s="11">
        <f>'TM1 Res Cust'!M17</f>
        <v>376187</v>
      </c>
      <c r="E56"/>
      <c r="G56" s="11">
        <f>D56-C56</f>
        <v>15</v>
      </c>
      <c r="H56" s="12">
        <f>G56/C56</f>
        <v>3.9875376157715091E-5</v>
      </c>
      <c r="I56">
        <f>ABS(H56)</f>
        <v>3.9875376157715091E-5</v>
      </c>
    </row>
    <row r="57" spans="1:9">
      <c r="A57" s="10" t="str">
        <f>'TM1 Res Cust'!A18</f>
        <v>2010</v>
      </c>
      <c r="B57" s="10" t="str">
        <f>'TM1 Res Cust'!B18</f>
        <v>Oct</v>
      </c>
      <c r="C57" s="11">
        <f>'TM1 Res Cust'!K18</f>
        <v>375919</v>
      </c>
      <c r="D57" s="11">
        <f>'TM1 Res Cust'!M18</f>
        <v>376241</v>
      </c>
      <c r="E57"/>
      <c r="G57" s="11">
        <f t="shared" ref="G57:G67" si="8">D57-C57</f>
        <v>322</v>
      </c>
      <c r="H57" s="12">
        <f t="shared" ref="H57:H67" si="9">G57/C57</f>
        <v>8.5656750523384025E-4</v>
      </c>
      <c r="I57">
        <f t="shared" ref="I57:I67" si="10">ABS(H57)</f>
        <v>8.5656750523384025E-4</v>
      </c>
    </row>
    <row r="58" spans="1:9">
      <c r="A58" s="10" t="str">
        <f>'TM1 Res Cust'!A19</f>
        <v>2010</v>
      </c>
      <c r="B58" s="10" t="str">
        <f>'TM1 Res Cust'!B19</f>
        <v>Nov</v>
      </c>
      <c r="C58" s="11">
        <f>'TM1 Res Cust'!K19</f>
        <v>376082</v>
      </c>
      <c r="D58" s="11">
        <f>'TM1 Res Cust'!M19</f>
        <v>376277</v>
      </c>
      <c r="E58"/>
      <c r="G58" s="11">
        <f t="shared" si="8"/>
        <v>195</v>
      </c>
      <c r="H58" s="12">
        <f t="shared" si="9"/>
        <v>5.1850394328896356E-4</v>
      </c>
      <c r="I58">
        <f t="shared" si="10"/>
        <v>5.1850394328896356E-4</v>
      </c>
    </row>
    <row r="59" spans="1:9">
      <c r="A59" s="10" t="str">
        <f>'TM1 Res Cust'!A20</f>
        <v>2010</v>
      </c>
      <c r="B59" s="10" t="str">
        <f>'TM1 Res Cust'!B20</f>
        <v>Dec</v>
      </c>
      <c r="C59" s="11">
        <f>'TM1 Res Cust'!K20</f>
        <v>376561</v>
      </c>
      <c r="D59" s="11">
        <f>'TM1 Res Cust'!M20</f>
        <v>376300</v>
      </c>
      <c r="E59"/>
      <c r="G59" s="11">
        <f t="shared" si="8"/>
        <v>-261</v>
      </c>
      <c r="H59" s="12">
        <f t="shared" si="9"/>
        <v>-6.9311479415021737E-4</v>
      </c>
      <c r="I59">
        <f t="shared" si="10"/>
        <v>6.9311479415021737E-4</v>
      </c>
    </row>
    <row r="60" spans="1:9">
      <c r="A60" s="10" t="str">
        <f>'TM1 Res Cust'!A21</f>
        <v>2011</v>
      </c>
      <c r="B60" s="10" t="str">
        <f>'TM1 Res Cust'!B21</f>
        <v>Jan</v>
      </c>
      <c r="C60" s="11">
        <f>'TM1 Res Cust'!K21</f>
        <v>376776</v>
      </c>
      <c r="D60" s="11">
        <f>'TM1 Res Cust'!M21</f>
        <v>376560</v>
      </c>
      <c r="E60"/>
      <c r="G60" s="11">
        <f t="shared" si="8"/>
        <v>-216</v>
      </c>
      <c r="H60" s="12">
        <f t="shared" si="9"/>
        <v>-5.7328492260653541E-4</v>
      </c>
      <c r="I60">
        <f t="shared" si="10"/>
        <v>5.7328492260653541E-4</v>
      </c>
    </row>
    <row r="61" spans="1:9">
      <c r="A61" s="10" t="str">
        <f>'TM1 Res Cust'!A22</f>
        <v>2011</v>
      </c>
      <c r="B61" s="10" t="str">
        <f>'TM1 Res Cust'!B22</f>
        <v>Feb</v>
      </c>
      <c r="C61" s="11">
        <f>'TM1 Res Cust'!K22</f>
        <v>377263</v>
      </c>
      <c r="D61" s="11">
        <f>'TM1 Res Cust'!M22</f>
        <v>376800</v>
      </c>
      <c r="E61"/>
      <c r="G61" s="11">
        <f t="shared" si="8"/>
        <v>-463</v>
      </c>
      <c r="H61" s="12">
        <f t="shared" si="9"/>
        <v>-1.2272605582842738E-3</v>
      </c>
      <c r="I61">
        <f t="shared" si="10"/>
        <v>1.2272605582842738E-3</v>
      </c>
    </row>
    <row r="62" spans="1:9">
      <c r="A62" s="10" t="str">
        <f>'TM1 Res Cust'!A23</f>
        <v>2011</v>
      </c>
      <c r="B62" s="10" t="str">
        <f>'TM1 Res Cust'!B23</f>
        <v>Mar</v>
      </c>
      <c r="C62" s="11">
        <f>'TM1 Res Cust'!K23</f>
        <v>377554</v>
      </c>
      <c r="D62" s="11">
        <f>'TM1 Res Cust'!M23</f>
        <v>377025</v>
      </c>
      <c r="E62"/>
      <c r="G62" s="11">
        <f t="shared" si="8"/>
        <v>-529</v>
      </c>
      <c r="H62" s="12">
        <f t="shared" si="9"/>
        <v>-1.4011240776153875E-3</v>
      </c>
      <c r="I62">
        <f t="shared" si="10"/>
        <v>1.4011240776153875E-3</v>
      </c>
    </row>
    <row r="63" spans="1:9">
      <c r="A63" s="10" t="str">
        <f>'TM1 Res Cust'!A24</f>
        <v>2011</v>
      </c>
      <c r="B63" s="10" t="str">
        <f>'TM1 Res Cust'!B24</f>
        <v>Apr</v>
      </c>
      <c r="C63" s="11">
        <f>'TM1 Res Cust'!K24</f>
        <v>378080</v>
      </c>
      <c r="D63" s="11">
        <f>'TM1 Res Cust'!M24</f>
        <v>377360</v>
      </c>
      <c r="E63"/>
      <c r="G63" s="11">
        <f t="shared" si="8"/>
        <v>-720</v>
      </c>
      <c r="H63" s="12">
        <f t="shared" si="9"/>
        <v>-1.9043588658484976E-3</v>
      </c>
      <c r="I63">
        <f t="shared" si="10"/>
        <v>1.9043588658484976E-3</v>
      </c>
    </row>
    <row r="64" spans="1:9">
      <c r="A64" s="10" t="str">
        <f>'TM1 Res Cust'!A25</f>
        <v>2011</v>
      </c>
      <c r="B64" s="10" t="str">
        <f>'TM1 Res Cust'!B25</f>
        <v>May</v>
      </c>
      <c r="C64" s="11">
        <f>'TM1 Res Cust'!K25</f>
        <v>378096</v>
      </c>
      <c r="D64" s="11">
        <f>'TM1 Res Cust'!M25</f>
        <v>377550</v>
      </c>
      <c r="E64"/>
      <c r="G64" s="11">
        <f t="shared" si="8"/>
        <v>-546</v>
      </c>
      <c r="H64" s="12">
        <f t="shared" si="9"/>
        <v>-1.4440776945537641E-3</v>
      </c>
      <c r="I64">
        <f t="shared" si="10"/>
        <v>1.4440776945537641E-3</v>
      </c>
    </row>
    <row r="65" spans="1:9">
      <c r="A65" s="10" t="str">
        <f>'TM1 Res Cust'!A26</f>
        <v>2011</v>
      </c>
      <c r="B65" s="10" t="str">
        <f>'TM1 Res Cust'!B26</f>
        <v>Jun</v>
      </c>
      <c r="C65" s="11">
        <f>'TM1 Res Cust'!K26</f>
        <v>378976</v>
      </c>
      <c r="D65" s="11">
        <f>'TM1 Res Cust'!M26</f>
        <v>377860</v>
      </c>
      <c r="E65"/>
      <c r="G65" s="11">
        <f t="shared" si="8"/>
        <v>-1116</v>
      </c>
      <c r="H65" s="12">
        <f t="shared" si="9"/>
        <v>-2.9447775056995694E-3</v>
      </c>
      <c r="I65">
        <f t="shared" si="10"/>
        <v>2.9447775056995694E-3</v>
      </c>
    </row>
    <row r="66" spans="1:9">
      <c r="A66" s="10" t="str">
        <f>'TM1 Res Cust'!A27</f>
        <v>2011</v>
      </c>
      <c r="B66" s="10" t="str">
        <f>'TM1 Res Cust'!B27</f>
        <v>Jul</v>
      </c>
      <c r="C66" s="11">
        <f>'TM1 Res Cust'!K27</f>
        <v>379227</v>
      </c>
      <c r="D66" s="11">
        <f>'TM1 Res Cust'!M27</f>
        <v>378020</v>
      </c>
      <c r="E66"/>
      <c r="G66" s="11">
        <f t="shared" si="8"/>
        <v>-1207</v>
      </c>
      <c r="H66" s="12">
        <f t="shared" si="9"/>
        <v>-3.1827902549132841E-3</v>
      </c>
      <c r="I66">
        <f t="shared" si="10"/>
        <v>3.1827902549132841E-3</v>
      </c>
    </row>
    <row r="67" spans="1:9">
      <c r="A67" s="10" t="str">
        <f>'TM1 Res Cust'!A28</f>
        <v>2011</v>
      </c>
      <c r="B67" s="10" t="str">
        <f>'TM1 Res Cust'!B28</f>
        <v>Aug</v>
      </c>
      <c r="C67" s="11">
        <f>'TM1 Res Cust'!K28</f>
        <v>379230</v>
      </c>
      <c r="D67" s="11">
        <f>'TM1 Res Cust'!M28</f>
        <v>378080</v>
      </c>
      <c r="E67"/>
      <c r="G67" s="11">
        <f t="shared" si="8"/>
        <v>-1150</v>
      </c>
      <c r="H67" s="12">
        <f t="shared" si="9"/>
        <v>-3.0324605120902884E-3</v>
      </c>
      <c r="I67">
        <f t="shared" si="10"/>
        <v>3.0324605120902884E-3</v>
      </c>
    </row>
    <row r="68" spans="1:9">
      <c r="E68"/>
      <c r="H68" s="7"/>
    </row>
    <row r="69" spans="1:9">
      <c r="B69" s="23" t="s">
        <v>51</v>
      </c>
      <c r="C69" s="13">
        <f>AVERAGE(C56:C67)</f>
        <v>377494.66666666669</v>
      </c>
      <c r="D69" s="13">
        <f>AVERAGE(D56:D67)</f>
        <v>377021.66666666669</v>
      </c>
      <c r="E69"/>
      <c r="G69" s="13">
        <f>D69-C69</f>
        <v>-473</v>
      </c>
      <c r="H69" s="14">
        <f>G69/C69</f>
        <v>-1.2529978348479979E-3</v>
      </c>
    </row>
    <row r="70" spans="1:9">
      <c r="D70" s="20">
        <f>D69/C69-1</f>
        <v>-1.252997834848002E-3</v>
      </c>
      <c r="E70"/>
    </row>
    <row r="71" spans="1:9">
      <c r="G71" s="21" t="s">
        <v>60</v>
      </c>
    </row>
    <row r="72" spans="1:9">
      <c r="G72" s="8" t="s">
        <v>34</v>
      </c>
      <c r="H72" s="18">
        <f>AVERAGE(H56:H67)</f>
        <v>-1.2490251967567749E-3</v>
      </c>
    </row>
    <row r="73" spans="1:9">
      <c r="G73" s="8" t="s">
        <v>35</v>
      </c>
      <c r="H73" s="9">
        <f>MAX(H56:H67, ABS(MIN(H56:H67)))</f>
        <v>3.1827902549132841E-3</v>
      </c>
    </row>
    <row r="74" spans="1:9">
      <c r="G74" s="8" t="s">
        <v>36</v>
      </c>
      <c r="H74" s="9">
        <f>AVERAGE(I56:I67)</f>
        <v>1.4848496675368614E-3</v>
      </c>
    </row>
    <row r="76" spans="1:9">
      <c r="A76" s="1" t="s">
        <v>46</v>
      </c>
    </row>
    <row r="78" spans="1:9">
      <c r="C78" s="17" t="s">
        <v>22</v>
      </c>
      <c r="D78" s="26" t="s">
        <v>63</v>
      </c>
      <c r="E78"/>
      <c r="G78" s="17" t="s">
        <v>27</v>
      </c>
      <c r="H78" s="17" t="s">
        <v>28</v>
      </c>
    </row>
    <row r="79" spans="1:9">
      <c r="A79" s="10" t="str">
        <f>'TM1 Res Cust'!A17</f>
        <v>2010</v>
      </c>
      <c r="B79" s="10" t="str">
        <f>'TM1 Res Cust'!B17</f>
        <v>Sep</v>
      </c>
      <c r="C79" s="11">
        <f>'TM1 Com Cust'!K17</f>
        <v>53346</v>
      </c>
      <c r="D79" s="11">
        <f>'TM1 Com Cust'!M17</f>
        <v>53632</v>
      </c>
      <c r="E79"/>
      <c r="G79" s="11">
        <f>D79-C79</f>
        <v>286</v>
      </c>
      <c r="H79" s="12">
        <f>G79/C79</f>
        <v>5.3612267086566943E-3</v>
      </c>
      <c r="I79">
        <f>ABS(H79)</f>
        <v>5.3612267086566943E-3</v>
      </c>
    </row>
    <row r="80" spans="1:9">
      <c r="A80" s="10" t="str">
        <f>'TM1 Res Cust'!A18</f>
        <v>2010</v>
      </c>
      <c r="B80" s="10" t="str">
        <f>'TM1 Res Cust'!B18</f>
        <v>Oct</v>
      </c>
      <c r="C80" s="11">
        <f>'TM1 Com Cust'!K18</f>
        <v>53383</v>
      </c>
      <c r="D80" s="11">
        <f>'TM1 Com Cust'!M18</f>
        <v>53661</v>
      </c>
      <c r="E80"/>
      <c r="G80" s="11">
        <f t="shared" ref="G80:G90" si="11">D80-C80</f>
        <v>278</v>
      </c>
      <c r="H80" s="12">
        <f t="shared" ref="H80:H90" si="12">G80/C80</f>
        <v>5.207650375587734E-3</v>
      </c>
      <c r="I80">
        <f t="shared" ref="I80:I90" si="13">ABS(H80)</f>
        <v>5.207650375587734E-3</v>
      </c>
    </row>
    <row r="81" spans="1:9">
      <c r="A81" s="10" t="str">
        <f>'TM1 Res Cust'!A19</f>
        <v>2010</v>
      </c>
      <c r="B81" s="10" t="str">
        <f>'TM1 Res Cust'!B19</f>
        <v>Nov</v>
      </c>
      <c r="C81" s="11">
        <f>'TM1 Com Cust'!K19</f>
        <v>53300</v>
      </c>
      <c r="D81" s="11">
        <f>'TM1 Com Cust'!M19</f>
        <v>53632</v>
      </c>
      <c r="E81"/>
      <c r="G81" s="11">
        <f t="shared" si="11"/>
        <v>332</v>
      </c>
      <c r="H81" s="12">
        <f t="shared" si="12"/>
        <v>6.2288930581613508E-3</v>
      </c>
      <c r="I81">
        <f t="shared" si="13"/>
        <v>6.2288930581613508E-3</v>
      </c>
    </row>
    <row r="82" spans="1:9">
      <c r="A82" s="10" t="str">
        <f>'TM1 Res Cust'!A20</f>
        <v>2010</v>
      </c>
      <c r="B82" s="10" t="str">
        <f>'TM1 Res Cust'!B20</f>
        <v>Dec</v>
      </c>
      <c r="C82" s="11">
        <f>'TM1 Com Cust'!K20</f>
        <v>53263</v>
      </c>
      <c r="D82" s="11">
        <f>'TM1 Com Cust'!M20</f>
        <v>53630</v>
      </c>
      <c r="E82"/>
      <c r="G82" s="11">
        <f t="shared" si="11"/>
        <v>367</v>
      </c>
      <c r="H82" s="12">
        <f t="shared" si="12"/>
        <v>6.8903366314327016E-3</v>
      </c>
      <c r="I82">
        <f t="shared" si="13"/>
        <v>6.8903366314327016E-3</v>
      </c>
    </row>
    <row r="83" spans="1:9">
      <c r="A83" s="10" t="str">
        <f>'TM1 Res Cust'!A21</f>
        <v>2011</v>
      </c>
      <c r="B83" s="10" t="str">
        <f>'TM1 Res Cust'!B21</f>
        <v>Jan</v>
      </c>
      <c r="C83" s="11">
        <f>'TM1 Com Cust'!K21</f>
        <v>53264</v>
      </c>
      <c r="D83" s="11">
        <f>'TM1 Com Cust'!M21</f>
        <v>53646</v>
      </c>
      <c r="E83"/>
      <c r="G83" s="11">
        <f t="shared" si="11"/>
        <v>382</v>
      </c>
      <c r="H83" s="12">
        <f t="shared" si="12"/>
        <v>7.1718233703814962E-3</v>
      </c>
      <c r="I83">
        <f t="shared" si="13"/>
        <v>7.1718233703814962E-3</v>
      </c>
    </row>
    <row r="84" spans="1:9">
      <c r="A84" s="10" t="str">
        <f>'TM1 Res Cust'!A22</f>
        <v>2011</v>
      </c>
      <c r="B84" s="10" t="str">
        <f>'TM1 Res Cust'!B22</f>
        <v>Feb</v>
      </c>
      <c r="C84" s="11">
        <f>'TM1 Com Cust'!K22</f>
        <v>53273</v>
      </c>
      <c r="D84" s="11">
        <f>'TM1 Com Cust'!M22</f>
        <v>53658</v>
      </c>
      <c r="E84"/>
      <c r="G84" s="11">
        <f t="shared" si="11"/>
        <v>385</v>
      </c>
      <c r="H84" s="12">
        <f t="shared" si="12"/>
        <v>7.2269254594259759E-3</v>
      </c>
      <c r="I84">
        <f t="shared" si="13"/>
        <v>7.2269254594259759E-3</v>
      </c>
    </row>
    <row r="85" spans="1:9">
      <c r="A85" s="10" t="str">
        <f>'TM1 Res Cust'!A23</f>
        <v>2011</v>
      </c>
      <c r="B85" s="10" t="str">
        <f>'TM1 Res Cust'!B23</f>
        <v>Mar</v>
      </c>
      <c r="C85" s="11">
        <f>'TM1 Com Cust'!K23</f>
        <v>53354</v>
      </c>
      <c r="D85" s="11">
        <f>'TM1 Com Cust'!M23</f>
        <v>53707</v>
      </c>
      <c r="E85"/>
      <c r="G85" s="11">
        <f t="shared" si="11"/>
        <v>353</v>
      </c>
      <c r="H85" s="12">
        <f t="shared" si="12"/>
        <v>6.6161862278367135E-3</v>
      </c>
      <c r="I85">
        <f t="shared" si="13"/>
        <v>6.6161862278367135E-3</v>
      </c>
    </row>
    <row r="86" spans="1:9">
      <c r="A86" s="10" t="str">
        <f>'TM1 Res Cust'!A24</f>
        <v>2011</v>
      </c>
      <c r="B86" s="10" t="str">
        <f>'TM1 Res Cust'!B24</f>
        <v>Apr</v>
      </c>
      <c r="C86" s="11">
        <f>'TM1 Com Cust'!K24</f>
        <v>53397</v>
      </c>
      <c r="D86" s="11">
        <f>'TM1 Com Cust'!M24</f>
        <v>53750</v>
      </c>
      <c r="E86"/>
      <c r="G86" s="11">
        <f t="shared" si="11"/>
        <v>353</v>
      </c>
      <c r="H86" s="12">
        <f t="shared" si="12"/>
        <v>6.6108582879187971E-3</v>
      </c>
      <c r="I86">
        <f t="shared" si="13"/>
        <v>6.6108582879187971E-3</v>
      </c>
    </row>
    <row r="87" spans="1:9">
      <c r="A87" s="10" t="str">
        <f>'TM1 Res Cust'!A25</f>
        <v>2011</v>
      </c>
      <c r="B87" s="10" t="str">
        <f>'TM1 Res Cust'!B25</f>
        <v>May</v>
      </c>
      <c r="C87" s="11">
        <f>'TM1 Com Cust'!K25</f>
        <v>53363</v>
      </c>
      <c r="D87" s="11">
        <f>'TM1 Com Cust'!M25</f>
        <v>53754</v>
      </c>
      <c r="E87"/>
      <c r="G87" s="11">
        <f t="shared" si="11"/>
        <v>391</v>
      </c>
      <c r="H87" s="12">
        <f t="shared" si="12"/>
        <v>7.327174259318254E-3</v>
      </c>
      <c r="I87">
        <f t="shared" si="13"/>
        <v>7.327174259318254E-3</v>
      </c>
    </row>
    <row r="88" spans="1:9">
      <c r="A88" s="10" t="str">
        <f>'TM1 Res Cust'!A26</f>
        <v>2011</v>
      </c>
      <c r="B88" s="10" t="str">
        <f>'TM1 Res Cust'!B26</f>
        <v>Jun</v>
      </c>
      <c r="C88" s="11">
        <f>'TM1 Com Cust'!K26</f>
        <v>53413</v>
      </c>
      <c r="D88" s="11">
        <f>'TM1 Com Cust'!M26</f>
        <v>53793</v>
      </c>
      <c r="E88"/>
      <c r="G88" s="11">
        <f t="shared" si="11"/>
        <v>380</v>
      </c>
      <c r="H88" s="12">
        <f t="shared" si="12"/>
        <v>7.1143729054724504E-3</v>
      </c>
      <c r="I88">
        <f t="shared" si="13"/>
        <v>7.1143729054724504E-3</v>
      </c>
    </row>
    <row r="89" spans="1:9">
      <c r="A89" s="10" t="str">
        <f>'TM1 Res Cust'!A27</f>
        <v>2011</v>
      </c>
      <c r="B89" s="10" t="str">
        <f>'TM1 Res Cust'!B27</f>
        <v>Jul</v>
      </c>
      <c r="C89" s="11">
        <f>'TM1 Com Cust'!K27</f>
        <v>53439</v>
      </c>
      <c r="D89" s="11">
        <f>'TM1 Com Cust'!M27</f>
        <v>53840</v>
      </c>
      <c r="E89"/>
      <c r="G89" s="11">
        <f t="shared" si="11"/>
        <v>401</v>
      </c>
      <c r="H89" s="12">
        <f t="shared" si="12"/>
        <v>7.5038829319410919E-3</v>
      </c>
      <c r="I89">
        <f t="shared" si="13"/>
        <v>7.5038829319410919E-3</v>
      </c>
    </row>
    <row r="90" spans="1:9">
      <c r="A90" s="10" t="str">
        <f>'TM1 Res Cust'!A28</f>
        <v>2011</v>
      </c>
      <c r="B90" s="10" t="str">
        <f>'TM1 Res Cust'!B28</f>
        <v>Aug</v>
      </c>
      <c r="C90" s="11">
        <f>'TM1 Com Cust'!K28</f>
        <v>53491</v>
      </c>
      <c r="D90" s="11">
        <f>'TM1 Com Cust'!M28</f>
        <v>53875</v>
      </c>
      <c r="E90"/>
      <c r="G90" s="11">
        <f t="shared" si="11"/>
        <v>384</v>
      </c>
      <c r="H90" s="12">
        <f t="shared" si="12"/>
        <v>7.1787777383111179E-3</v>
      </c>
      <c r="I90">
        <f t="shared" si="13"/>
        <v>7.1787777383111179E-3</v>
      </c>
    </row>
    <row r="91" spans="1:9">
      <c r="E91"/>
      <c r="H91" s="7"/>
    </row>
    <row r="92" spans="1:9">
      <c r="B92" s="23" t="s">
        <v>51</v>
      </c>
      <c r="C92" s="13">
        <f>AVERAGE(C79:C90)</f>
        <v>53357.166666666664</v>
      </c>
      <c r="D92" s="13">
        <f>AVERAGE(D79:D90)</f>
        <v>53714.833333333336</v>
      </c>
      <c r="E92"/>
      <c r="G92" s="13">
        <f>D92-C92</f>
        <v>357.66666666667152</v>
      </c>
      <c r="H92" s="14">
        <f>G92/C92</f>
        <v>6.7032544831529322E-3</v>
      </c>
    </row>
    <row r="93" spans="1:9">
      <c r="D93" s="20">
        <f>D92/C92-1</f>
        <v>6.7032544831528984E-3</v>
      </c>
      <c r="E93"/>
    </row>
    <row r="94" spans="1:9">
      <c r="G94" s="21" t="s">
        <v>60</v>
      </c>
    </row>
    <row r="95" spans="1:9">
      <c r="G95" s="8" t="s">
        <v>34</v>
      </c>
      <c r="H95" s="18">
        <f>AVERAGE(H79:H90)</f>
        <v>6.703175662870365E-3</v>
      </c>
    </row>
    <row r="96" spans="1:9">
      <c r="G96" s="8" t="s">
        <v>35</v>
      </c>
      <c r="H96" s="9">
        <f>MAX(H79:H90, ABS(MIN(H79:H90)))</f>
        <v>7.5038829319410919E-3</v>
      </c>
    </row>
    <row r="97" spans="7:8">
      <c r="G97" s="8" t="s">
        <v>36</v>
      </c>
      <c r="H97" s="9">
        <f>AVERAGE(I79:I90)</f>
        <v>6.703175662870365E-3</v>
      </c>
    </row>
  </sheetData>
  <pageMargins left="0.7" right="0.7" top="0.75" bottom="0.75" header="0.3" footer="0.3"/>
  <pageSetup fitToHeight="3" orientation="landscape" r:id="rId1"/>
  <rowBreaks count="3" manualBreakCount="3">
    <brk id="27" max="16383" man="1"/>
    <brk id="51" max="16383" man="1"/>
    <brk id="7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I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24" t="s">
        <v>59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26" t="s">
        <v>64</v>
      </c>
    </row>
    <row r="7" spans="1:9">
      <c r="C7" s="17" t="s">
        <v>6</v>
      </c>
      <c r="D7" s="17" t="s">
        <v>24</v>
      </c>
      <c r="E7" s="17" t="s">
        <v>25</v>
      </c>
      <c r="F7" s="17" t="s">
        <v>6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9">
      <c r="A9" s="10" t="str">
        <f>'TM1 kWh &amp; Rev'!A17</f>
        <v>2010</v>
      </c>
      <c r="B9" s="10" t="str">
        <f>'TM1 kWh &amp; Rev'!B17</f>
        <v>Sep</v>
      </c>
      <c r="C9" s="11">
        <f>'TM1 kWh &amp; Rev'!K17</f>
        <v>1062424205</v>
      </c>
      <c r="D9" s="11" t="e">
        <f>#REF!</f>
        <v>#REF!</v>
      </c>
      <c r="E9" s="11" t="e">
        <f t="shared" ref="E9:E18" si="0">C9+D9</f>
        <v>#REF!</v>
      </c>
      <c r="F9" s="11">
        <f>'TM1 kWh &amp; Rev'!L17</f>
        <v>984275987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tr">
        <f>'TM1 kWh &amp; Rev'!A18</f>
        <v>2010</v>
      </c>
      <c r="B10" s="10" t="str">
        <f>'TM1 kWh &amp; Rev'!B18</f>
        <v>Oct</v>
      </c>
      <c r="C10" s="11">
        <f>'TM1 kWh &amp; Rev'!K18</f>
        <v>804492444</v>
      </c>
      <c r="D10" s="11" t="e">
        <f>#REF!</f>
        <v>#REF!</v>
      </c>
      <c r="E10" s="11" t="e">
        <f t="shared" si="0"/>
        <v>#REF!</v>
      </c>
      <c r="F10" s="11">
        <f>'TM1 kWh &amp; Rev'!L18</f>
        <v>886398508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tr">
        <f>'TM1 kWh &amp; Rev'!A19</f>
        <v>2010</v>
      </c>
      <c r="B11" s="10" t="str">
        <f>'TM1 kWh &amp; Rev'!B19</f>
        <v>Nov</v>
      </c>
      <c r="C11" s="11">
        <f>'TM1 kWh &amp; Rev'!K19</f>
        <v>715813052</v>
      </c>
      <c r="D11" s="11" t="e">
        <f>#REF!</f>
        <v>#REF!</v>
      </c>
      <c r="E11" s="11" t="e">
        <f t="shared" si="0"/>
        <v>#REF!</v>
      </c>
      <c r="F11" s="11">
        <f>'TM1 kWh &amp; Rev'!L19</f>
        <v>760838002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tr">
        <f>'TM1 kWh &amp; Rev'!A20</f>
        <v>2010</v>
      </c>
      <c r="B12" s="10" t="str">
        <f>'TM1 kWh &amp; Rev'!B20</f>
        <v>Dec</v>
      </c>
      <c r="C12" s="11">
        <f>'TM1 kWh &amp; Rev'!K20</f>
        <v>968070870</v>
      </c>
      <c r="D12" s="11" t="e">
        <f>#REF!</f>
        <v>#REF!</v>
      </c>
      <c r="E12" s="11" t="e">
        <f t="shared" si="0"/>
        <v>#REF!</v>
      </c>
      <c r="F12" s="11">
        <f>'TM1 kWh &amp; Rev'!L20</f>
        <v>829941355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tr">
        <f>'TM1 kWh &amp; Rev'!A21</f>
        <v>2011</v>
      </c>
      <c r="B13" s="10" t="str">
        <f>'TM1 kWh &amp; Rev'!B21</f>
        <v>Jan</v>
      </c>
      <c r="C13" s="11">
        <f>'TM1 kWh &amp; Rev'!K21</f>
        <v>904801456</v>
      </c>
      <c r="D13" s="11" t="e">
        <f>#REF!</f>
        <v>#REF!</v>
      </c>
      <c r="E13" s="11" t="e">
        <f t="shared" si="0"/>
        <v>#REF!</v>
      </c>
      <c r="F13" s="11">
        <f>'TM1 kWh &amp; Rev'!L21</f>
        <v>883782347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tr">
        <f>'TM1 kWh &amp; Rev'!A22</f>
        <v>2011</v>
      </c>
      <c r="B14" s="10" t="str">
        <f>'TM1 kWh &amp; Rev'!B22</f>
        <v>Feb</v>
      </c>
      <c r="C14" s="11">
        <f>'TM1 kWh &amp; Rev'!K22</f>
        <v>800468823</v>
      </c>
      <c r="D14" s="11" t="e">
        <f>#REF!</f>
        <v>#REF!</v>
      </c>
      <c r="E14" s="11" t="e">
        <f t="shared" si="0"/>
        <v>#REF!</v>
      </c>
      <c r="F14" s="11">
        <f>'TM1 kWh &amp; Rev'!L22</f>
        <v>747254296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tr">
        <f>'TM1 kWh &amp; Rev'!A23</f>
        <v>2011</v>
      </c>
      <c r="B15" s="10" t="str">
        <f>'TM1 kWh &amp; Rev'!B23</f>
        <v>Mar</v>
      </c>
      <c r="C15" s="11">
        <f>'TM1 kWh &amp; Rev'!K23</f>
        <v>742288526</v>
      </c>
      <c r="D15" s="11" t="e">
        <f>#REF!</f>
        <v>#REF!</v>
      </c>
      <c r="E15" s="11" t="e">
        <f t="shared" si="0"/>
        <v>#REF!</v>
      </c>
      <c r="F15" s="11">
        <f>'TM1 kWh &amp; Rev'!L23</f>
        <v>811582623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tr">
        <f>'TM1 kWh &amp; Rev'!A24</f>
        <v>2011</v>
      </c>
      <c r="B16" s="10" t="str">
        <f>'TM1 kWh &amp; Rev'!B24</f>
        <v>Apr</v>
      </c>
      <c r="C16" s="11">
        <f>'TM1 kWh &amp; Rev'!K24</f>
        <v>852890154</v>
      </c>
      <c r="D16" s="11" t="e">
        <f>#REF!</f>
        <v>#REF!</v>
      </c>
      <c r="E16" s="11" t="e">
        <f t="shared" si="0"/>
        <v>#REF!</v>
      </c>
      <c r="F16" s="11">
        <f>'TM1 kWh &amp; Rev'!L24</f>
        <v>818397521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tr">
        <f>'TM1 kWh &amp; Rev'!A25</f>
        <v>2011</v>
      </c>
      <c r="B17" s="10" t="str">
        <f>'TM1 kWh &amp; Rev'!B25</f>
        <v>May</v>
      </c>
      <c r="C17" s="11">
        <f>'TM1 kWh &amp; Rev'!K25</f>
        <v>928325383</v>
      </c>
      <c r="D17" s="11" t="e">
        <f>#REF!</f>
        <v>#REF!</v>
      </c>
      <c r="E17" s="11" t="e">
        <f t="shared" si="0"/>
        <v>#REF!</v>
      </c>
      <c r="F17" s="11">
        <f>'TM1 kWh &amp; Rev'!L25</f>
        <v>952295250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tr">
        <f>'TM1 kWh &amp; Rev'!A26</f>
        <v>2011</v>
      </c>
      <c r="B18" s="10" t="str">
        <f>'TM1 kWh &amp; Rev'!B26</f>
        <v>Jun</v>
      </c>
      <c r="C18" s="11">
        <f>'TM1 kWh &amp; Rev'!K26</f>
        <v>1176835690</v>
      </c>
      <c r="D18" s="11" t="e">
        <f>#REF!</f>
        <v>#REF!</v>
      </c>
      <c r="E18" s="11" t="e">
        <f t="shared" si="0"/>
        <v>#REF!</v>
      </c>
      <c r="F18" s="11">
        <f>'TM1 kWh &amp; Rev'!L26</f>
        <v>1072546824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tr">
        <f>'TM1 kWh &amp; Rev'!A27</f>
        <v>2011</v>
      </c>
      <c r="B19" s="10" t="str">
        <f>'TM1 kWh &amp; Rev'!B27</f>
        <v>Jul</v>
      </c>
      <c r="C19" s="11">
        <f>'TM1 kWh &amp; Rev'!K27</f>
        <v>1193152206</v>
      </c>
      <c r="D19" s="11" t="e">
        <f>#REF!</f>
        <v>#REF!</v>
      </c>
      <c r="E19" s="11" t="e">
        <f>C19+D19</f>
        <v>#REF!</v>
      </c>
      <c r="F19" s="11">
        <f>'TM1 kWh &amp; Rev'!L27</f>
        <v>1161004087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tr">
        <f>'TM1 kWh &amp; Rev'!A28</f>
        <v>2011</v>
      </c>
      <c r="B20" s="10" t="str">
        <f>'TM1 kWh &amp; Rev'!B28</f>
        <v>Aug</v>
      </c>
      <c r="C20" s="11">
        <f>'TM1 kWh &amp; Rev'!K28</f>
        <v>1217616345</v>
      </c>
      <c r="D20" s="11" t="e">
        <f>#REF!</f>
        <v>#REF!</v>
      </c>
      <c r="E20" s="11" t="e">
        <f>C20+D20</f>
        <v>#REF!</v>
      </c>
      <c r="F20" s="11">
        <f>'TM1 kWh &amp; Rev'!L28</f>
        <v>1152204220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11367179154</v>
      </c>
      <c r="D22" s="13" t="e">
        <f>SUM(D9:D20)</f>
        <v>#REF!</v>
      </c>
      <c r="E22" s="13" t="e">
        <f>SUM(E9:E20)</f>
        <v>#REF!</v>
      </c>
      <c r="F22" s="13">
        <f>SUM(F9:F20)</f>
        <v>11060521020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F24" s="20">
        <f>F22/C22-1</f>
        <v>-2.6977505135219904E-2</v>
      </c>
      <c r="G24" s="21" t="s">
        <v>60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17" t="s">
        <v>22</v>
      </c>
      <c r="D30" s="17" t="s">
        <v>23</v>
      </c>
      <c r="E30" s="17" t="s">
        <v>23</v>
      </c>
      <c r="F30" s="26" t="s">
        <v>64</v>
      </c>
    </row>
    <row r="31" spans="1:9">
      <c r="C31" s="15" t="s">
        <v>40</v>
      </c>
      <c r="D31" s="17" t="s">
        <v>24</v>
      </c>
      <c r="E31" s="17" t="s">
        <v>25</v>
      </c>
      <c r="F31" s="15" t="s">
        <v>40</v>
      </c>
    </row>
    <row r="32" spans="1:9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Rev'!A75</f>
        <v>2010</v>
      </c>
      <c r="B33" s="10" t="str">
        <f>'TM1 kWh &amp; Rev'!B75</f>
        <v>Sep</v>
      </c>
      <c r="C33" s="11">
        <f>'TM1 kWh &amp; Rev'!K75</f>
        <v>40574345.180000573</v>
      </c>
      <c r="D33" s="11" t="e">
        <f>#REF!</f>
        <v>#REF!</v>
      </c>
      <c r="E33" s="11" t="e">
        <f t="shared" ref="E33:E42" si="4">C33+D33</f>
        <v>#REF!</v>
      </c>
      <c r="F33" s="11">
        <f>'TM1 kWh &amp; Rev'!L75</f>
        <v>38578920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Rev'!A76</f>
        <v>2010</v>
      </c>
      <c r="B34" s="10" t="str">
        <f>'TM1 kWh &amp; Rev'!B76</f>
        <v>Oct</v>
      </c>
      <c r="C34" s="11">
        <f>'TM1 kWh &amp; Rev'!K76</f>
        <v>32680813.219999988</v>
      </c>
      <c r="D34" s="11" t="e">
        <f>#REF!</f>
        <v>#REF!</v>
      </c>
      <c r="E34" s="11" t="e">
        <f t="shared" si="4"/>
        <v>#REF!</v>
      </c>
      <c r="F34" s="11">
        <f>'TM1 kWh &amp; Rev'!L76</f>
        <v>34805460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tr">
        <f>'TM1 kWh &amp; Rev'!A77</f>
        <v>2010</v>
      </c>
      <c r="B35" s="10" t="str">
        <f>'TM1 kWh &amp; Rev'!B77</f>
        <v>Nov</v>
      </c>
      <c r="C35" s="11">
        <f>'TM1 kWh &amp; Rev'!K77</f>
        <v>27940668.850000001</v>
      </c>
      <c r="D35" s="11" t="e">
        <f>#REF!</f>
        <v>#REF!</v>
      </c>
      <c r="E35" s="11" t="e">
        <f t="shared" si="4"/>
        <v>#REF!</v>
      </c>
      <c r="F35" s="11">
        <f>'TM1 kWh &amp; Rev'!L77</f>
        <v>28637448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tr">
        <f>'TM1 kWh &amp; Rev'!A78</f>
        <v>2010</v>
      </c>
      <c r="B36" s="10" t="str">
        <f>'TM1 kWh &amp; Rev'!B78</f>
        <v>Dec</v>
      </c>
      <c r="C36" s="11">
        <f>'TM1 kWh &amp; Rev'!K78</f>
        <v>38946414.139999986</v>
      </c>
      <c r="D36" s="11" t="e">
        <f>#REF!</f>
        <v>#REF!</v>
      </c>
      <c r="E36" s="11" t="e">
        <f t="shared" si="4"/>
        <v>#REF!</v>
      </c>
      <c r="F36" s="11">
        <f>'TM1 kWh &amp; Rev'!L78</f>
        <v>32502314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tr">
        <f>'TM1 kWh &amp; Rev'!A79</f>
        <v>2011</v>
      </c>
      <c r="B37" s="10" t="str">
        <f>'TM1 kWh &amp; Rev'!B79</f>
        <v>Jan</v>
      </c>
      <c r="C37" s="11">
        <f>'TM1 kWh &amp; Rev'!K79</f>
        <v>36041958.79999999</v>
      </c>
      <c r="D37" s="11" t="e">
        <f>#REF!</f>
        <v>#REF!</v>
      </c>
      <c r="E37" s="11" t="e">
        <f t="shared" si="4"/>
        <v>#REF!</v>
      </c>
      <c r="F37" s="11">
        <f>'TM1 kWh &amp; Rev'!L79</f>
        <v>34000821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tr">
        <f>'TM1 kWh &amp; Rev'!A80</f>
        <v>2011</v>
      </c>
      <c r="B38" s="10" t="str">
        <f>'TM1 kWh &amp; Rev'!B80</f>
        <v>Feb</v>
      </c>
      <c r="C38" s="11">
        <f>'TM1 kWh &amp; Rev'!K80</f>
        <v>31491084.289793894</v>
      </c>
      <c r="D38" s="11" t="e">
        <f>#REF!</f>
        <v>#REF!</v>
      </c>
      <c r="E38" s="11" t="e">
        <f t="shared" si="4"/>
        <v>#REF!</v>
      </c>
      <c r="F38" s="11">
        <f>'TM1 kWh &amp; Rev'!L80</f>
        <v>29027599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tr">
        <f>'TM1 kWh &amp; Rev'!A81</f>
        <v>2011</v>
      </c>
      <c r="B39" s="10" t="str">
        <f>'TM1 kWh &amp; Rev'!B81</f>
        <v>Mar</v>
      </c>
      <c r="C39" s="11">
        <f>'TM1 kWh &amp; Rev'!K81</f>
        <v>29041822.957201019</v>
      </c>
      <c r="D39" s="11" t="e">
        <f>#REF!</f>
        <v>#REF!</v>
      </c>
      <c r="E39" s="11" t="e">
        <f t="shared" si="4"/>
        <v>#REF!</v>
      </c>
      <c r="F39" s="11">
        <f>'TM1 kWh &amp; Rev'!L81</f>
        <v>29994653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tr">
        <f>'TM1 kWh &amp; Rev'!A82</f>
        <v>2011</v>
      </c>
      <c r="B40" s="10" t="str">
        <f>'TM1 kWh &amp; Rev'!B82</f>
        <v>Apr</v>
      </c>
      <c r="C40" s="11">
        <f>'TM1 kWh &amp; Rev'!K82</f>
        <v>33179274.089999992</v>
      </c>
      <c r="D40" s="11" t="e">
        <f>#REF!</f>
        <v>#REF!</v>
      </c>
      <c r="E40" s="11" t="e">
        <f t="shared" si="4"/>
        <v>#REF!</v>
      </c>
      <c r="F40" s="11">
        <f>'TM1 kWh &amp; Rev'!L82</f>
        <v>29944782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tr">
        <f>'TM1 kWh &amp; Rev'!A83</f>
        <v>2011</v>
      </c>
      <c r="B41" s="10" t="str">
        <f>'TM1 kWh &amp; Rev'!B83</f>
        <v>May</v>
      </c>
      <c r="C41" s="11">
        <f>'TM1 kWh &amp; Rev'!K83</f>
        <v>34680165.370000012</v>
      </c>
      <c r="D41" s="11" t="e">
        <f>#REF!</f>
        <v>#REF!</v>
      </c>
      <c r="E41" s="11" t="e">
        <f t="shared" si="4"/>
        <v>#REF!</v>
      </c>
      <c r="F41" s="11">
        <f>'TM1 kWh &amp; Rev'!L83</f>
        <v>35461705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tr">
        <f>'TM1 kWh &amp; Rev'!A84</f>
        <v>2011</v>
      </c>
      <c r="B42" s="10" t="str">
        <f>'TM1 kWh &amp; Rev'!B84</f>
        <v>Jun</v>
      </c>
      <c r="C42" s="11">
        <f>'TM1 kWh &amp; Rev'!K84</f>
        <v>44742741.869999997</v>
      </c>
      <c r="D42" s="11" t="e">
        <f>#REF!</f>
        <v>#REF!</v>
      </c>
      <c r="E42" s="11" t="e">
        <f t="shared" si="4"/>
        <v>#REF!</v>
      </c>
      <c r="F42" s="11">
        <f>'TM1 kWh &amp; Rev'!L84</f>
        <v>39945699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tr">
        <f>'TM1 kWh &amp; Rev'!A85</f>
        <v>2011</v>
      </c>
      <c r="B43" s="10" t="str">
        <f>'TM1 kWh &amp; Rev'!B85</f>
        <v>Jul</v>
      </c>
      <c r="C43" s="11">
        <f>'TM1 kWh &amp; Rev'!K85</f>
        <v>44947518.889999986</v>
      </c>
      <c r="D43" s="11" t="e">
        <f>#REF!</f>
        <v>#REF!</v>
      </c>
      <c r="E43" s="11" t="e">
        <f>C43+D43</f>
        <v>#REF!</v>
      </c>
      <c r="F43" s="11">
        <f>'TM1 kWh &amp; Rev'!L85</f>
        <v>43551585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tr">
        <f>'TM1 kWh &amp; Rev'!A86</f>
        <v>2011</v>
      </c>
      <c r="B44" s="10" t="str">
        <f>'TM1 kWh &amp; Rev'!B86</f>
        <v>Aug</v>
      </c>
      <c r="C44" s="11">
        <f>'TM1 kWh &amp; Rev'!K86</f>
        <v>46533094.929999992</v>
      </c>
      <c r="D44" s="11" t="e">
        <f>#REF!</f>
        <v>#REF!</v>
      </c>
      <c r="E44" s="11" t="e">
        <f>C44+D44</f>
        <v>#REF!</v>
      </c>
      <c r="F44" s="11">
        <f>'TM1 kWh &amp; Rev'!L86</f>
        <v>43474040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440799902.58699542</v>
      </c>
      <c r="D46" s="13" t="e">
        <f>SUM(D33:D44)</f>
        <v>#REF!</v>
      </c>
      <c r="E46" s="13" t="e">
        <f>SUM(E33:E44)</f>
        <v>#REF!</v>
      </c>
      <c r="F46" s="13">
        <f>SUM(F33:F44)</f>
        <v>419925026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1" t="s">
        <v>60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26" t="s">
        <v>64</v>
      </c>
      <c r="E55"/>
      <c r="G55" s="17" t="s">
        <v>27</v>
      </c>
      <c r="H55" s="17" t="s">
        <v>28</v>
      </c>
    </row>
    <row r="56" spans="1:9">
      <c r="A56" s="10" t="str">
        <f>'TM1 Res Cust'!A17</f>
        <v>2010</v>
      </c>
      <c r="B56" s="10" t="str">
        <f>'TM1 Res Cust'!B17</f>
        <v>Sep</v>
      </c>
      <c r="C56" s="11">
        <f>'TM1 Res Cust'!K17</f>
        <v>376172</v>
      </c>
      <c r="D56" s="11">
        <f>'TM1 Res Cust'!L17</f>
        <v>374636</v>
      </c>
      <c r="E56"/>
      <c r="G56" s="11">
        <f>D56-C56</f>
        <v>-1536</v>
      </c>
      <c r="H56" s="12">
        <f>G56/C56</f>
        <v>-4.0832385185500253E-3</v>
      </c>
      <c r="I56">
        <f>ABS(H56)</f>
        <v>4.0832385185500253E-3</v>
      </c>
    </row>
    <row r="57" spans="1:9">
      <c r="A57" s="10" t="str">
        <f>'TM1 Res Cust'!A18</f>
        <v>2010</v>
      </c>
      <c r="B57" s="10" t="str">
        <f>'TM1 Res Cust'!B18</f>
        <v>Oct</v>
      </c>
      <c r="C57" s="11">
        <f>'TM1 Res Cust'!K18</f>
        <v>375919</v>
      </c>
      <c r="D57" s="11">
        <f>'TM1 Res Cust'!L18</f>
        <v>374736</v>
      </c>
      <c r="E57"/>
      <c r="G57" s="11">
        <f t="shared" ref="G57:G67" si="8">D57-C57</f>
        <v>-1183</v>
      </c>
      <c r="H57" s="12">
        <f t="shared" ref="H57:H67" si="9">G57/C57</f>
        <v>-3.1469545300982392E-3</v>
      </c>
      <c r="I57">
        <f t="shared" ref="I57:I67" si="10">ABS(H57)</f>
        <v>3.1469545300982392E-3</v>
      </c>
    </row>
    <row r="58" spans="1:9">
      <c r="A58" s="10" t="str">
        <f>'TM1 Res Cust'!A19</f>
        <v>2010</v>
      </c>
      <c r="B58" s="10" t="str">
        <f>'TM1 Res Cust'!B19</f>
        <v>Nov</v>
      </c>
      <c r="C58" s="11">
        <f>'TM1 Res Cust'!K19</f>
        <v>376082</v>
      </c>
      <c r="D58" s="11">
        <f>'TM1 Res Cust'!L19</f>
        <v>374836</v>
      </c>
      <c r="E58"/>
      <c r="G58" s="11">
        <f t="shared" si="8"/>
        <v>-1246</v>
      </c>
      <c r="H58" s="12">
        <f t="shared" si="9"/>
        <v>-3.3131072478874289E-3</v>
      </c>
      <c r="I58">
        <f t="shared" si="10"/>
        <v>3.3131072478874289E-3</v>
      </c>
    </row>
    <row r="59" spans="1:9">
      <c r="A59" s="10" t="str">
        <f>'TM1 Res Cust'!A20</f>
        <v>2010</v>
      </c>
      <c r="B59" s="10" t="str">
        <f>'TM1 Res Cust'!B20</f>
        <v>Dec</v>
      </c>
      <c r="C59" s="11">
        <f>'TM1 Res Cust'!K20</f>
        <v>376561</v>
      </c>
      <c r="D59" s="11">
        <f>'TM1 Res Cust'!L20</f>
        <v>374936</v>
      </c>
      <c r="E59"/>
      <c r="G59" s="11">
        <f t="shared" si="8"/>
        <v>-1625</v>
      </c>
      <c r="H59" s="12">
        <f t="shared" si="9"/>
        <v>-4.3153698869505871E-3</v>
      </c>
      <c r="I59">
        <f t="shared" si="10"/>
        <v>4.3153698869505871E-3</v>
      </c>
    </row>
    <row r="60" spans="1:9">
      <c r="A60" s="10" t="str">
        <f>'TM1 Res Cust'!A21</f>
        <v>2011</v>
      </c>
      <c r="B60" s="10" t="str">
        <f>'TM1 Res Cust'!B21</f>
        <v>Jan</v>
      </c>
      <c r="C60" s="11">
        <f>'TM1 Res Cust'!K21</f>
        <v>376776</v>
      </c>
      <c r="D60" s="11">
        <f>'TM1 Res Cust'!L21</f>
        <v>375136</v>
      </c>
      <c r="E60"/>
      <c r="G60" s="11">
        <f t="shared" si="8"/>
        <v>-1640</v>
      </c>
      <c r="H60" s="12">
        <f t="shared" si="9"/>
        <v>-4.3527188568273992E-3</v>
      </c>
      <c r="I60">
        <f t="shared" si="10"/>
        <v>4.3527188568273992E-3</v>
      </c>
    </row>
    <row r="61" spans="1:9">
      <c r="A61" s="10" t="str">
        <f>'TM1 Res Cust'!A22</f>
        <v>2011</v>
      </c>
      <c r="B61" s="10" t="str">
        <f>'TM1 Res Cust'!B22</f>
        <v>Feb</v>
      </c>
      <c r="C61" s="11">
        <f>'TM1 Res Cust'!K22</f>
        <v>377263</v>
      </c>
      <c r="D61" s="11">
        <f>'TM1 Res Cust'!L22</f>
        <v>375336</v>
      </c>
      <c r="E61"/>
      <c r="G61" s="11">
        <f t="shared" si="8"/>
        <v>-1927</v>
      </c>
      <c r="H61" s="12">
        <f t="shared" si="9"/>
        <v>-5.1078425395546341E-3</v>
      </c>
      <c r="I61">
        <f t="shared" si="10"/>
        <v>5.1078425395546341E-3</v>
      </c>
    </row>
    <row r="62" spans="1:9">
      <c r="A62" s="10" t="str">
        <f>'TM1 Res Cust'!A23</f>
        <v>2011</v>
      </c>
      <c r="B62" s="10" t="str">
        <f>'TM1 Res Cust'!B23</f>
        <v>Mar</v>
      </c>
      <c r="C62" s="11">
        <f>'TM1 Res Cust'!K23</f>
        <v>377554</v>
      </c>
      <c r="D62" s="11">
        <f>'TM1 Res Cust'!L23</f>
        <v>375536</v>
      </c>
      <c r="E62"/>
      <c r="G62" s="11">
        <f t="shared" si="8"/>
        <v>-2018</v>
      </c>
      <c r="H62" s="12">
        <f t="shared" si="9"/>
        <v>-5.3449307913569976E-3</v>
      </c>
      <c r="I62">
        <f t="shared" si="10"/>
        <v>5.3449307913569976E-3</v>
      </c>
    </row>
    <row r="63" spans="1:9">
      <c r="A63" s="10" t="str">
        <f>'TM1 Res Cust'!A24</f>
        <v>2011</v>
      </c>
      <c r="B63" s="10" t="str">
        <f>'TM1 Res Cust'!B24</f>
        <v>Apr</v>
      </c>
      <c r="C63" s="11">
        <f>'TM1 Res Cust'!K24</f>
        <v>378080</v>
      </c>
      <c r="D63" s="11">
        <f>'TM1 Res Cust'!L24</f>
        <v>375736</v>
      </c>
      <c r="E63"/>
      <c r="G63" s="11">
        <f t="shared" si="8"/>
        <v>-2344</v>
      </c>
      <c r="H63" s="12">
        <f t="shared" si="9"/>
        <v>-6.1997460854845534E-3</v>
      </c>
      <c r="I63">
        <f t="shared" si="10"/>
        <v>6.1997460854845534E-3</v>
      </c>
    </row>
    <row r="64" spans="1:9">
      <c r="A64" s="10" t="str">
        <f>'TM1 Res Cust'!A25</f>
        <v>2011</v>
      </c>
      <c r="B64" s="10" t="str">
        <f>'TM1 Res Cust'!B25</f>
        <v>May</v>
      </c>
      <c r="C64" s="11">
        <f>'TM1 Res Cust'!K25</f>
        <v>378096</v>
      </c>
      <c r="D64" s="11">
        <f>'TM1 Res Cust'!L25</f>
        <v>375936</v>
      </c>
      <c r="E64"/>
      <c r="G64" s="11">
        <f t="shared" si="8"/>
        <v>-2160</v>
      </c>
      <c r="H64" s="12">
        <f t="shared" si="9"/>
        <v>-5.7128348355973083E-3</v>
      </c>
      <c r="I64">
        <f t="shared" si="10"/>
        <v>5.7128348355973083E-3</v>
      </c>
    </row>
    <row r="65" spans="1:9">
      <c r="A65" s="10" t="str">
        <f>'TM1 Res Cust'!A26</f>
        <v>2011</v>
      </c>
      <c r="B65" s="10" t="str">
        <f>'TM1 Res Cust'!B26</f>
        <v>Jun</v>
      </c>
      <c r="C65" s="11">
        <f>'TM1 Res Cust'!K26</f>
        <v>378976</v>
      </c>
      <c r="D65" s="11">
        <f>'TM1 Res Cust'!L26</f>
        <v>376136</v>
      </c>
      <c r="E65"/>
      <c r="G65" s="11">
        <f t="shared" si="8"/>
        <v>-2840</v>
      </c>
      <c r="H65" s="12">
        <f t="shared" si="9"/>
        <v>-7.4938782403107321E-3</v>
      </c>
      <c r="I65">
        <f t="shared" si="10"/>
        <v>7.4938782403107321E-3</v>
      </c>
    </row>
    <row r="66" spans="1:9">
      <c r="A66" s="10" t="str">
        <f>'TM1 Res Cust'!A27</f>
        <v>2011</v>
      </c>
      <c r="B66" s="10" t="str">
        <f>'TM1 Res Cust'!B27</f>
        <v>Jul</v>
      </c>
      <c r="C66" s="11">
        <f>'TM1 Res Cust'!K27</f>
        <v>379227</v>
      </c>
      <c r="D66" s="11">
        <f>'TM1 Res Cust'!L27</f>
        <v>376336</v>
      </c>
      <c r="E66"/>
      <c r="G66" s="11">
        <f t="shared" si="8"/>
        <v>-2891</v>
      </c>
      <c r="H66" s="12">
        <f t="shared" si="9"/>
        <v>-7.6234023421328121E-3</v>
      </c>
      <c r="I66">
        <f t="shared" si="10"/>
        <v>7.6234023421328121E-3</v>
      </c>
    </row>
    <row r="67" spans="1:9">
      <c r="A67" s="10" t="str">
        <f>'TM1 Res Cust'!A28</f>
        <v>2011</v>
      </c>
      <c r="B67" s="10" t="str">
        <f>'TM1 Res Cust'!B28</f>
        <v>Aug</v>
      </c>
      <c r="C67" s="11">
        <f>'TM1 Res Cust'!K28</f>
        <v>379230</v>
      </c>
      <c r="D67" s="11">
        <f>'TM1 Res Cust'!L28</f>
        <v>376536</v>
      </c>
      <c r="E67"/>
      <c r="G67" s="11">
        <f t="shared" si="8"/>
        <v>-2694</v>
      </c>
      <c r="H67" s="12">
        <f t="shared" si="9"/>
        <v>-7.1038683648445532E-3</v>
      </c>
      <c r="I67">
        <f t="shared" si="10"/>
        <v>7.1038683648445532E-3</v>
      </c>
    </row>
    <row r="68" spans="1:9">
      <c r="E68"/>
      <c r="H68" s="7"/>
    </row>
    <row r="69" spans="1:9">
      <c r="B69" s="23" t="s">
        <v>51</v>
      </c>
      <c r="C69" s="13">
        <f>AVERAGE(C56:C67)</f>
        <v>377494.66666666669</v>
      </c>
      <c r="D69" s="13">
        <f>AVERAGE(D56:D67)</f>
        <v>375486</v>
      </c>
      <c r="E69"/>
      <c r="G69" s="13">
        <f>D69-C69</f>
        <v>-2008.6666666666861</v>
      </c>
      <c r="H69" s="14">
        <f>G69/C69</f>
        <v>-5.3210464783608937E-3</v>
      </c>
    </row>
    <row r="70" spans="1:9">
      <c r="D70" s="20">
        <f>D69/C69-1</f>
        <v>-5.3210464783608469E-3</v>
      </c>
      <c r="E70"/>
    </row>
    <row r="71" spans="1:9">
      <c r="G71" s="21" t="s">
        <v>60</v>
      </c>
    </row>
    <row r="72" spans="1:9">
      <c r="G72" s="8" t="s">
        <v>34</v>
      </c>
      <c r="H72" s="18">
        <f>AVERAGE(H56:H67)</f>
        <v>-5.3164910199662721E-3</v>
      </c>
    </row>
    <row r="73" spans="1:9">
      <c r="G73" s="8" t="s">
        <v>35</v>
      </c>
      <c r="H73" s="9">
        <f>MAX(H56:H67, ABS(MIN(H56:H67)))</f>
        <v>7.6234023421328121E-3</v>
      </c>
    </row>
    <row r="74" spans="1:9">
      <c r="G74" s="8" t="s">
        <v>36</v>
      </c>
      <c r="H74" s="9">
        <f>AVERAGE(I56:I67)</f>
        <v>5.3164910199662721E-3</v>
      </c>
    </row>
    <row r="76" spans="1:9">
      <c r="A76" s="1" t="s">
        <v>46</v>
      </c>
    </row>
    <row r="78" spans="1:9">
      <c r="C78" s="17" t="s">
        <v>22</v>
      </c>
      <c r="D78" s="26" t="s">
        <v>64</v>
      </c>
      <c r="E78"/>
      <c r="G78" s="17" t="s">
        <v>27</v>
      </c>
      <c r="H78" s="17" t="s">
        <v>28</v>
      </c>
    </row>
    <row r="79" spans="1:9">
      <c r="A79" s="10" t="str">
        <f>'TM1 Res Cust'!A17</f>
        <v>2010</v>
      </c>
      <c r="B79" s="10" t="str">
        <f>'TM1 Res Cust'!B17</f>
        <v>Sep</v>
      </c>
      <c r="C79" s="11">
        <f>'TM1 Com Cust'!K17</f>
        <v>53346</v>
      </c>
      <c r="D79" s="11">
        <f>'TM1 Com Cust'!L17</f>
        <v>53808</v>
      </c>
      <c r="E79"/>
      <c r="G79" s="11">
        <f>D79-C79</f>
        <v>462</v>
      </c>
      <c r="H79" s="12">
        <f>G79/C79</f>
        <v>8.6604431447531213E-3</v>
      </c>
      <c r="I79">
        <f>ABS(H79)</f>
        <v>8.6604431447531213E-3</v>
      </c>
    </row>
    <row r="80" spans="1:9">
      <c r="A80" s="10" t="str">
        <f>'TM1 Res Cust'!A18</f>
        <v>2010</v>
      </c>
      <c r="B80" s="10" t="str">
        <f>'TM1 Res Cust'!B18</f>
        <v>Oct</v>
      </c>
      <c r="C80" s="11">
        <f>'TM1 Com Cust'!K18</f>
        <v>53383</v>
      </c>
      <c r="D80" s="11">
        <f>'TM1 Com Cust'!L18</f>
        <v>53802</v>
      </c>
      <c r="E80"/>
      <c r="G80" s="11">
        <f t="shared" ref="G80:G90" si="11">D80-C80</f>
        <v>419</v>
      </c>
      <c r="H80" s="12">
        <f t="shared" ref="H80:H90" si="12">G80/C80</f>
        <v>7.8489406739973393E-3</v>
      </c>
      <c r="I80">
        <f t="shared" ref="I80:I90" si="13">ABS(H80)</f>
        <v>7.8489406739973393E-3</v>
      </c>
    </row>
    <row r="81" spans="1:9">
      <c r="A81" s="10" t="str">
        <f>'TM1 Res Cust'!A19</f>
        <v>2010</v>
      </c>
      <c r="B81" s="10" t="str">
        <f>'TM1 Res Cust'!B19</f>
        <v>Nov</v>
      </c>
      <c r="C81" s="11">
        <f>'TM1 Com Cust'!K19</f>
        <v>53300</v>
      </c>
      <c r="D81" s="11">
        <f>'TM1 Com Cust'!L19</f>
        <v>53820</v>
      </c>
      <c r="E81"/>
      <c r="G81" s="11">
        <f t="shared" si="11"/>
        <v>520</v>
      </c>
      <c r="H81" s="12">
        <f t="shared" si="12"/>
        <v>9.7560975609756097E-3</v>
      </c>
      <c r="I81">
        <f t="shared" si="13"/>
        <v>9.7560975609756097E-3</v>
      </c>
    </row>
    <row r="82" spans="1:9">
      <c r="A82" s="10" t="str">
        <f>'TM1 Res Cust'!A20</f>
        <v>2010</v>
      </c>
      <c r="B82" s="10" t="str">
        <f>'TM1 Res Cust'!B20</f>
        <v>Dec</v>
      </c>
      <c r="C82" s="11">
        <f>'TM1 Com Cust'!K20</f>
        <v>53263</v>
      </c>
      <c r="D82" s="11">
        <f>'TM1 Com Cust'!L20</f>
        <v>53846</v>
      </c>
      <c r="E82"/>
      <c r="G82" s="11">
        <f t="shared" si="11"/>
        <v>583</v>
      </c>
      <c r="H82" s="12">
        <f t="shared" si="12"/>
        <v>1.0945684621594728E-2</v>
      </c>
      <c r="I82">
        <f t="shared" si="13"/>
        <v>1.0945684621594728E-2</v>
      </c>
    </row>
    <row r="83" spans="1:9">
      <c r="A83" s="10" t="str">
        <f>'TM1 Res Cust'!A21</f>
        <v>2011</v>
      </c>
      <c r="B83" s="10" t="str">
        <f>'TM1 Res Cust'!B21</f>
        <v>Jan</v>
      </c>
      <c r="C83" s="11">
        <f>'TM1 Com Cust'!K21</f>
        <v>53264</v>
      </c>
      <c r="D83" s="11">
        <f>'TM1 Com Cust'!L21</f>
        <v>53946</v>
      </c>
      <c r="E83"/>
      <c r="G83" s="11">
        <f t="shared" si="11"/>
        <v>682</v>
      </c>
      <c r="H83" s="12">
        <f t="shared" si="12"/>
        <v>1.2804145389005707E-2</v>
      </c>
      <c r="I83">
        <f t="shared" si="13"/>
        <v>1.2804145389005707E-2</v>
      </c>
    </row>
    <row r="84" spans="1:9">
      <c r="A84" s="10" t="str">
        <f>'TM1 Res Cust'!A22</f>
        <v>2011</v>
      </c>
      <c r="B84" s="10" t="str">
        <f>'TM1 Res Cust'!B22</f>
        <v>Feb</v>
      </c>
      <c r="C84" s="11">
        <f>'TM1 Com Cust'!K22</f>
        <v>53273</v>
      </c>
      <c r="D84" s="11">
        <f>'TM1 Com Cust'!L22</f>
        <v>53976</v>
      </c>
      <c r="E84"/>
      <c r="G84" s="11">
        <f t="shared" si="11"/>
        <v>703</v>
      </c>
      <c r="H84" s="12">
        <f t="shared" si="12"/>
        <v>1.3196178176562236E-2</v>
      </c>
      <c r="I84">
        <f t="shared" si="13"/>
        <v>1.3196178176562236E-2</v>
      </c>
    </row>
    <row r="85" spans="1:9">
      <c r="A85" s="10" t="str">
        <f>'TM1 Res Cust'!A23</f>
        <v>2011</v>
      </c>
      <c r="B85" s="10" t="str">
        <f>'TM1 Res Cust'!B23</f>
        <v>Mar</v>
      </c>
      <c r="C85" s="11">
        <f>'TM1 Com Cust'!K23</f>
        <v>53354</v>
      </c>
      <c r="D85" s="11">
        <f>'TM1 Com Cust'!L23</f>
        <v>54006</v>
      </c>
      <c r="E85"/>
      <c r="G85" s="11">
        <f t="shared" si="11"/>
        <v>652</v>
      </c>
      <c r="H85" s="12">
        <f t="shared" si="12"/>
        <v>1.2220264647449113E-2</v>
      </c>
      <c r="I85">
        <f t="shared" si="13"/>
        <v>1.2220264647449113E-2</v>
      </c>
    </row>
    <row r="86" spans="1:9">
      <c r="A86" s="10" t="str">
        <f>'TM1 Res Cust'!A24</f>
        <v>2011</v>
      </c>
      <c r="B86" s="10" t="str">
        <f>'TM1 Res Cust'!B24</f>
        <v>Apr</v>
      </c>
      <c r="C86" s="11">
        <f>'TM1 Com Cust'!K24</f>
        <v>53397</v>
      </c>
      <c r="D86" s="11">
        <f>'TM1 Com Cust'!L24</f>
        <v>54036</v>
      </c>
      <c r="E86"/>
      <c r="G86" s="11">
        <f t="shared" si="11"/>
        <v>639</v>
      </c>
      <c r="H86" s="12">
        <f t="shared" si="12"/>
        <v>1.1966964436204281E-2</v>
      </c>
      <c r="I86">
        <f t="shared" si="13"/>
        <v>1.1966964436204281E-2</v>
      </c>
    </row>
    <row r="87" spans="1:9">
      <c r="A87" s="10" t="str">
        <f>'TM1 Res Cust'!A25</f>
        <v>2011</v>
      </c>
      <c r="B87" s="10" t="str">
        <f>'TM1 Res Cust'!B25</f>
        <v>May</v>
      </c>
      <c r="C87" s="11">
        <f>'TM1 Com Cust'!K25</f>
        <v>53363</v>
      </c>
      <c r="D87" s="11">
        <f>'TM1 Com Cust'!L25</f>
        <v>54066</v>
      </c>
      <c r="E87"/>
      <c r="G87" s="11">
        <f t="shared" si="11"/>
        <v>703</v>
      </c>
      <c r="H87" s="12">
        <f t="shared" si="12"/>
        <v>1.3173922005884227E-2</v>
      </c>
      <c r="I87">
        <f t="shared" si="13"/>
        <v>1.3173922005884227E-2</v>
      </c>
    </row>
    <row r="88" spans="1:9">
      <c r="A88" s="10" t="str">
        <f>'TM1 Res Cust'!A26</f>
        <v>2011</v>
      </c>
      <c r="B88" s="10" t="str">
        <f>'TM1 Res Cust'!B26</f>
        <v>Jun</v>
      </c>
      <c r="C88" s="11">
        <f>'TM1 Com Cust'!K26</f>
        <v>53413</v>
      </c>
      <c r="D88" s="11">
        <f>'TM1 Com Cust'!L26</f>
        <v>54097</v>
      </c>
      <c r="E88"/>
      <c r="G88" s="11">
        <f t="shared" si="11"/>
        <v>684</v>
      </c>
      <c r="H88" s="12">
        <f t="shared" si="12"/>
        <v>1.2805871229850411E-2</v>
      </c>
      <c r="I88">
        <f t="shared" si="13"/>
        <v>1.2805871229850411E-2</v>
      </c>
    </row>
    <row r="89" spans="1:9">
      <c r="A89" s="10" t="str">
        <f>'TM1 Res Cust'!A27</f>
        <v>2011</v>
      </c>
      <c r="B89" s="10" t="str">
        <f>'TM1 Res Cust'!B27</f>
        <v>Jul</v>
      </c>
      <c r="C89" s="11">
        <f>'TM1 Com Cust'!K27</f>
        <v>53439</v>
      </c>
      <c r="D89" s="11">
        <f>'TM1 Com Cust'!L27</f>
        <v>54127</v>
      </c>
      <c r="E89"/>
      <c r="G89" s="11">
        <f t="shared" si="11"/>
        <v>688</v>
      </c>
      <c r="H89" s="12">
        <f t="shared" si="12"/>
        <v>1.2874492411908906E-2</v>
      </c>
      <c r="I89">
        <f t="shared" si="13"/>
        <v>1.2874492411908906E-2</v>
      </c>
    </row>
    <row r="90" spans="1:9">
      <c r="A90" s="10" t="str">
        <f>'TM1 Res Cust'!A28</f>
        <v>2011</v>
      </c>
      <c r="B90" s="10" t="str">
        <f>'TM1 Res Cust'!B28</f>
        <v>Aug</v>
      </c>
      <c r="C90" s="11">
        <f>'TM1 Com Cust'!K28</f>
        <v>53491</v>
      </c>
      <c r="D90" s="11">
        <f>'TM1 Com Cust'!L28</f>
        <v>54157</v>
      </c>
      <c r="E90"/>
      <c r="G90" s="11">
        <f t="shared" si="11"/>
        <v>666</v>
      </c>
      <c r="H90" s="12">
        <f t="shared" si="12"/>
        <v>1.2450692639883345E-2</v>
      </c>
      <c r="I90">
        <f t="shared" si="13"/>
        <v>1.2450692639883345E-2</v>
      </c>
    </row>
    <row r="91" spans="1:9">
      <c r="E91"/>
      <c r="H91" s="7"/>
    </row>
    <row r="92" spans="1:9">
      <c r="B92" s="23" t="s">
        <v>51</v>
      </c>
      <c r="C92" s="13">
        <f>AVERAGE(C79:C90)</f>
        <v>53357.166666666664</v>
      </c>
      <c r="D92" s="13">
        <f>AVERAGE(D79:D90)</f>
        <v>53973.916666666664</v>
      </c>
      <c r="E92"/>
      <c r="G92" s="13">
        <f>D92-C92</f>
        <v>616.75</v>
      </c>
      <c r="H92" s="14">
        <f>G92/C92</f>
        <v>1.1558897117850461E-2</v>
      </c>
    </row>
    <row r="93" spans="1:9">
      <c r="D93" s="20">
        <f>D92/C92-1</f>
        <v>1.1558897117850409E-2</v>
      </c>
      <c r="E93"/>
    </row>
    <row r="94" spans="1:9">
      <c r="G94" s="21" t="s">
        <v>60</v>
      </c>
    </row>
    <row r="95" spans="1:9">
      <c r="G95" s="8" t="s">
        <v>34</v>
      </c>
      <c r="H95" s="18">
        <f>AVERAGE(H79:H90)</f>
        <v>1.1558641411505753E-2</v>
      </c>
    </row>
    <row r="96" spans="1:9">
      <c r="G96" s="8" t="s">
        <v>35</v>
      </c>
      <c r="H96" s="9">
        <f>MAX(H79:H90, ABS(MIN(H79:H90)))</f>
        <v>1.3196178176562236E-2</v>
      </c>
    </row>
    <row r="97" spans="7:8">
      <c r="G97" s="8" t="s">
        <v>36</v>
      </c>
      <c r="H97" s="9">
        <f>AVERAGE(I79:I90)</f>
        <v>1.1558641411505753E-2</v>
      </c>
    </row>
  </sheetData>
  <pageMargins left="0.7" right="0.7" top="0.75" bottom="0.75" header="0.3" footer="0.3"/>
  <pageSetup fitToHeight="3" orientation="landscape" r:id="rId1"/>
  <rowBreaks count="3" manualBreakCount="3">
    <brk id="27" max="16383" man="1"/>
    <brk id="51" max="16383" man="1"/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114"/>
  <sheetViews>
    <sheetView topLeftCell="A45" workbookViewId="0">
      <selection activeCell="I45" sqref="I45"/>
    </sheetView>
  </sheetViews>
  <sheetFormatPr defaultRowHeight="15"/>
  <cols>
    <col min="1" max="2" width="7.7109375" customWidth="1"/>
    <col min="3" max="7" width="13" customWidth="1"/>
    <col min="8" max="8" width="17.85546875" customWidth="1"/>
    <col min="9" max="10" width="7.7109375" customWidth="1"/>
    <col min="11" max="11" width="13" style="2" customWidth="1"/>
    <col min="12" max="12" width="13" style="16" customWidth="1"/>
    <col min="13" max="14" width="13" style="2" customWidth="1"/>
    <col min="15" max="15" width="13" style="16" customWidth="1"/>
  </cols>
  <sheetData>
    <row r="1" spans="1:15">
      <c r="A1" s="1" t="s">
        <v>0</v>
      </c>
      <c r="B1" t="str">
        <f ca="1">_xll.VIEW("forecasting:OpStat2","!","!",$B$2,"!",$B$3,"!","!")</f>
        <v>forecasting:OpStat2</v>
      </c>
    </row>
    <row r="2" spans="1:15">
      <c r="A2" s="1" t="s">
        <v>1</v>
      </c>
      <c r="B2" t="str">
        <f ca="1">_xll.SUBNM("forecasting:Location","","Total Location","Location Code")</f>
        <v>FPC</v>
      </c>
    </row>
    <row r="3" spans="1:15">
      <c r="A3" s="1" t="s">
        <v>2</v>
      </c>
      <c r="B3" t="str">
        <f ca="1">_xll.SUBNM("forecasting:Tariff Schedule","Rates - Input","Total Tariff","Short Name")</f>
        <v>Total Tariff</v>
      </c>
    </row>
    <row r="5" spans="1:15" ht="15.75" thickBot="1">
      <c r="I5" s="94" t="s">
        <v>76</v>
      </c>
    </row>
    <row r="6" spans="1:15">
      <c r="A6" s="63"/>
      <c r="B6" s="64"/>
      <c r="C6" s="65" t="s">
        <v>3</v>
      </c>
      <c r="D6" s="65" t="s">
        <v>4</v>
      </c>
      <c r="E6" s="65" t="s">
        <v>5</v>
      </c>
      <c r="F6" s="66" t="s">
        <v>75</v>
      </c>
      <c r="G6" s="66" t="s">
        <v>78</v>
      </c>
      <c r="H6" s="62"/>
      <c r="I6" s="79"/>
      <c r="J6" s="65"/>
      <c r="K6" s="80" t="s">
        <v>3</v>
      </c>
      <c r="L6" s="80" t="s">
        <v>4</v>
      </c>
      <c r="M6" s="80" t="s">
        <v>5</v>
      </c>
      <c r="N6" s="80" t="s">
        <v>75</v>
      </c>
      <c r="O6" s="81" t="s">
        <v>78</v>
      </c>
    </row>
    <row r="7" spans="1:15">
      <c r="A7" s="67"/>
      <c r="B7" s="68"/>
      <c r="C7" s="69" t="s">
        <v>79</v>
      </c>
      <c r="D7" s="69" t="s">
        <v>79</v>
      </c>
      <c r="E7" s="69" t="s">
        <v>79</v>
      </c>
      <c r="F7" s="69" t="s">
        <v>79</v>
      </c>
      <c r="G7" s="69" t="s">
        <v>79</v>
      </c>
      <c r="H7" s="62"/>
      <c r="I7" s="82"/>
      <c r="J7" s="69"/>
      <c r="K7" s="83" t="s">
        <v>79</v>
      </c>
      <c r="L7" s="83" t="s">
        <v>79</v>
      </c>
      <c r="M7" s="83" t="s">
        <v>79</v>
      </c>
      <c r="N7" s="83" t="s">
        <v>79</v>
      </c>
      <c r="O7" s="84" t="s">
        <v>79</v>
      </c>
    </row>
    <row r="8" spans="1:15" s="32" customFormat="1">
      <c r="A8" s="61"/>
      <c r="B8" s="40"/>
      <c r="C8" s="42" t="s">
        <v>7</v>
      </c>
      <c r="D8" s="42" t="s">
        <v>7</v>
      </c>
      <c r="E8" s="42" t="s">
        <v>7</v>
      </c>
      <c r="F8" s="42" t="s">
        <v>7</v>
      </c>
      <c r="G8" s="43" t="s">
        <v>7</v>
      </c>
      <c r="H8" s="33"/>
      <c r="I8" s="85"/>
      <c r="J8" s="42"/>
      <c r="K8" s="86" t="s">
        <v>7</v>
      </c>
      <c r="L8" s="86" t="s">
        <v>7</v>
      </c>
      <c r="M8" s="86" t="s">
        <v>7</v>
      </c>
      <c r="N8" s="86" t="s">
        <v>7</v>
      </c>
      <c r="O8" s="87" t="s">
        <v>7</v>
      </c>
    </row>
    <row r="9" spans="1:15">
      <c r="A9" s="71" t="s">
        <v>8</v>
      </c>
      <c r="B9" s="72" t="s">
        <v>10</v>
      </c>
      <c r="C9" s="73">
        <f ca="1">_xll.DBRW($B$1,$A9,$B9,$B$2,C$8,$B$3,C$7,C$6)</f>
        <v>968982843</v>
      </c>
      <c r="D9" s="73">
        <f ca="1">_xll.DBRW($B$1,$A9,$B9,$B$2,D$8,$B$3,D$7,D$6)</f>
        <v>879416919</v>
      </c>
      <c r="E9" s="73">
        <f ca="1">_xll.DBRW($B$1,$A9,$B9,$B$2,E$8,$B$3,E$7,E$6)</f>
        <v>970932338</v>
      </c>
      <c r="F9" s="73"/>
      <c r="G9" s="74"/>
      <c r="I9" s="67" t="s">
        <v>8</v>
      </c>
      <c r="J9" s="68" t="s">
        <v>10</v>
      </c>
      <c r="K9" s="88">
        <v>968982843</v>
      </c>
      <c r="L9" s="88">
        <v>879416919</v>
      </c>
      <c r="M9" s="88">
        <v>970932338</v>
      </c>
      <c r="N9" s="88"/>
      <c r="O9" s="89"/>
    </row>
    <row r="10" spans="1:15">
      <c r="A10" s="71" t="s">
        <v>8</v>
      </c>
      <c r="B10" s="72" t="s">
        <v>11</v>
      </c>
      <c r="C10" s="73">
        <f ca="1">_xll.DBRW($B$1,$A10,$B10,$B$2,C$8,$B$3,C$7,C$6)</f>
        <v>889253536</v>
      </c>
      <c r="D10" s="73">
        <f ca="1">_xll.DBRW($B$1,$A10,$B10,$B$2,D$8,$B$3,D$7,D$6)</f>
        <v>739738137</v>
      </c>
      <c r="E10" s="73">
        <f ca="1">_xll.DBRW($B$1,$A10,$B10,$B$2,E$8,$B$3,E$7,E$6)</f>
        <v>884667035</v>
      </c>
      <c r="F10" s="73"/>
      <c r="G10" s="74"/>
      <c r="I10" s="67" t="s">
        <v>8</v>
      </c>
      <c r="J10" s="68" t="s">
        <v>11</v>
      </c>
      <c r="K10" s="88">
        <v>889253536</v>
      </c>
      <c r="L10" s="88">
        <v>739738137</v>
      </c>
      <c r="M10" s="88">
        <v>884667035</v>
      </c>
      <c r="N10" s="88"/>
      <c r="O10" s="89"/>
    </row>
    <row r="11" spans="1:15">
      <c r="A11" s="71" t="s">
        <v>8</v>
      </c>
      <c r="B11" s="72" t="s">
        <v>12</v>
      </c>
      <c r="C11" s="73">
        <f ca="1">_xll.DBRW($B$1,$A11,$B11,$B$2,C$8,$B$3,C$7,C$6)</f>
        <v>763953321</v>
      </c>
      <c r="D11" s="73">
        <f ca="1">_xll.DBRW($B$1,$A11,$B11,$B$2,D$8,$B$3,D$7,D$6)</f>
        <v>770165595</v>
      </c>
      <c r="E11" s="73">
        <f ca="1">_xll.DBRW($B$1,$A11,$B11,$B$2,E$8,$B$3,E$7,E$6)</f>
        <v>766852796</v>
      </c>
      <c r="F11" s="73"/>
      <c r="G11" s="74"/>
      <c r="I11" s="67" t="s">
        <v>8</v>
      </c>
      <c r="J11" s="68" t="s">
        <v>12</v>
      </c>
      <c r="K11" s="88">
        <v>763953321</v>
      </c>
      <c r="L11" s="88">
        <v>770165595</v>
      </c>
      <c r="M11" s="88">
        <v>766852796</v>
      </c>
      <c r="N11" s="88"/>
      <c r="O11" s="89"/>
    </row>
    <row r="12" spans="1:15">
      <c r="A12" s="71" t="s">
        <v>8</v>
      </c>
      <c r="B12" s="72" t="s">
        <v>13</v>
      </c>
      <c r="C12" s="73">
        <f ca="1">_xll.DBRW($B$1,$A12,$B12,$B$2,C$8,$B$3,C$7,C$6)</f>
        <v>734967557</v>
      </c>
      <c r="D12" s="73">
        <f ca="1">_xll.DBRW($B$1,$A12,$B12,$B$2,D$8,$B$3,D$7,D$6)</f>
        <v>802686801</v>
      </c>
      <c r="E12" s="73">
        <f ca="1">_xll.DBRW($B$1,$A12,$B12,$B$2,E$8,$B$3,E$7,E$6)</f>
        <v>741788454</v>
      </c>
      <c r="F12" s="73"/>
      <c r="G12" s="74"/>
      <c r="I12" s="67" t="s">
        <v>8</v>
      </c>
      <c r="J12" s="68" t="s">
        <v>13</v>
      </c>
      <c r="K12" s="88">
        <v>734967557</v>
      </c>
      <c r="L12" s="88">
        <v>802686801</v>
      </c>
      <c r="M12" s="88">
        <v>741788454</v>
      </c>
      <c r="N12" s="88"/>
      <c r="O12" s="89"/>
    </row>
    <row r="13" spans="1:15">
      <c r="A13" s="71" t="s">
        <v>8</v>
      </c>
      <c r="B13" s="72" t="s">
        <v>14</v>
      </c>
      <c r="C13" s="73">
        <f ca="1">_xll.DBRW($B$1,$A13,$B13,$B$2,C$8,$B$3,C$7,C$6)</f>
        <v>988068944</v>
      </c>
      <c r="D13" s="73">
        <f ca="1">_xll.DBRW($B$1,$A13,$B13,$B$2,D$8,$B$3,D$7,D$6)</f>
        <v>931175147</v>
      </c>
      <c r="E13" s="73">
        <f ca="1">_xll.DBRW($B$1,$A13,$B13,$B$2,E$8,$B$3,E$7,E$6)</f>
        <v>991157522</v>
      </c>
      <c r="F13" s="73"/>
      <c r="G13" s="74"/>
      <c r="I13" s="67" t="s">
        <v>8</v>
      </c>
      <c r="J13" s="68" t="s">
        <v>14</v>
      </c>
      <c r="K13" s="88">
        <v>988068944</v>
      </c>
      <c r="L13" s="88">
        <v>931175147</v>
      </c>
      <c r="M13" s="88">
        <v>991157522</v>
      </c>
      <c r="N13" s="88"/>
      <c r="O13" s="89"/>
    </row>
    <row r="14" spans="1:15">
      <c r="A14" s="71" t="s">
        <v>8</v>
      </c>
      <c r="B14" s="72" t="s">
        <v>15</v>
      </c>
      <c r="C14" s="73">
        <f ca="1">_xll.DBRW($B$1,$A14,$B14,$B$2,C$8,$B$3,C$7,C$6)</f>
        <v>1112641659</v>
      </c>
      <c r="D14" s="73">
        <f ca="1">_xll.DBRW($B$1,$A14,$B14,$B$2,D$8,$B$3,D$7,D$6)</f>
        <v>1048824909</v>
      </c>
      <c r="E14" s="73">
        <f ca="1">_xll.DBRW($B$1,$A14,$B14,$B$2,E$8,$B$3,E$7,E$6)</f>
        <v>1080926298.6800001</v>
      </c>
      <c r="F14" s="73">
        <f ca="1">_xll.DBRW($B$1,$A14,$B14,$B$2,F$8,$B$3,F$7,F$6)</f>
        <v>0</v>
      </c>
      <c r="G14" s="74"/>
      <c r="I14" s="67" t="s">
        <v>8</v>
      </c>
      <c r="J14" s="68" t="s">
        <v>15</v>
      </c>
      <c r="K14" s="88">
        <v>1112641659</v>
      </c>
      <c r="L14" s="88">
        <v>1048824909</v>
      </c>
      <c r="M14" s="88">
        <v>1080926298.6800001</v>
      </c>
      <c r="N14" s="88">
        <v>0</v>
      </c>
      <c r="O14" s="89"/>
    </row>
    <row r="15" spans="1:15">
      <c r="A15" s="71" t="s">
        <v>8</v>
      </c>
      <c r="B15" s="72" t="s">
        <v>16</v>
      </c>
      <c r="C15" s="73">
        <f ca="1">_xll.DBRW($B$1,$A15,$B15,$B$2,C$8,$B$3,C$7,C$6)</f>
        <v>1205533929</v>
      </c>
      <c r="D15" s="73">
        <f ca="1">_xll.DBRW($B$1,$A15,$B15,$B$2,D$8,$B$3,D$7,D$6)</f>
        <v>1135042201</v>
      </c>
      <c r="E15" s="73">
        <f ca="1">_xll.DBRW($B$1,$A15,$B15,$B$2,E$8,$B$3,E$7,E$6)</f>
        <v>1155147725.9200001</v>
      </c>
      <c r="F15" s="73">
        <f ca="1">_xll.DBRW($B$1,$A15,$B15,$B$2,F$8,$B$3,F$7,F$6)</f>
        <v>0</v>
      </c>
      <c r="G15" s="74"/>
      <c r="I15" s="67" t="s">
        <v>8</v>
      </c>
      <c r="J15" s="68" t="s">
        <v>16</v>
      </c>
      <c r="K15" s="88">
        <v>1205533929</v>
      </c>
      <c r="L15" s="88">
        <v>1135042201</v>
      </c>
      <c r="M15" s="88">
        <v>1155147725.9200001</v>
      </c>
      <c r="N15" s="88">
        <v>0</v>
      </c>
      <c r="O15" s="89"/>
    </row>
    <row r="16" spans="1:15">
      <c r="A16" s="71" t="s">
        <v>8</v>
      </c>
      <c r="B16" s="72" t="s">
        <v>17</v>
      </c>
      <c r="C16" s="73">
        <f ca="1">_xll.DBRW($B$1,$A16,$B16,$B$2,C$8,$B$3,C$7,C$6)</f>
        <v>1144992943</v>
      </c>
      <c r="D16" s="73">
        <f ca="1">_xll.DBRW($B$1,$A16,$B16,$B$2,D$8,$B$3,D$7,D$6)</f>
        <v>1123729911</v>
      </c>
      <c r="E16" s="73">
        <f ca="1">_xll.DBRW($B$1,$A16,$B16,$B$2,E$8,$B$3,E$7,E$6)</f>
        <v>1140251614.72</v>
      </c>
      <c r="F16" s="73">
        <f ca="1">_xll.DBRW($B$1,$A16,$B16,$B$2,F$8,$B$3,F$7,F$6)</f>
        <v>0</v>
      </c>
      <c r="G16" s="74"/>
      <c r="I16" s="67" t="s">
        <v>8</v>
      </c>
      <c r="J16" s="68" t="s">
        <v>17</v>
      </c>
      <c r="K16" s="88">
        <v>1144992943</v>
      </c>
      <c r="L16" s="88">
        <v>1123729911</v>
      </c>
      <c r="M16" s="88">
        <v>1140251614.72</v>
      </c>
      <c r="N16" s="88">
        <v>0</v>
      </c>
      <c r="O16" s="89"/>
    </row>
    <row r="17" spans="1:15">
      <c r="A17" s="71" t="s">
        <v>8</v>
      </c>
      <c r="B17" s="72" t="s">
        <v>18</v>
      </c>
      <c r="C17" s="73">
        <f ca="1">_xll.DBRW($B$1,$A17,$B17,$B$2,C$8,$B$3,C$7,C$6)</f>
        <v>1062424205</v>
      </c>
      <c r="D17" s="73">
        <f ca="1">_xll.DBRW($B$1,$A17,$B17,$B$2,D$8,$B$3,D$7,D$6)</f>
        <v>984275987</v>
      </c>
      <c r="E17" s="73">
        <f ca="1">_xll.DBRW($B$1,$A17,$B17,$B$2,E$8,$B$3,E$7,E$6)</f>
        <v>998719342.72000003</v>
      </c>
      <c r="F17" s="73">
        <f ca="1">_xll.DBRW($B$1,$A17,$B17,$B$2,F$8,$B$3,F$7,F$6)</f>
        <v>0</v>
      </c>
      <c r="G17" s="74"/>
      <c r="I17" s="67" t="s">
        <v>8</v>
      </c>
      <c r="J17" s="68" t="s">
        <v>18</v>
      </c>
      <c r="K17" s="88">
        <v>1062424205</v>
      </c>
      <c r="L17" s="88">
        <v>984275987</v>
      </c>
      <c r="M17" s="88">
        <v>998719342.72000003</v>
      </c>
      <c r="N17" s="88">
        <v>0</v>
      </c>
      <c r="O17" s="89"/>
    </row>
    <row r="18" spans="1:15">
      <c r="A18" s="71" t="s">
        <v>8</v>
      </c>
      <c r="B18" s="72" t="s">
        <v>19</v>
      </c>
      <c r="C18" s="73">
        <f ca="1">_xll.DBRW($B$1,$A18,$B18,$B$2,C$8,$B$3,C$7,C$6)</f>
        <v>804492444</v>
      </c>
      <c r="D18" s="73">
        <f ca="1">_xll.DBRW($B$1,$A18,$B18,$B$2,D$8,$B$3,D$7,D$6)</f>
        <v>886398508</v>
      </c>
      <c r="E18" s="73">
        <f ca="1">_xll.DBRW($B$1,$A18,$B18,$B$2,E$8,$B$3,E$7,E$6)</f>
        <v>874549230.73000002</v>
      </c>
      <c r="F18" s="73">
        <f ca="1">_xll.DBRW($B$1,$A18,$B18,$B$2,F$8,$B$3,F$7,F$6)</f>
        <v>0</v>
      </c>
      <c r="G18" s="74"/>
      <c r="I18" s="67" t="s">
        <v>8</v>
      </c>
      <c r="J18" s="68" t="s">
        <v>19</v>
      </c>
      <c r="K18" s="88">
        <v>804492444</v>
      </c>
      <c r="L18" s="88">
        <v>886398508</v>
      </c>
      <c r="M18" s="88">
        <v>874549230.73000002</v>
      </c>
      <c r="N18" s="88">
        <v>0</v>
      </c>
      <c r="O18" s="89"/>
    </row>
    <row r="19" spans="1:15">
      <c r="A19" s="71" t="s">
        <v>8</v>
      </c>
      <c r="B19" s="72" t="s">
        <v>20</v>
      </c>
      <c r="C19" s="73">
        <f ca="1">_xll.DBRW($B$1,$A19,$B19,$B$2,C$8,$B$3,C$7,C$6)</f>
        <v>715813052</v>
      </c>
      <c r="D19" s="73">
        <f ca="1">_xll.DBRW($B$1,$A19,$B19,$B$2,D$8,$B$3,D$7,D$6)</f>
        <v>760838002</v>
      </c>
      <c r="E19" s="73">
        <f ca="1">_xll.DBRW($B$1,$A19,$B19,$B$2,E$8,$B$3,E$7,E$6)</f>
        <v>746694038.11000001</v>
      </c>
      <c r="F19" s="73">
        <f ca="1">_xll.DBRW($B$1,$A19,$B19,$B$2,F$8,$B$3,F$7,F$6)</f>
        <v>0</v>
      </c>
      <c r="G19" s="74"/>
      <c r="I19" s="67" t="s">
        <v>8</v>
      </c>
      <c r="J19" s="68" t="s">
        <v>20</v>
      </c>
      <c r="K19" s="88">
        <v>715813052</v>
      </c>
      <c r="L19" s="88">
        <v>760838002</v>
      </c>
      <c r="M19" s="88">
        <v>746694038.11000001</v>
      </c>
      <c r="N19" s="88">
        <v>0</v>
      </c>
      <c r="O19" s="89"/>
    </row>
    <row r="20" spans="1:15">
      <c r="A20" s="71" t="s">
        <v>8</v>
      </c>
      <c r="B20" s="72" t="s">
        <v>21</v>
      </c>
      <c r="C20" s="73">
        <f ca="1">_xll.DBRW($B$1,$A20,$B20,$B$2,C$8,$B$3,C$7,C$6)</f>
        <v>968070870</v>
      </c>
      <c r="D20" s="73">
        <f ca="1">_xll.DBRW($B$1,$A20,$B20,$B$2,D$8,$B$3,D$7,D$6)</f>
        <v>829941355</v>
      </c>
      <c r="E20" s="73">
        <f ca="1">_xll.DBRW($B$1,$A20,$B20,$B$2,E$8,$B$3,E$7,E$6)</f>
        <v>832889477</v>
      </c>
      <c r="F20" s="73">
        <f ca="1">_xll.DBRW($B$1,$A20,$B20,$B$2,F$8,$B$3,F$7,F$6)</f>
        <v>0</v>
      </c>
      <c r="G20" s="74"/>
      <c r="I20" s="67" t="s">
        <v>8</v>
      </c>
      <c r="J20" s="68" t="s">
        <v>21</v>
      </c>
      <c r="K20" s="88">
        <v>968070870</v>
      </c>
      <c r="L20" s="88">
        <v>829941355</v>
      </c>
      <c r="M20" s="88">
        <v>832889477</v>
      </c>
      <c r="N20" s="88">
        <v>0</v>
      </c>
      <c r="O20" s="89"/>
    </row>
    <row r="21" spans="1:15">
      <c r="A21" s="71" t="s">
        <v>9</v>
      </c>
      <c r="B21" s="72" t="s">
        <v>10</v>
      </c>
      <c r="C21" s="73">
        <f ca="1">_xll.DBRW($B$1,$A21,$B21,$B$2,C$8,$B$3,C$7,C$6)</f>
        <v>904801456</v>
      </c>
      <c r="D21" s="73">
        <f ca="1">_xll.DBRW($B$1,$A21,$B21,$B$2,D$8,$B$3,D$7,D$6)</f>
        <v>883782347</v>
      </c>
      <c r="E21" s="73">
        <f ca="1">_xll.DBRW($B$1,$A21,$B21,$B$2,E$8,$B$3,E$7,E$6)</f>
        <v>917491670.38999999</v>
      </c>
      <c r="F21" s="73">
        <f ca="1">_xll.DBRW($B$1,$A21,$B21,$B$2,F$8,$B$3,F$7,F$6)</f>
        <v>904801456</v>
      </c>
      <c r="G21" s="74">
        <f ca="1">_xll.DBRW($B$1,$A21,$B21,$B$2,G$8,$B$3,G$7,G$6)</f>
        <v>0</v>
      </c>
      <c r="I21" s="67" t="s">
        <v>9</v>
      </c>
      <c r="J21" s="68" t="s">
        <v>10</v>
      </c>
      <c r="K21" s="88">
        <v>904801456</v>
      </c>
      <c r="L21" s="88">
        <v>883782347</v>
      </c>
      <c r="M21" s="88">
        <v>917491670.38999999</v>
      </c>
      <c r="N21" s="88">
        <v>904801456</v>
      </c>
      <c r="O21" s="89">
        <v>0</v>
      </c>
    </row>
    <row r="22" spans="1:15">
      <c r="A22" s="71" t="s">
        <v>9</v>
      </c>
      <c r="B22" s="72" t="s">
        <v>11</v>
      </c>
      <c r="C22" s="73">
        <f ca="1">_xll.DBRW($B$1,$A22,$B22,$B$2,C$8,$B$3,C$7,C$6)</f>
        <v>800468823</v>
      </c>
      <c r="D22" s="73">
        <f ca="1">_xll.DBRW($B$1,$A22,$B22,$B$2,D$8,$B$3,D$7,D$6)</f>
        <v>747254296</v>
      </c>
      <c r="E22" s="73">
        <f ca="1">_xll.DBRW($B$1,$A22,$B22,$B$2,E$8,$B$3,E$7,E$6)</f>
        <v>775572000.21000004</v>
      </c>
      <c r="F22" s="73">
        <f ca="1">_xll.DBRW($B$1,$A22,$B22,$B$2,F$8,$B$3,F$7,F$6)</f>
        <v>800468823</v>
      </c>
      <c r="G22" s="74">
        <f ca="1">_xll.DBRW($B$1,$A22,$B22,$B$2,G$8,$B$3,G$7,G$6)</f>
        <v>0</v>
      </c>
      <c r="I22" s="67" t="s">
        <v>9</v>
      </c>
      <c r="J22" s="68" t="s">
        <v>11</v>
      </c>
      <c r="K22" s="88">
        <v>800468823</v>
      </c>
      <c r="L22" s="88">
        <v>747254296</v>
      </c>
      <c r="M22" s="88">
        <v>775572000.21000004</v>
      </c>
      <c r="N22" s="88">
        <v>800468823</v>
      </c>
      <c r="O22" s="89">
        <v>0</v>
      </c>
    </row>
    <row r="23" spans="1:15">
      <c r="A23" s="71" t="s">
        <v>9</v>
      </c>
      <c r="B23" s="72" t="s">
        <v>12</v>
      </c>
      <c r="C23" s="73">
        <f ca="1">_xll.DBRW($B$1,$A23,$B23,$B$2,C$8,$B$3,C$7,C$6)</f>
        <v>742288526</v>
      </c>
      <c r="D23" s="73">
        <f ca="1">_xll.DBRW($B$1,$A23,$B23,$B$2,D$8,$B$3,D$7,D$6)</f>
        <v>811582623</v>
      </c>
      <c r="E23" s="73">
        <f ca="1">_xll.DBRW($B$1,$A23,$B23,$B$2,E$8,$B$3,E$7,E$6)</f>
        <v>802811203.15999997</v>
      </c>
      <c r="F23" s="73">
        <f ca="1">_xll.DBRW($B$1,$A23,$B23,$B$2,F$8,$B$3,F$7,F$6)</f>
        <v>742288526</v>
      </c>
      <c r="G23" s="74">
        <f ca="1">_xll.DBRW($B$1,$A23,$B23,$B$2,G$8,$B$3,G$7,G$6)</f>
        <v>0</v>
      </c>
      <c r="I23" s="67" t="s">
        <v>9</v>
      </c>
      <c r="J23" s="68" t="s">
        <v>12</v>
      </c>
      <c r="K23" s="88">
        <v>742288526</v>
      </c>
      <c r="L23" s="88">
        <v>811582623</v>
      </c>
      <c r="M23" s="88">
        <v>802811203.15999997</v>
      </c>
      <c r="N23" s="88">
        <v>742288526</v>
      </c>
      <c r="O23" s="89">
        <v>0</v>
      </c>
    </row>
    <row r="24" spans="1:15">
      <c r="A24" s="71" t="s">
        <v>9</v>
      </c>
      <c r="B24" s="72" t="s">
        <v>13</v>
      </c>
      <c r="C24" s="73">
        <f ca="1">_xll.DBRW($B$1,$A24,$B24,$B$2,C$8,$B$3,C$7,C$6)</f>
        <v>852890154</v>
      </c>
      <c r="D24" s="73">
        <f ca="1">_xll.DBRW($B$1,$A24,$B24,$B$2,D$8,$B$3,D$7,D$6)</f>
        <v>818397521</v>
      </c>
      <c r="E24" s="73">
        <f ca="1">_xll.DBRW($B$1,$A24,$B24,$B$2,E$8,$B$3,E$7,E$6)</f>
        <v>792314882.23000002</v>
      </c>
      <c r="F24" s="73">
        <f ca="1">_xll.DBRW($B$1,$A24,$B24,$B$2,F$8,$B$3,F$7,F$6)</f>
        <v>852890154</v>
      </c>
      <c r="G24" s="74">
        <f ca="1">_xll.DBRW($B$1,$A24,$B24,$B$2,G$8,$B$3,G$7,G$6)</f>
        <v>0</v>
      </c>
      <c r="I24" s="67" t="s">
        <v>9</v>
      </c>
      <c r="J24" s="68" t="s">
        <v>13</v>
      </c>
      <c r="K24" s="88">
        <v>852890154</v>
      </c>
      <c r="L24" s="88">
        <v>818397521</v>
      </c>
      <c r="M24" s="88">
        <v>792314882.23000002</v>
      </c>
      <c r="N24" s="88">
        <v>852890154</v>
      </c>
      <c r="O24" s="89">
        <v>0</v>
      </c>
    </row>
    <row r="25" spans="1:15">
      <c r="A25" s="71" t="s">
        <v>9</v>
      </c>
      <c r="B25" s="72" t="s">
        <v>14</v>
      </c>
      <c r="C25" s="73">
        <f ca="1">_xll.DBRW($B$1,$A25,$B25,$B$2,C$8,$B$3,C$7,C$6)</f>
        <v>928325383</v>
      </c>
      <c r="D25" s="73">
        <f ca="1">_xll.DBRW($B$1,$A25,$B25,$B$2,D$8,$B$3,D$7,D$6)</f>
        <v>952295250</v>
      </c>
      <c r="E25" s="73">
        <f ca="1">_xll.DBRW($B$1,$A25,$B25,$B$2,E$8,$B$3,E$7,E$6)</f>
        <v>998739007.36000001</v>
      </c>
      <c r="F25" s="73">
        <f ca="1">_xll.DBRW($B$1,$A25,$B25,$B$2,F$8,$B$3,F$7,F$6)</f>
        <v>928325383</v>
      </c>
      <c r="G25" s="74">
        <f ca="1">_xll.DBRW($B$1,$A25,$B25,$B$2,G$8,$B$3,G$7,G$6)</f>
        <v>0</v>
      </c>
      <c r="I25" s="67" t="s">
        <v>9</v>
      </c>
      <c r="J25" s="68" t="s">
        <v>14</v>
      </c>
      <c r="K25" s="88">
        <v>928325383</v>
      </c>
      <c r="L25" s="88">
        <v>952295250</v>
      </c>
      <c r="M25" s="88">
        <v>998739007.36000001</v>
      </c>
      <c r="N25" s="88">
        <v>928325383</v>
      </c>
      <c r="O25" s="89">
        <v>0</v>
      </c>
    </row>
    <row r="26" spans="1:15">
      <c r="A26" s="71" t="s">
        <v>9</v>
      </c>
      <c r="B26" s="72" t="s">
        <v>15</v>
      </c>
      <c r="C26" s="73">
        <f ca="1">_xll.DBRW($B$1,$A26,$B26,$B$2,C$8,$B$3,C$7,C$6)</f>
        <v>1176835690</v>
      </c>
      <c r="D26" s="73">
        <f ca="1">_xll.DBRW($B$1,$A26,$B26,$B$2,D$8,$B$3,D$7,D$6)</f>
        <v>1072546824</v>
      </c>
      <c r="E26" s="73">
        <f ca="1">_xll.DBRW($B$1,$A26,$B26,$B$2,E$8,$B$3,E$7,E$6)</f>
        <v>1113611065.8499999</v>
      </c>
      <c r="F26" s="73">
        <f ca="1">_xll.DBRW($B$1,$A26,$B26,$B$2,F$8,$B$3,F$7,F$6)</f>
        <v>1105525154</v>
      </c>
      <c r="G26" s="74">
        <f ca="1">_xll.DBRW($B$1,$A26,$B26,$B$2,G$8,$B$3,G$7,G$6)</f>
        <v>0</v>
      </c>
      <c r="I26" s="67" t="s">
        <v>9</v>
      </c>
      <c r="J26" s="68" t="s">
        <v>15</v>
      </c>
      <c r="K26" s="88">
        <v>1176835690</v>
      </c>
      <c r="L26" s="88">
        <v>1072546824</v>
      </c>
      <c r="M26" s="88">
        <v>1113611065.8499999</v>
      </c>
      <c r="N26" s="88">
        <v>1105525154</v>
      </c>
      <c r="O26" s="89">
        <v>0</v>
      </c>
    </row>
    <row r="27" spans="1:15">
      <c r="A27" s="71" t="s">
        <v>9</v>
      </c>
      <c r="B27" s="72" t="s">
        <v>16</v>
      </c>
      <c r="C27" s="73">
        <f ca="1">_xll.DBRW($B$1,$A27,$B27,$B$2,C$8,$B$3,C$7,C$6)</f>
        <v>1193152206</v>
      </c>
      <c r="D27" s="73">
        <f ca="1">_xll.DBRW($B$1,$A27,$B27,$B$2,D$8,$B$3,D$7,D$6)</f>
        <v>1161004087</v>
      </c>
      <c r="E27" s="73">
        <f ca="1">_xll.DBRW($B$1,$A27,$B27,$B$2,E$8,$B$3,E$7,E$6)</f>
        <v>1198360310.71</v>
      </c>
      <c r="F27" s="73">
        <f ca="1">_xll.DBRW($B$1,$A27,$B27,$B$2,F$8,$B$3,F$7,F$6)</f>
        <v>1188264976</v>
      </c>
      <c r="G27" s="74">
        <f ca="1">_xll.DBRW($B$1,$A27,$B27,$B$2,G$8,$B$3,G$7,G$6)</f>
        <v>0</v>
      </c>
      <c r="I27" s="67" t="s">
        <v>9</v>
      </c>
      <c r="J27" s="68" t="s">
        <v>16</v>
      </c>
      <c r="K27" s="88">
        <v>1193152206</v>
      </c>
      <c r="L27" s="88">
        <v>1161004087</v>
      </c>
      <c r="M27" s="88">
        <v>1198360310.71</v>
      </c>
      <c r="N27" s="88">
        <v>1188264976</v>
      </c>
      <c r="O27" s="89">
        <v>0</v>
      </c>
    </row>
    <row r="28" spans="1:15">
      <c r="A28" s="71" t="s">
        <v>9</v>
      </c>
      <c r="B28" s="72" t="s">
        <v>17</v>
      </c>
      <c r="C28" s="73">
        <f ca="1">_xll.DBRW($B$1,$A28,$B28,$B$2,C$8,$B$3,C$7,C$6)</f>
        <v>1217616345</v>
      </c>
      <c r="D28" s="73">
        <f ca="1">_xll.DBRW($B$1,$A28,$B28,$B$2,D$8,$B$3,D$7,D$6)</f>
        <v>1152204220</v>
      </c>
      <c r="E28" s="73">
        <f ca="1">_xll.DBRW($B$1,$A28,$B28,$B$2,E$8,$B$3,E$7,E$6)</f>
        <v>1187250493.74</v>
      </c>
      <c r="F28" s="73">
        <f ca="1">_xll.DBRW($B$1,$A28,$B28,$B$2,F$8,$B$3,F$7,F$6)</f>
        <v>1173427125</v>
      </c>
      <c r="G28" s="74">
        <f ca="1">_xll.DBRW($B$1,$A28,$B28,$B$2,G$8,$B$3,G$7,G$6)</f>
        <v>0</v>
      </c>
      <c r="I28" s="67" t="s">
        <v>9</v>
      </c>
      <c r="J28" s="68" t="s">
        <v>17</v>
      </c>
      <c r="K28" s="88">
        <v>1217616345</v>
      </c>
      <c r="L28" s="88">
        <v>1152204220</v>
      </c>
      <c r="M28" s="88">
        <v>1187250493.74</v>
      </c>
      <c r="N28" s="88">
        <v>1173427125</v>
      </c>
      <c r="O28" s="89">
        <v>0</v>
      </c>
    </row>
    <row r="29" spans="1:15">
      <c r="A29" s="71" t="s">
        <v>9</v>
      </c>
      <c r="B29" s="72" t="s">
        <v>18</v>
      </c>
      <c r="C29" s="73">
        <f ca="1">_xll.DBRW($B$1,$A29,$B29,$B$2,C$8,$B$3,C$7,C$6)</f>
        <v>937071165</v>
      </c>
      <c r="D29" s="73">
        <f ca="1">_xll.DBRW($B$1,$A29,$B29,$B$2,D$8,$B$3,D$7,D$6)</f>
        <v>1012848269</v>
      </c>
      <c r="E29" s="73">
        <f ca="1">_xll.DBRW($B$1,$A29,$B29,$B$2,E$8,$B$3,E$7,E$6)</f>
        <v>1038185169.08</v>
      </c>
      <c r="F29" s="73">
        <f ca="1">_xll.DBRW($B$1,$A29,$B29,$B$2,F$8,$B$3,F$7,F$6)</f>
        <v>1046791145</v>
      </c>
      <c r="G29" s="74">
        <f ca="1">_xll.DBRW($B$1,$A29,$B29,$B$2,G$8,$B$3,G$7,G$6)</f>
        <v>0</v>
      </c>
      <c r="I29" s="67" t="s">
        <v>9</v>
      </c>
      <c r="J29" s="68" t="s">
        <v>18</v>
      </c>
      <c r="K29" s="88">
        <v>937071165</v>
      </c>
      <c r="L29" s="88">
        <v>1012848269</v>
      </c>
      <c r="M29" s="88">
        <v>1038185169.08</v>
      </c>
      <c r="N29" s="88">
        <v>1046791145</v>
      </c>
      <c r="O29" s="89">
        <v>0</v>
      </c>
    </row>
    <row r="30" spans="1:15">
      <c r="A30" s="71" t="s">
        <v>9</v>
      </c>
      <c r="B30" s="72" t="s">
        <v>19</v>
      </c>
      <c r="C30" s="73">
        <f ca="1">_xll.DBRW($B$1,$A30,$B30,$B$2,C$8,$B$3,C$7,C$6)</f>
        <v>779868298</v>
      </c>
      <c r="D30" s="73">
        <f ca="1">_xll.DBRW($B$1,$A30,$B30,$B$2,D$8,$B$3,D$7,D$6)</f>
        <v>916487821</v>
      </c>
      <c r="E30" s="73">
        <f ca="1">_xll.DBRW($B$1,$A30,$B30,$B$2,E$8,$B$3,E$7,E$6)</f>
        <v>921526836.24000001</v>
      </c>
      <c r="F30" s="73">
        <f ca="1">_xll.DBRW($B$1,$A30,$B30,$B$2,F$8,$B$3,F$7,F$6)</f>
        <v>891307781</v>
      </c>
      <c r="G30" s="74">
        <f ca="1">_xll.DBRW($B$1,$A30,$B30,$B$2,G$8,$B$3,G$7,G$6)</f>
        <v>0</v>
      </c>
      <c r="I30" s="67" t="s">
        <v>9</v>
      </c>
      <c r="J30" s="68" t="s">
        <v>19</v>
      </c>
      <c r="K30" s="88">
        <v>779868298</v>
      </c>
      <c r="L30" s="88">
        <v>916487821</v>
      </c>
      <c r="M30" s="88">
        <v>921526836.24000001</v>
      </c>
      <c r="N30" s="88">
        <v>891307781</v>
      </c>
      <c r="O30" s="89">
        <v>0</v>
      </c>
    </row>
    <row r="31" spans="1:15">
      <c r="A31" s="71" t="s">
        <v>9</v>
      </c>
      <c r="B31" s="72" t="s">
        <v>20</v>
      </c>
      <c r="C31" s="73">
        <f ca="1">_xll.DBRW($B$1,$A31,$B31,$B$2,C$8,$B$3,C$7,C$6)</f>
        <v>738627807</v>
      </c>
      <c r="D31" s="73">
        <f ca="1">_xll.DBRW($B$1,$A31,$B31,$B$2,D$8,$B$3,D$7,D$6)</f>
        <v>792930551</v>
      </c>
      <c r="E31" s="73">
        <f ca="1">_xll.DBRW($B$1,$A31,$B31,$B$2,E$8,$B$3,E$7,E$6)</f>
        <v>800426511.98000002</v>
      </c>
      <c r="F31" s="73">
        <f ca="1">_xll.DBRW($B$1,$A31,$B31,$B$2,F$8,$B$3,F$7,F$6)</f>
        <v>794557108</v>
      </c>
      <c r="G31" s="74">
        <f ca="1">_xll.DBRW($B$1,$A31,$B31,$B$2,G$8,$B$3,G$7,G$6)</f>
        <v>0</v>
      </c>
      <c r="I31" s="67" t="s">
        <v>9</v>
      </c>
      <c r="J31" s="68" t="s">
        <v>20</v>
      </c>
      <c r="K31" s="88">
        <v>738627807</v>
      </c>
      <c r="L31" s="88">
        <v>792930551</v>
      </c>
      <c r="M31" s="88">
        <v>800426511.98000002</v>
      </c>
      <c r="N31" s="88">
        <v>794557108</v>
      </c>
      <c r="O31" s="89">
        <v>0</v>
      </c>
    </row>
    <row r="32" spans="1:15">
      <c r="A32" s="71" t="s">
        <v>9</v>
      </c>
      <c r="B32" s="72" t="s">
        <v>21</v>
      </c>
      <c r="C32" s="73">
        <f ca="1">_xll.DBRW($B$1,$A32,$B32,$B$2,C$8,$B$3,C$7,C$6)</f>
        <v>768340737</v>
      </c>
      <c r="D32" s="73">
        <f ca="1">_xll.DBRW($B$1,$A32,$B32,$B$2,D$8,$B$3,D$7,D$6)</f>
        <v>866969217</v>
      </c>
      <c r="E32" s="73">
        <f ca="1">_xll.DBRW($B$1,$A32,$B32,$B$2,E$8,$B$3,E$7,E$6)</f>
        <v>874774076.75999999</v>
      </c>
      <c r="F32" s="73">
        <f ca="1">_xll.DBRW($B$1,$A32,$B32,$B$2,F$8,$B$3,F$7,F$6)</f>
        <v>881507089</v>
      </c>
      <c r="G32" s="74">
        <f ca="1">_xll.DBRW($B$1,$A32,$B32,$B$2,G$8,$B$3,G$7,G$6)</f>
        <v>0</v>
      </c>
      <c r="I32" s="67" t="s">
        <v>9</v>
      </c>
      <c r="J32" s="68" t="s">
        <v>21</v>
      </c>
      <c r="K32" s="88">
        <v>768340737</v>
      </c>
      <c r="L32" s="88">
        <v>866969217</v>
      </c>
      <c r="M32" s="88">
        <v>874774076.75999999</v>
      </c>
      <c r="N32" s="88">
        <v>881507089</v>
      </c>
      <c r="O32" s="89">
        <v>0</v>
      </c>
    </row>
    <row r="33" spans="1:15">
      <c r="A33" s="71" t="s">
        <v>74</v>
      </c>
      <c r="B33" s="72" t="s">
        <v>10</v>
      </c>
      <c r="C33" s="73">
        <f ca="1">_xll.DBRW($B$1,$A33,$B33,$B$2,C$8,$B$3,C$7,C$6)</f>
        <v>753726552</v>
      </c>
      <c r="D33" s="73">
        <f ca="1">_xll.DBRW($B$1,$A33,$B33,$B$2,D$8,$B$3,D$7,D$6)</f>
        <v>917121036</v>
      </c>
      <c r="E33" s="73">
        <f ca="1">_xll.DBRW($B$1,$A33,$B33,$B$2,E$8,$B$3,E$7,E$6)</f>
        <v>947751820.25</v>
      </c>
      <c r="F33" s="73">
        <f ca="1">_xll.DBRW($B$1,$A33,$B33,$B$2,F$8,$B$3,F$7,F$6)</f>
        <v>899502003</v>
      </c>
      <c r="G33" s="74">
        <f ca="1">_xll.DBRW($B$1,$A33,$B33,$B$2,G$8,$B$3,G$7,G$6)</f>
        <v>753726552</v>
      </c>
      <c r="I33" s="67" t="s">
        <v>74</v>
      </c>
      <c r="J33" s="68" t="s">
        <v>10</v>
      </c>
      <c r="K33" s="88">
        <v>753726552</v>
      </c>
      <c r="L33" s="88">
        <v>917121036</v>
      </c>
      <c r="M33" s="88">
        <v>947751820.25</v>
      </c>
      <c r="N33" s="88">
        <v>899502003</v>
      </c>
      <c r="O33" s="89">
        <v>753726552</v>
      </c>
    </row>
    <row r="34" spans="1:15">
      <c r="A34" s="71" t="s">
        <v>74</v>
      </c>
      <c r="B34" s="72" t="s">
        <v>11</v>
      </c>
      <c r="C34" s="73">
        <f ca="1">_xll.DBRW($B$1,$A34,$B34,$B$2,C$8,$B$3,C$7,C$6)</f>
        <v>719411498</v>
      </c>
      <c r="D34" s="73">
        <f ca="1">_xll.DBRW($B$1,$A34,$B34,$B$2,D$8,$B$3,D$7,D$6)</f>
        <v>797316620</v>
      </c>
      <c r="E34" s="73">
        <f ca="1">_xll.DBRW($B$1,$A34,$B34,$B$2,E$8,$B$3,E$7,E$6)</f>
        <v>822427120.05999994</v>
      </c>
      <c r="F34" s="73">
        <f ca="1">_xll.DBRW($B$1,$A34,$B34,$B$2,F$8,$B$3,F$7,F$6)</f>
        <v>779410684</v>
      </c>
      <c r="G34" s="74">
        <f ca="1">_xll.DBRW($B$1,$A34,$B34,$B$2,G$8,$B$3,G$7,G$6)</f>
        <v>719411498</v>
      </c>
      <c r="I34" s="67" t="s">
        <v>74</v>
      </c>
      <c r="J34" s="68" t="s">
        <v>11</v>
      </c>
      <c r="K34" s="88">
        <v>719411498</v>
      </c>
      <c r="L34" s="88">
        <v>797316620</v>
      </c>
      <c r="M34" s="88">
        <v>822427120.05999994</v>
      </c>
      <c r="N34" s="88">
        <v>779410684</v>
      </c>
      <c r="O34" s="89">
        <v>719411498</v>
      </c>
    </row>
    <row r="35" spans="1:15">
      <c r="A35" s="71" t="s">
        <v>74</v>
      </c>
      <c r="B35" s="72" t="s">
        <v>12</v>
      </c>
      <c r="C35" s="73">
        <f ca="1">_xll.DBRW($B$1,$A35,$B35,$B$2,C$8,$B$3,C$7,C$6)</f>
        <v>774051783</v>
      </c>
      <c r="D35" s="73">
        <f ca="1">_xll.DBRW($B$1,$A35,$B35,$B$2,D$8,$B$3,D$7,D$6)</f>
        <v>862006825</v>
      </c>
      <c r="E35" s="73">
        <f ca="1">_xll.DBRW($B$1,$A35,$B35,$B$2,E$8,$B$3,E$7,E$6)</f>
        <v>830845367.04999995</v>
      </c>
      <c r="F35" s="73">
        <f ca="1">_xll.DBRW($B$1,$A35,$B35,$B$2,F$8,$B$3,F$7,F$6)</f>
        <v>758663881</v>
      </c>
      <c r="G35" s="74">
        <f ca="1">_xll.DBRW($B$1,$A35,$B35,$B$2,G$8,$B$3,G$7,G$6)</f>
        <v>774051783</v>
      </c>
      <c r="I35" s="67" t="s">
        <v>74</v>
      </c>
      <c r="J35" s="68" t="s">
        <v>12</v>
      </c>
      <c r="K35" s="88">
        <v>774051783</v>
      </c>
      <c r="L35" s="88">
        <v>862006825</v>
      </c>
      <c r="M35" s="88">
        <v>830845367.04999995</v>
      </c>
      <c r="N35" s="88">
        <v>758663881</v>
      </c>
      <c r="O35" s="89">
        <v>774051783</v>
      </c>
    </row>
    <row r="36" spans="1:15">
      <c r="A36" s="71" t="s">
        <v>74</v>
      </c>
      <c r="B36" s="72" t="s">
        <v>13</v>
      </c>
      <c r="C36" s="73">
        <f ca="1">_xll.DBRW($B$1,$A36,$B36,$B$2,C$8,$B$3,C$7,C$6)</f>
        <v>774865349</v>
      </c>
      <c r="D36" s="73">
        <f ca="1">_xll.DBRW($B$1,$A36,$B36,$B$2,D$8,$B$3,D$7,D$6)</f>
        <v>851821020</v>
      </c>
      <c r="E36" s="73">
        <f ca="1">_xll.DBRW($B$1,$A36,$B36,$B$2,E$8,$B$3,E$7,E$6)</f>
        <v>819825236.90999997</v>
      </c>
      <c r="F36" s="73">
        <f ca="1">_xll.DBRW($B$1,$A36,$B36,$B$2,F$8,$B$3,F$7,F$6)</f>
        <v>773670571</v>
      </c>
      <c r="G36" s="74">
        <f ca="1">_xll.DBRW($B$1,$A36,$B36,$B$2,G$8,$B$3,G$7,G$6)</f>
        <v>774865349</v>
      </c>
      <c r="I36" s="67" t="s">
        <v>74</v>
      </c>
      <c r="J36" s="68" t="s">
        <v>13</v>
      </c>
      <c r="K36" s="88">
        <v>774865349</v>
      </c>
      <c r="L36" s="88">
        <v>851821020</v>
      </c>
      <c r="M36" s="88">
        <v>819825236.90999997</v>
      </c>
      <c r="N36" s="88">
        <v>773670571</v>
      </c>
      <c r="O36" s="89">
        <v>774865349</v>
      </c>
    </row>
    <row r="37" spans="1:15">
      <c r="A37" s="71" t="s">
        <v>74</v>
      </c>
      <c r="B37" s="72" t="s">
        <v>14</v>
      </c>
      <c r="C37" s="73">
        <f ca="1">_xll.DBRW($B$1,$A37,$B37,$B$2,C$8,$B$3,C$7,C$6)</f>
        <v>991336935</v>
      </c>
      <c r="D37" s="73">
        <f ca="1">_xll.DBRW($B$1,$A37,$B37,$B$2,D$8,$B$3,D$7,D$6)</f>
        <v>988931135</v>
      </c>
      <c r="E37" s="73">
        <f ca="1">_xll.DBRW($B$1,$A37,$B37,$B$2,E$8,$B$3,E$7,E$6)</f>
        <v>1029396769.1</v>
      </c>
      <c r="F37" s="73">
        <f ca="1">_xll.DBRW($B$1,$A37,$B37,$B$2,F$8,$B$3,F$7,F$6)</f>
        <v>948184146</v>
      </c>
      <c r="G37" s="74">
        <f ca="1">_xll.DBRW($B$1,$A37,$B37,$B$2,G$8,$B$3,G$7,G$6)</f>
        <v>991336935</v>
      </c>
      <c r="I37" s="67" t="s">
        <v>74</v>
      </c>
      <c r="J37" s="68" t="s">
        <v>14</v>
      </c>
      <c r="K37" s="88">
        <v>991336935</v>
      </c>
      <c r="L37" s="88">
        <v>988931135</v>
      </c>
      <c r="M37" s="88">
        <v>1029396769.1</v>
      </c>
      <c r="N37" s="88">
        <v>948184146</v>
      </c>
      <c r="O37" s="89">
        <v>991336935</v>
      </c>
    </row>
    <row r="38" spans="1:15">
      <c r="A38" s="71" t="s">
        <v>74</v>
      </c>
      <c r="B38" s="72" t="s">
        <v>15</v>
      </c>
      <c r="C38" s="73">
        <f ca="1">_xll.DBRW($B$1,$A38,$B38,$B$2,C$8,$B$3,C$7,C$6)</f>
        <v>1030414579</v>
      </c>
      <c r="D38" s="73">
        <f ca="1">_xll.DBRW($B$1,$A38,$B38,$B$2,D$8,$B$3,D$7,D$6)</f>
        <v>1108751641</v>
      </c>
      <c r="E38" s="73">
        <f ca="1">_xll.DBRW($B$1,$A38,$B38,$B$2,E$8,$B$3,E$7,E$6)</f>
        <v>1141826372.6900001</v>
      </c>
      <c r="F38" s="73">
        <f ca="1">_xll.DBRW($B$1,$A38,$B38,$B$2,F$8,$B$3,F$7,F$6)</f>
        <v>1115727742</v>
      </c>
      <c r="G38" s="74">
        <f ca="1">_xll.DBRW($B$1,$A38,$B38,$B$2,G$8,$B$3,G$7,G$6)</f>
        <v>1030414579</v>
      </c>
      <c r="I38" s="67" t="s">
        <v>74</v>
      </c>
      <c r="J38" s="68" t="s">
        <v>15</v>
      </c>
      <c r="K38" s="88">
        <v>1030414579</v>
      </c>
      <c r="L38" s="88">
        <v>1108751641</v>
      </c>
      <c r="M38" s="88">
        <v>1141826372.6900001</v>
      </c>
      <c r="N38" s="88">
        <v>1115727742</v>
      </c>
      <c r="O38" s="89">
        <v>1030414579</v>
      </c>
    </row>
    <row r="39" spans="1:15">
      <c r="A39" s="71" t="s">
        <v>74</v>
      </c>
      <c r="B39" s="72" t="s">
        <v>16</v>
      </c>
      <c r="C39" s="73">
        <f ca="1">_xll.DBRW($B$1,$A39,$B39,$B$2,C$8,$B$3,C$7,C$6)</f>
        <v>1165205875</v>
      </c>
      <c r="D39" s="73">
        <f ca="1">_xll.DBRW($B$1,$A39,$B39,$B$2,D$8,$B$3,D$7,D$6)</f>
        <v>1197907743</v>
      </c>
      <c r="E39" s="73">
        <f ca="1">_xll.DBRW($B$1,$A39,$B39,$B$2,E$8,$B$3,E$7,E$6)</f>
        <v>1226788791.6300001</v>
      </c>
      <c r="F39" s="73">
        <f ca="1">_xll.DBRW($B$1,$A39,$B39,$B$2,F$8,$B$3,F$7,F$6)</f>
        <v>1190510416</v>
      </c>
      <c r="G39" s="74">
        <f ca="1">_xll.DBRW($B$1,$A39,$B39,$B$2,G$8,$B$3,G$7,G$6)</f>
        <v>1165205875</v>
      </c>
      <c r="I39" s="67" t="s">
        <v>74</v>
      </c>
      <c r="J39" s="68" t="s">
        <v>16</v>
      </c>
      <c r="K39" s="88">
        <v>1165205875</v>
      </c>
      <c r="L39" s="88">
        <v>1197907743</v>
      </c>
      <c r="M39" s="88">
        <v>1226788791.6300001</v>
      </c>
      <c r="N39" s="88">
        <v>1190510416</v>
      </c>
      <c r="O39" s="89">
        <v>1165205875</v>
      </c>
    </row>
    <row r="40" spans="1:15">
      <c r="A40" s="71" t="s">
        <v>74</v>
      </c>
      <c r="B40" s="72" t="s">
        <v>17</v>
      </c>
      <c r="C40" s="73">
        <f ca="1">_xll.DBRW($B$1,$A40,$B40,$B$2,C$8,$B$3,C$7,C$6)</f>
        <v>1088797861</v>
      </c>
      <c r="D40" s="73">
        <f ca="1">_xll.DBRW($B$1,$A40,$B40,$B$2,D$8,$B$3,D$7,D$6)</f>
        <v>1190023988</v>
      </c>
      <c r="E40" s="73">
        <f ca="1">_xll.DBRW($B$1,$A40,$B40,$B$2,E$8,$B$3,E$7,E$6)</f>
        <v>1215737169.1399999</v>
      </c>
      <c r="F40" s="73">
        <f ca="1">_xll.DBRW($B$1,$A40,$B40,$B$2,F$8,$B$3,F$7,F$6)</f>
        <v>1146318403</v>
      </c>
      <c r="G40" s="74">
        <f ca="1">_xll.DBRW($B$1,$A40,$B40,$B$2,G$8,$B$3,G$7,G$6)</f>
        <v>1088797861</v>
      </c>
      <c r="I40" s="67" t="s">
        <v>74</v>
      </c>
      <c r="J40" s="68" t="s">
        <v>17</v>
      </c>
      <c r="K40" s="88">
        <v>1088797861</v>
      </c>
      <c r="L40" s="88">
        <v>1190023988</v>
      </c>
      <c r="M40" s="88">
        <v>1215737169.1399999</v>
      </c>
      <c r="N40" s="88">
        <v>1146318403</v>
      </c>
      <c r="O40" s="89">
        <v>1088797861</v>
      </c>
    </row>
    <row r="41" spans="1:15">
      <c r="A41" s="71" t="s">
        <v>74</v>
      </c>
      <c r="B41" s="72" t="s">
        <v>18</v>
      </c>
      <c r="C41" s="73">
        <f ca="1">_xll.DBRW($B$1,$A41,$B41,$B$2,C$8,$B$3,C$7,C$6)</f>
        <v>981848005</v>
      </c>
      <c r="D41" s="73">
        <f ca="1">_xll.DBRW($B$1,$A41,$B41,$B$2,D$8,$B$3,D$7,D$6)</f>
        <v>1047870438</v>
      </c>
      <c r="E41" s="73">
        <f ca="1">_xll.DBRW($B$1,$A41,$B41,$B$2,E$8,$B$3,E$7,E$6)</f>
        <v>1063536619.64</v>
      </c>
      <c r="F41" s="73">
        <f ca="1">_xll.DBRW($B$1,$A41,$B41,$B$2,F$8,$B$3,F$7,F$6)</f>
        <v>1045270503</v>
      </c>
      <c r="G41" s="74">
        <f ca="1">_xll.DBRW($B$1,$A41,$B41,$B$2,G$8,$B$3,G$7,G$6)</f>
        <v>981848005</v>
      </c>
      <c r="I41" s="67" t="s">
        <v>74</v>
      </c>
      <c r="J41" s="68" t="s">
        <v>18</v>
      </c>
      <c r="K41" s="88">
        <v>981848005</v>
      </c>
      <c r="L41" s="88">
        <v>1047870438</v>
      </c>
      <c r="M41" s="88">
        <v>1063536619.64</v>
      </c>
      <c r="N41" s="88">
        <v>1045270503</v>
      </c>
      <c r="O41" s="89">
        <v>981848005</v>
      </c>
    </row>
    <row r="42" spans="1:15">
      <c r="A42" s="71" t="s">
        <v>74</v>
      </c>
      <c r="B42" s="72" t="s">
        <v>19</v>
      </c>
      <c r="C42" s="73">
        <f ca="1">_xll.DBRW($B$1,$A42,$B42,$B$2,C$8,$B$3,C$7,C$6)</f>
        <v>856687318</v>
      </c>
      <c r="D42" s="73">
        <f ca="1">_xll.DBRW($B$1,$A42,$B42,$B$2,D$8,$B$3,D$7,D$6)</f>
        <v>950723104</v>
      </c>
      <c r="E42" s="73">
        <f ca="1">_xll.DBRW($B$1,$A42,$B42,$B$2,E$8,$B$3,E$7,E$6)</f>
        <v>947805509.90999997</v>
      </c>
      <c r="F42" s="73">
        <f ca="1">_xll.DBRW($B$1,$A42,$B42,$B$2,F$8,$B$3,F$7,F$6)</f>
        <v>875032444</v>
      </c>
      <c r="G42" s="74">
        <f ca="1">_xll.DBRW($B$1,$A42,$B42,$B$2,G$8,$B$3,G$7,G$6)</f>
        <v>856687318</v>
      </c>
      <c r="I42" s="67" t="s">
        <v>74</v>
      </c>
      <c r="J42" s="68" t="s">
        <v>19</v>
      </c>
      <c r="K42" s="88">
        <v>856687318</v>
      </c>
      <c r="L42" s="88">
        <v>950723104</v>
      </c>
      <c r="M42" s="88">
        <v>947805509.90999997</v>
      </c>
      <c r="N42" s="88">
        <v>875032444</v>
      </c>
      <c r="O42" s="89">
        <v>856687318</v>
      </c>
    </row>
    <row r="43" spans="1:15">
      <c r="A43" s="71" t="s">
        <v>74</v>
      </c>
      <c r="B43" s="72" t="s">
        <v>20</v>
      </c>
      <c r="C43" s="73">
        <f ca="1">_xll.DBRW($B$1,$A43,$B43,$B$2,C$8,$B$3,C$7,C$6)</f>
        <v>741727022</v>
      </c>
      <c r="D43" s="73">
        <f ca="1">_xll.DBRW($B$1,$A43,$B43,$B$2,D$8,$B$3,D$7,D$6)</f>
        <v>827580905</v>
      </c>
      <c r="E43" s="73">
        <f ca="1">_xll.DBRW($B$1,$A43,$B43,$B$2,E$8,$B$3,E$7,E$6)</f>
        <v>824890413.62</v>
      </c>
      <c r="F43" s="73">
        <f ca="1">_xll.DBRW($B$1,$A43,$B43,$B$2,F$8,$B$3,F$7,F$6)</f>
        <v>749085672</v>
      </c>
      <c r="G43" s="74">
        <f ca="1">_xll.DBRW($B$1,$A43,$B43,$B$2,G$8,$B$3,G$7,G$6)</f>
        <v>755946437</v>
      </c>
      <c r="I43" s="67" t="s">
        <v>74</v>
      </c>
      <c r="J43" s="68" t="s">
        <v>20</v>
      </c>
      <c r="K43" s="88">
        <v>741727022</v>
      </c>
      <c r="L43" s="88">
        <v>827580905</v>
      </c>
      <c r="M43" s="88">
        <v>824890413.62</v>
      </c>
      <c r="N43" s="88">
        <v>749085672</v>
      </c>
      <c r="O43" s="89">
        <v>755946437</v>
      </c>
    </row>
    <row r="44" spans="1:15" ht="15.75" thickBot="1">
      <c r="A44" s="75" t="s">
        <v>74</v>
      </c>
      <c r="B44" s="76" t="s">
        <v>21</v>
      </c>
      <c r="C44" s="77">
        <f ca="1">_xll.DBRW($B$1,$A44,$B44,$B$2,C$8,$B$3,C$7,C$6)</f>
        <v>784560799</v>
      </c>
      <c r="D44" s="77">
        <f ca="1">_xll.DBRW($B$1,$A44,$B44,$B$2,D$8,$B$3,D$7,D$6)</f>
        <v>906525332</v>
      </c>
      <c r="E44" s="77">
        <f ca="1">_xll.DBRW($B$1,$A44,$B44,$B$2,E$8,$B$3,E$7,E$6)</f>
        <v>897433968.72000003</v>
      </c>
      <c r="F44" s="77">
        <f ca="1">_xll.DBRW($B$1,$A44,$B44,$B$2,F$8,$B$3,F$7,F$6)</f>
        <v>864446151</v>
      </c>
      <c r="G44" s="78">
        <f ca="1">_xll.DBRW($B$1,$A44,$B44,$B$2,G$8,$B$3,G$7,G$6)</f>
        <v>825120633</v>
      </c>
      <c r="I44" s="90" t="s">
        <v>74</v>
      </c>
      <c r="J44" s="91" t="s">
        <v>21</v>
      </c>
      <c r="K44" s="92">
        <v>784560799</v>
      </c>
      <c r="L44" s="92">
        <v>906525332</v>
      </c>
      <c r="M44" s="92">
        <v>897433968.72000003</v>
      </c>
      <c r="N44" s="92">
        <v>864446151</v>
      </c>
      <c r="O44" s="93">
        <v>825120633</v>
      </c>
    </row>
    <row r="45" spans="1:15">
      <c r="A45" s="71">
        <f>A33+1</f>
        <v>2013</v>
      </c>
      <c r="B45" s="72" t="s">
        <v>10</v>
      </c>
      <c r="C45" s="73">
        <f ca="1">_xll.DBRW($B$1,$A45,$B45,$B$2,C$8,$B$3,C$7,C$6)</f>
        <v>778963208.25</v>
      </c>
      <c r="D45" s="73">
        <f ca="1">_xll.DBRW($B$1,$A45,$B45,$B$2,D$8,$B$3,D$7,D$6)</f>
        <v>955953218</v>
      </c>
      <c r="E45" s="73">
        <f ca="1">_xll.DBRW($B$1,$A45,$B45,$B$2,E$8,$B$3,E$7,E$6)</f>
        <v>969429977.89999998</v>
      </c>
      <c r="F45" s="73">
        <f ca="1">_xll.DBRW($B$1,$A45,$B45,$B$2,F$8,$B$3,F$7,F$6)</f>
        <v>916896203</v>
      </c>
      <c r="G45" s="74">
        <f ca="1">_xll.DBRW($B$1,$A45,$B45,$B$2,G$8,$B$3,G$7,G$6)</f>
        <v>873928272</v>
      </c>
      <c r="I45" s="67">
        <v>2013</v>
      </c>
      <c r="J45" s="68" t="s">
        <v>10</v>
      </c>
      <c r="K45" s="88">
        <v>778963208.25</v>
      </c>
      <c r="L45" s="88">
        <v>955953218</v>
      </c>
      <c r="M45" s="88">
        <v>969429977.89999998</v>
      </c>
      <c r="N45" s="88">
        <v>916896203</v>
      </c>
      <c r="O45" s="89">
        <v>873928272</v>
      </c>
    </row>
    <row r="46" spans="1:15">
      <c r="A46" s="71">
        <f t="shared" ref="A46:A56" si="0">A34+1</f>
        <v>2013</v>
      </c>
      <c r="B46" s="72" t="s">
        <v>11</v>
      </c>
      <c r="C46" s="73">
        <f ca="1">_xll.DBRW($B$1,$A46,$B46,$B$2,C$8,$B$3,C$7,C$6)</f>
        <v>705542521.75</v>
      </c>
      <c r="D46" s="73">
        <f ca="1">_xll.DBRW($B$1,$A46,$B46,$B$2,D$8,$B$3,D$7,D$6)</f>
        <v>808995029</v>
      </c>
      <c r="E46" s="73">
        <f ca="1">_xll.DBRW($B$1,$A46,$B46,$B$2,E$8,$B$3,E$7,E$6)</f>
        <v>820953731.61000001</v>
      </c>
      <c r="F46" s="73">
        <f ca="1">_xll.DBRW($B$1,$A46,$B46,$B$2,F$8,$B$3,F$7,F$6)</f>
        <v>779569764</v>
      </c>
      <c r="G46" s="74">
        <f ca="1">_xll.DBRW($B$1,$A46,$B46,$B$2,G$8,$B$3,G$7,G$6)</f>
        <v>733896796</v>
      </c>
      <c r="I46" s="67">
        <v>2013</v>
      </c>
      <c r="J46" s="68" t="s">
        <v>11</v>
      </c>
      <c r="K46" s="88">
        <v>705542521.75</v>
      </c>
      <c r="L46" s="88">
        <v>808995029</v>
      </c>
      <c r="M46" s="88">
        <v>820953731.61000001</v>
      </c>
      <c r="N46" s="88">
        <v>779569764</v>
      </c>
      <c r="O46" s="89">
        <v>733896796</v>
      </c>
    </row>
    <row r="47" spans="1:15">
      <c r="A47" s="71">
        <f t="shared" si="0"/>
        <v>2013</v>
      </c>
      <c r="B47" s="72" t="s">
        <v>12</v>
      </c>
      <c r="C47" s="73">
        <f ca="1">_xll.DBRW($B$1,$A47,$B47,$B$2,C$8,$B$3,C$7,C$6)</f>
        <v>793160953</v>
      </c>
      <c r="D47" s="73">
        <f ca="1">_xll.DBRW($B$1,$A47,$B47,$B$2,D$8,$B$3,D$7,D$6)</f>
        <v>879751101</v>
      </c>
      <c r="E47" s="73">
        <f ca="1">_xll.DBRW($B$1,$A47,$B47,$B$2,E$8,$B$3,E$7,E$6)</f>
        <v>854174462.46000004</v>
      </c>
      <c r="F47" s="73">
        <f ca="1">_xll.DBRW($B$1,$A47,$B47,$B$2,F$8,$B$3,F$7,F$6)</f>
        <v>761517538</v>
      </c>
      <c r="G47" s="74">
        <f ca="1">_xll.DBRW($B$1,$A47,$B47,$B$2,G$8,$B$3,G$7,G$6)</f>
        <v>761693932</v>
      </c>
      <c r="I47" s="67">
        <v>2013</v>
      </c>
      <c r="J47" s="68" t="s">
        <v>12</v>
      </c>
      <c r="K47" s="88">
        <v>793160953</v>
      </c>
      <c r="L47" s="88">
        <v>879751101</v>
      </c>
      <c r="M47" s="88">
        <v>854174462.46000004</v>
      </c>
      <c r="N47" s="88">
        <v>761517538</v>
      </c>
      <c r="O47" s="89">
        <v>761693932</v>
      </c>
    </row>
    <row r="48" spans="1:15">
      <c r="A48" s="71">
        <f t="shared" si="0"/>
        <v>2013</v>
      </c>
      <c r="B48" s="72" t="s">
        <v>13</v>
      </c>
      <c r="C48" s="73">
        <f ca="1">_xll.DBRW($B$1,$A48,$B48,$B$2,C$8,$B$3,C$7,C$6)</f>
        <v>730244169</v>
      </c>
      <c r="D48" s="73">
        <f ca="1">_xll.DBRW($B$1,$A48,$B48,$B$2,D$8,$B$3,D$7,D$6)</f>
        <v>888567343</v>
      </c>
      <c r="E48" s="73">
        <f ca="1">_xll.DBRW($B$1,$A48,$B48,$B$2,E$8,$B$3,E$7,E$6)</f>
        <v>844741082.45000005</v>
      </c>
      <c r="F48" s="73">
        <f ca="1">_xll.DBRW($B$1,$A48,$B48,$B$2,F$8,$B$3,F$7,F$6)</f>
        <v>788296899</v>
      </c>
      <c r="G48" s="74">
        <f ca="1">_xll.DBRW($B$1,$A48,$B48,$B$2,G$8,$B$3,G$7,G$6)</f>
        <v>761861356</v>
      </c>
      <c r="I48" s="67">
        <v>2013</v>
      </c>
      <c r="J48" s="68" t="s">
        <v>13</v>
      </c>
      <c r="K48" s="88">
        <v>730244169</v>
      </c>
      <c r="L48" s="88">
        <v>888567343</v>
      </c>
      <c r="M48" s="88">
        <v>844741082.45000005</v>
      </c>
      <c r="N48" s="88">
        <v>788296899</v>
      </c>
      <c r="O48" s="89">
        <v>761861356</v>
      </c>
    </row>
    <row r="49" spans="1:15">
      <c r="A49" s="71">
        <f t="shared" si="0"/>
        <v>2013</v>
      </c>
      <c r="B49" s="72" t="s">
        <v>14</v>
      </c>
      <c r="C49" s="73">
        <f ca="1">_xll.DBRW($B$1,$A49,$B49,$B$2,C$8,$B$3,C$7,C$6)</f>
        <v>883344865</v>
      </c>
      <c r="D49" s="73">
        <f ca="1">_xll.DBRW($B$1,$A49,$B49,$B$2,D$8,$B$3,D$7,D$6)</f>
        <v>1029794676</v>
      </c>
      <c r="E49" s="73">
        <f ca="1">_xll.DBRW($B$1,$A49,$B49,$B$2,E$8,$B$3,E$7,E$6)</f>
        <v>1059388908.13</v>
      </c>
      <c r="F49" s="73">
        <f ca="1">_xll.DBRW($B$1,$A49,$B49,$B$2,F$8,$B$3,F$7,F$6)</f>
        <v>965126175</v>
      </c>
      <c r="G49" s="74">
        <f ca="1">_xll.DBRW($B$1,$A49,$B49,$B$2,G$8,$B$3,G$7,G$6)</f>
        <v>962023022</v>
      </c>
      <c r="I49" s="67">
        <v>2013</v>
      </c>
      <c r="J49" s="68" t="s">
        <v>14</v>
      </c>
      <c r="K49" s="88">
        <v>883344865</v>
      </c>
      <c r="L49" s="88">
        <v>1029794676</v>
      </c>
      <c r="M49" s="88">
        <v>1059388908.13</v>
      </c>
      <c r="N49" s="88">
        <v>965126175</v>
      </c>
      <c r="O49" s="89">
        <v>962023022</v>
      </c>
    </row>
    <row r="50" spans="1:15">
      <c r="A50" s="71">
        <f t="shared" si="0"/>
        <v>2013</v>
      </c>
      <c r="B50" s="72" t="s">
        <v>15</v>
      </c>
      <c r="C50" s="73">
        <f ca="1">_xll.DBRW($B$1,$A50,$B50,$B$2,C$8,$B$3,C$7,C$6)</f>
        <v>1078668796.2</v>
      </c>
      <c r="D50" s="73">
        <f ca="1">_xll.DBRW($B$1,$A50,$B50,$B$2,D$8,$B$3,D$7,D$6)</f>
        <v>1149744285</v>
      </c>
      <c r="E50" s="73">
        <f ca="1">_xll.DBRW($B$1,$A50,$B50,$B$2,E$8,$B$3,E$7,E$6)</f>
        <v>1168287711.4400001</v>
      </c>
      <c r="F50" s="73">
        <f ca="1">_xll.DBRW($B$1,$A50,$B50,$B$2,F$8,$B$3,F$7,F$6)</f>
        <v>1132845141</v>
      </c>
      <c r="G50" s="74">
        <f ca="1">_xll.DBRW($B$1,$A50,$B50,$B$2,G$8,$B$3,G$7,G$6)</f>
        <v>1094329304</v>
      </c>
      <c r="I50" s="67">
        <v>2013</v>
      </c>
      <c r="J50" s="68" t="s">
        <v>15</v>
      </c>
      <c r="K50" s="88">
        <v>0</v>
      </c>
      <c r="L50" s="88">
        <v>1149744285</v>
      </c>
      <c r="M50" s="88">
        <v>1168287711.4400001</v>
      </c>
      <c r="N50" s="88">
        <v>1132845141</v>
      </c>
      <c r="O50" s="89">
        <v>1094329304</v>
      </c>
    </row>
    <row r="51" spans="1:15">
      <c r="A51" s="71">
        <f t="shared" si="0"/>
        <v>2013</v>
      </c>
      <c r="B51" s="72" t="s">
        <v>16</v>
      </c>
      <c r="C51" s="73">
        <f ca="1">_xll.DBRW($B$1,$A51,$B51,$B$2,C$8,$B$3,C$7,C$6)</f>
        <v>1089688368.8</v>
      </c>
      <c r="D51" s="73">
        <f ca="1">_xll.DBRW($B$1,$A51,$B51,$B$2,D$8,$B$3,D$7,D$6)</f>
        <v>1238632642</v>
      </c>
      <c r="E51" s="73">
        <f ca="1">_xll.DBRW($B$1,$A51,$B51,$B$2,E$8,$B$3,E$7,E$6)</f>
        <v>1256456678.27</v>
      </c>
      <c r="F51" s="73">
        <f ca="1">_xll.DBRW($B$1,$A51,$B51,$B$2,F$8,$B$3,F$7,F$6)</f>
        <v>1207278568</v>
      </c>
      <c r="G51" s="74">
        <f ca="1">_xll.DBRW($B$1,$A51,$B51,$B$2,G$8,$B$3,G$7,G$6)</f>
        <v>1198376511</v>
      </c>
      <c r="I51" s="67">
        <v>2013</v>
      </c>
      <c r="J51" s="68" t="s">
        <v>16</v>
      </c>
      <c r="K51" s="88">
        <v>0</v>
      </c>
      <c r="L51" s="88">
        <v>1238632642</v>
      </c>
      <c r="M51" s="88">
        <v>1256456678.27</v>
      </c>
      <c r="N51" s="88">
        <v>1207278568</v>
      </c>
      <c r="O51" s="89">
        <v>1198376511</v>
      </c>
    </row>
    <row r="52" spans="1:15">
      <c r="A52" s="71">
        <f t="shared" si="0"/>
        <v>2013</v>
      </c>
      <c r="B52" s="72" t="s">
        <v>17</v>
      </c>
      <c r="C52" s="73">
        <f ca="1">_xll.DBRW($B$1,$A52,$B52,$B$2,C$8,$B$3,C$7,C$6)</f>
        <v>0</v>
      </c>
      <c r="D52" s="73">
        <f ca="1">_xll.DBRW($B$1,$A52,$B52,$B$2,D$8,$B$3,D$7,D$6)</f>
        <v>1230126647</v>
      </c>
      <c r="E52" s="73">
        <f ca="1">_xll.DBRW($B$1,$A52,$B52,$B$2,E$8,$B$3,E$7,E$6)</f>
        <v>1246845337.5599999</v>
      </c>
      <c r="F52" s="73">
        <f ca="1">_xll.DBRW($B$1,$A52,$B52,$B$2,F$8,$B$3,F$7,F$6)</f>
        <v>1162771490</v>
      </c>
      <c r="G52" s="74">
        <f ca="1">_xll.DBRW($B$1,$A52,$B52,$B$2,G$8,$B$3,G$7,G$6)</f>
        <v>1181725688</v>
      </c>
      <c r="I52" s="67">
        <v>2013</v>
      </c>
      <c r="J52" s="68" t="s">
        <v>17</v>
      </c>
      <c r="K52" s="88">
        <v>0</v>
      </c>
      <c r="L52" s="88">
        <v>1230126647</v>
      </c>
      <c r="M52" s="88">
        <v>1246845337.5599999</v>
      </c>
      <c r="N52" s="88">
        <v>1162771490</v>
      </c>
      <c r="O52" s="89">
        <v>1181725688</v>
      </c>
    </row>
    <row r="53" spans="1:15">
      <c r="A53" s="71">
        <f t="shared" si="0"/>
        <v>2013</v>
      </c>
      <c r="B53" s="72" t="s">
        <v>18</v>
      </c>
      <c r="C53" s="73">
        <f ca="1">_xll.DBRW($B$1,$A53,$B53,$B$2,C$8,$B$3,C$7,C$6)</f>
        <v>0</v>
      </c>
      <c r="D53" s="73">
        <f ca="1">_xll.DBRW($B$1,$A53,$B53,$B$2,D$8,$B$3,D$7,D$6)</f>
        <v>1083774187</v>
      </c>
      <c r="E53" s="73">
        <f ca="1">_xll.DBRW($B$1,$A53,$B53,$B$2,E$8,$B$3,E$7,E$6)</f>
        <v>1092049976.9300001</v>
      </c>
      <c r="F53" s="73">
        <f ca="1">_xll.DBRW($B$1,$A53,$B53,$B$2,F$8,$B$3,F$7,F$6)</f>
        <v>1061339450</v>
      </c>
      <c r="G53" s="74">
        <f ca="1">_xll.DBRW($B$1,$A53,$B53,$B$2,G$8,$B$3,G$7,G$6)</f>
        <v>1034929298</v>
      </c>
      <c r="I53" s="67">
        <v>2013</v>
      </c>
      <c r="J53" s="68" t="s">
        <v>18</v>
      </c>
      <c r="K53" s="88">
        <v>0</v>
      </c>
      <c r="L53" s="88">
        <v>1083774187</v>
      </c>
      <c r="M53" s="88">
        <v>1092049976.9300001</v>
      </c>
      <c r="N53" s="88">
        <v>1061339450</v>
      </c>
      <c r="O53" s="89">
        <v>1034929298</v>
      </c>
    </row>
    <row r="54" spans="1:15">
      <c r="A54" s="71">
        <f t="shared" si="0"/>
        <v>2013</v>
      </c>
      <c r="B54" s="72" t="s">
        <v>19</v>
      </c>
      <c r="C54" s="73">
        <f ca="1">_xll.DBRW($B$1,$A54,$B54,$B$2,C$8,$B$3,C$7,C$6)</f>
        <v>0</v>
      </c>
      <c r="D54" s="73">
        <f ca="1">_xll.DBRW($B$1,$A54,$B54,$B$2,D$8,$B$3,D$7,D$6)</f>
        <v>984026800</v>
      </c>
      <c r="E54" s="73">
        <f ca="1">_xll.DBRW($B$1,$A54,$B54,$B$2,E$8,$B$3,E$7,E$6)</f>
        <v>975104419.25999999</v>
      </c>
      <c r="F54" s="73">
        <f ca="1">_xll.DBRW($B$1,$A54,$B54,$B$2,F$8,$B$3,F$7,F$6)</f>
        <v>890279097</v>
      </c>
      <c r="G54" s="74">
        <f ca="1">_xll.DBRW($B$1,$A54,$B54,$B$2,G$8,$B$3,G$7,G$6)</f>
        <v>865410071</v>
      </c>
      <c r="I54" s="67">
        <v>2013</v>
      </c>
      <c r="J54" s="68" t="s">
        <v>19</v>
      </c>
      <c r="K54" s="88">
        <v>0</v>
      </c>
      <c r="L54" s="88">
        <v>984026800</v>
      </c>
      <c r="M54" s="88">
        <v>975104419.25999999</v>
      </c>
      <c r="N54" s="88">
        <v>890279097</v>
      </c>
      <c r="O54" s="89">
        <v>865410071</v>
      </c>
    </row>
    <row r="55" spans="1:15">
      <c r="A55" s="71">
        <f t="shared" si="0"/>
        <v>2013</v>
      </c>
      <c r="B55" s="72" t="s">
        <v>20</v>
      </c>
      <c r="C55" s="73">
        <f ca="1">_xll.DBRW($B$1,$A55,$B55,$B$2,C$8,$B$3,C$7,C$6)</f>
        <v>0</v>
      </c>
      <c r="D55" s="73">
        <f ca="1">_xll.DBRW($B$1,$A55,$B55,$B$2,D$8,$B$3,D$7,D$6)</f>
        <v>859231489</v>
      </c>
      <c r="E55" s="73">
        <f ca="1">_xll.DBRW($B$1,$A55,$B55,$B$2,E$8,$B$3,E$7,E$6)</f>
        <v>850887243.64999998</v>
      </c>
      <c r="F55" s="73">
        <f ca="1">_xll.DBRW($B$1,$A55,$B55,$B$2,F$8,$B$3,F$7,F$6)</f>
        <v>763157311</v>
      </c>
      <c r="G55" s="74">
        <f ca="1">_xll.DBRW($B$1,$A55,$B55,$B$2,G$8,$B$3,G$7,G$6)</f>
        <v>762800352</v>
      </c>
      <c r="I55" s="67">
        <v>2013</v>
      </c>
      <c r="J55" s="68" t="s">
        <v>20</v>
      </c>
      <c r="K55" s="88">
        <v>0</v>
      </c>
      <c r="L55" s="88">
        <v>859231489</v>
      </c>
      <c r="M55" s="88">
        <v>850887243.64999998</v>
      </c>
      <c r="N55" s="88">
        <v>763157311</v>
      </c>
      <c r="O55" s="89">
        <v>762800352</v>
      </c>
    </row>
    <row r="56" spans="1:15" ht="15.75" thickBot="1">
      <c r="A56" s="71">
        <f t="shared" si="0"/>
        <v>2013</v>
      </c>
      <c r="B56" s="76" t="s">
        <v>21</v>
      </c>
      <c r="C56" s="77">
        <f ca="1">_xll.DBRW($B$1,$A56,$B56,$B$2,C$8,$B$3,C$7,C$6)</f>
        <v>0</v>
      </c>
      <c r="D56" s="77">
        <f ca="1">_xll.DBRW($B$1,$A56,$B56,$B$2,D$8,$B$3,D$7,D$6)</f>
        <v>942515961</v>
      </c>
      <c r="E56" s="77">
        <f ca="1">_xll.DBRW($B$1,$A56,$B56,$B$2,E$8,$B$3,E$7,E$6)</f>
        <v>925530614.30999994</v>
      </c>
      <c r="F56" s="77">
        <f ca="1">_xll.DBRW($B$1,$A56,$B56,$B$2,F$8,$B$3,F$7,F$6)</f>
        <v>880078243</v>
      </c>
      <c r="G56" s="78">
        <f ca="1">_xll.DBRW($B$1,$A56,$B56,$B$2,G$8,$B$3,G$7,G$6)</f>
        <v>852319504</v>
      </c>
      <c r="I56" s="90">
        <v>2013</v>
      </c>
      <c r="J56" s="91" t="s">
        <v>21</v>
      </c>
      <c r="K56" s="92">
        <v>0</v>
      </c>
      <c r="L56" s="92">
        <v>942515961</v>
      </c>
      <c r="M56" s="92">
        <v>925530614.30999994</v>
      </c>
      <c r="N56" s="92">
        <v>880078243</v>
      </c>
      <c r="O56" s="93">
        <v>852319504</v>
      </c>
    </row>
    <row r="59" spans="1:15">
      <c r="A59" s="1" t="s">
        <v>0</v>
      </c>
      <c r="B59" t="str">
        <f ca="1">_xll.VIEW("forecasting:OpStat2","!","!",$B$2,"!",$B$3,"!","!")</f>
        <v>forecasting:OpStat2</v>
      </c>
    </row>
    <row r="60" spans="1:15">
      <c r="A60" s="1" t="s">
        <v>1</v>
      </c>
      <c r="B60" t="str">
        <f ca="1">_xll.SUBNM("forecasting:Location","","Total Location","Location Code")</f>
        <v>FPC</v>
      </c>
    </row>
    <row r="61" spans="1:15">
      <c r="A61" s="1" t="s">
        <v>2</v>
      </c>
      <c r="B61" t="str">
        <f ca="1">_xll.SUBNM("forecasting:Tariff Schedule","Rates - Input","Total Tariff","Short Name")</f>
        <v>Total Tariff</v>
      </c>
    </row>
    <row r="63" spans="1:15" ht="15.75" thickBot="1">
      <c r="I63" s="94" t="s">
        <v>76</v>
      </c>
    </row>
    <row r="64" spans="1:15">
      <c r="A64" s="63"/>
      <c r="B64" s="64"/>
      <c r="C64" s="65" t="s">
        <v>3</v>
      </c>
      <c r="D64" s="65" t="s">
        <v>4</v>
      </c>
      <c r="E64" s="65" t="s">
        <v>5</v>
      </c>
      <c r="F64" s="66" t="s">
        <v>75</v>
      </c>
      <c r="G64" s="66" t="s">
        <v>78</v>
      </c>
      <c r="I64" s="63"/>
      <c r="J64" s="64"/>
      <c r="K64" s="80" t="s">
        <v>3</v>
      </c>
      <c r="L64" s="80" t="s">
        <v>4</v>
      </c>
      <c r="M64" s="80" t="s">
        <v>5</v>
      </c>
      <c r="N64" s="80" t="s">
        <v>75</v>
      </c>
      <c r="O64" s="95" t="s">
        <v>78</v>
      </c>
    </row>
    <row r="65" spans="1:15">
      <c r="A65" s="67"/>
      <c r="B65" s="68"/>
      <c r="C65" s="69" t="s">
        <v>80</v>
      </c>
      <c r="D65" s="69" t="s">
        <v>80</v>
      </c>
      <c r="E65" s="69" t="s">
        <v>80</v>
      </c>
      <c r="F65" s="69" t="s">
        <v>80</v>
      </c>
      <c r="G65" s="69" t="s">
        <v>80</v>
      </c>
      <c r="I65" s="67"/>
      <c r="J65" s="68"/>
      <c r="K65" s="69" t="s">
        <v>80</v>
      </c>
      <c r="L65" s="69" t="s">
        <v>80</v>
      </c>
      <c r="M65" s="69" t="s">
        <v>80</v>
      </c>
      <c r="N65" s="69" t="s">
        <v>80</v>
      </c>
      <c r="O65" s="70" t="s">
        <v>80</v>
      </c>
    </row>
    <row r="66" spans="1:15">
      <c r="A66" s="61"/>
      <c r="B66" s="40"/>
      <c r="C66" s="42" t="s">
        <v>7</v>
      </c>
      <c r="D66" s="42" t="s">
        <v>7</v>
      </c>
      <c r="E66" s="42" t="s">
        <v>7</v>
      </c>
      <c r="F66" s="42" t="s">
        <v>7</v>
      </c>
      <c r="G66" s="43" t="s">
        <v>7</v>
      </c>
      <c r="I66" s="67"/>
      <c r="J66" s="68"/>
      <c r="K66" s="83" t="s">
        <v>7</v>
      </c>
      <c r="L66" s="83" t="s">
        <v>7</v>
      </c>
      <c r="M66" s="83" t="s">
        <v>7</v>
      </c>
      <c r="N66" s="83" t="s">
        <v>7</v>
      </c>
      <c r="O66" s="96" t="s">
        <v>7</v>
      </c>
    </row>
    <row r="67" spans="1:15">
      <c r="A67" s="71" t="s">
        <v>8</v>
      </c>
      <c r="B67" s="72" t="s">
        <v>10</v>
      </c>
      <c r="C67" s="73">
        <f ca="1">_xll.DBRW($B$59,$A67,$B67,$B$60,C$66,$B$61,C$65,C$64)</f>
        <v>38107039.65700461</v>
      </c>
      <c r="D67" s="73">
        <f ca="1">_xll.DBRW($B$59,$A67,$B67,$B$60,D$66,$B$61,D$65,D$64)</f>
        <v>34592750</v>
      </c>
      <c r="E67" s="73">
        <f ca="1">_xll.DBRW($B$59,$A67,$B67,$B$60,E$66,$B$61,E$65,E$64)</f>
        <v>38107039.663499109</v>
      </c>
      <c r="F67" s="73">
        <f ca="1">_xll.DBRW($B$59,$A67,$B67,$B$60,F$66,$B$61,F$65,F$64)</f>
        <v>0</v>
      </c>
      <c r="G67" s="74"/>
      <c r="I67" s="67" t="s">
        <v>8</v>
      </c>
      <c r="J67" s="68" t="s">
        <v>10</v>
      </c>
      <c r="K67" s="88">
        <v>38107039.65700461</v>
      </c>
      <c r="L67" s="88">
        <v>34592750</v>
      </c>
      <c r="M67" s="88">
        <v>38107039.663499109</v>
      </c>
      <c r="N67" s="88">
        <v>0</v>
      </c>
      <c r="O67" s="89"/>
    </row>
    <row r="68" spans="1:15">
      <c r="A68" s="71" t="s">
        <v>8</v>
      </c>
      <c r="B68" s="72" t="s">
        <v>11</v>
      </c>
      <c r="C68" s="73">
        <f ca="1">_xll.DBRW($B$59,$A68,$B68,$B$60,C$66,$B$61,C$65,C$64)</f>
        <v>36614377.246527269</v>
      </c>
      <c r="D68" s="73">
        <f ca="1">_xll.DBRW($B$59,$A68,$B68,$B$60,D$66,$B$61,D$65,D$64)</f>
        <v>29411554</v>
      </c>
      <c r="E68" s="73">
        <f ca="1">_xll.DBRW($B$59,$A68,$B68,$B$60,E$66,$B$61,E$65,E$64)</f>
        <v>36614377.24052681</v>
      </c>
      <c r="F68" s="73">
        <f ca="1">_xll.DBRW($B$59,$A68,$B68,$B$60,F$66,$B$61,F$65,F$64)</f>
        <v>0</v>
      </c>
      <c r="G68" s="74"/>
      <c r="I68" s="67" t="s">
        <v>8</v>
      </c>
      <c r="J68" s="68" t="s">
        <v>11</v>
      </c>
      <c r="K68" s="88">
        <v>36614377.246527269</v>
      </c>
      <c r="L68" s="88">
        <v>29411554</v>
      </c>
      <c r="M68" s="88">
        <v>36614377.24052681</v>
      </c>
      <c r="N68" s="88">
        <v>0</v>
      </c>
      <c r="O68" s="89"/>
    </row>
    <row r="69" spans="1:15">
      <c r="A69" s="71" t="s">
        <v>8</v>
      </c>
      <c r="B69" s="72" t="s">
        <v>12</v>
      </c>
      <c r="C69" s="73">
        <f ca="1">_xll.DBRW($B$59,$A69,$B69,$B$60,C$66,$B$61,C$65,C$64)</f>
        <v>30182361.314653151</v>
      </c>
      <c r="D69" s="73">
        <f ca="1">_xll.DBRW($B$59,$A69,$B69,$B$60,D$66,$B$61,D$65,D$64)</f>
        <v>30344730</v>
      </c>
      <c r="E69" s="73">
        <f ca="1">_xll.DBRW($B$59,$A69,$B69,$B$60,E$66,$B$61,E$65,E$64)</f>
        <v>30182361.318134211</v>
      </c>
      <c r="F69" s="73">
        <f ca="1">_xll.DBRW($B$59,$A69,$B69,$B$60,F$66,$B$61,F$65,F$64)</f>
        <v>0</v>
      </c>
      <c r="G69" s="74"/>
      <c r="I69" s="67" t="s">
        <v>8</v>
      </c>
      <c r="J69" s="68" t="s">
        <v>12</v>
      </c>
      <c r="K69" s="88">
        <v>30182361.314653151</v>
      </c>
      <c r="L69" s="88">
        <v>30344730</v>
      </c>
      <c r="M69" s="88">
        <v>30182361.318134211</v>
      </c>
      <c r="N69" s="88">
        <v>0</v>
      </c>
      <c r="O69" s="89"/>
    </row>
    <row r="70" spans="1:15">
      <c r="A70" s="71" t="s">
        <v>8</v>
      </c>
      <c r="B70" s="72" t="s">
        <v>13</v>
      </c>
      <c r="C70" s="73">
        <f ca="1">_xll.DBRW($B$59,$A70,$B70,$B$60,C$66,$B$61,C$65,C$64)</f>
        <v>28666924.350000277</v>
      </c>
      <c r="D70" s="73">
        <f ca="1">_xll.DBRW($B$59,$A70,$B70,$B$60,D$66,$B$61,D$65,D$64)</f>
        <v>29848710</v>
      </c>
      <c r="E70" s="73">
        <f ca="1">_xll.DBRW($B$59,$A70,$B70,$B$60,E$66,$B$61,E$65,E$64)</f>
        <v>28666925.683743808</v>
      </c>
      <c r="F70" s="73">
        <f ca="1">_xll.DBRW($B$59,$A70,$B70,$B$60,F$66,$B$61,F$65,F$64)</f>
        <v>0</v>
      </c>
      <c r="G70" s="74"/>
      <c r="I70" s="67" t="s">
        <v>8</v>
      </c>
      <c r="J70" s="68" t="s">
        <v>13</v>
      </c>
      <c r="K70" s="88">
        <v>28666924.350000277</v>
      </c>
      <c r="L70" s="88">
        <v>29848710</v>
      </c>
      <c r="M70" s="88">
        <v>28666925.683743808</v>
      </c>
      <c r="N70" s="88">
        <v>0</v>
      </c>
      <c r="O70" s="89"/>
    </row>
    <row r="71" spans="1:15">
      <c r="A71" s="71" t="s">
        <v>8</v>
      </c>
      <c r="B71" s="72" t="s">
        <v>14</v>
      </c>
      <c r="C71" s="73">
        <f ca="1">_xll.DBRW($B$59,$A71,$B71,$B$60,C$66,$B$61,C$65,C$64)</f>
        <v>37939397.859999746</v>
      </c>
      <c r="D71" s="73">
        <f ca="1">_xll.DBRW($B$59,$A71,$B71,$B$60,D$66,$B$61,D$65,D$64)</f>
        <v>35354717</v>
      </c>
      <c r="E71" s="73">
        <f ca="1">_xll.DBRW($B$59,$A71,$B71,$B$60,E$66,$B$61,E$65,E$64)</f>
        <v>37939392.962812215</v>
      </c>
      <c r="F71" s="73">
        <f ca="1">_xll.DBRW($B$59,$A71,$B71,$B$60,F$66,$B$61,F$65,F$64)</f>
        <v>0</v>
      </c>
      <c r="G71" s="74"/>
      <c r="I71" s="67" t="s">
        <v>8</v>
      </c>
      <c r="J71" s="68" t="s">
        <v>14</v>
      </c>
      <c r="K71" s="88">
        <v>37939397.859999746</v>
      </c>
      <c r="L71" s="88">
        <v>35354717</v>
      </c>
      <c r="M71" s="88">
        <v>37939392.962812215</v>
      </c>
      <c r="N71" s="88">
        <v>0</v>
      </c>
      <c r="O71" s="89"/>
    </row>
    <row r="72" spans="1:15">
      <c r="A72" s="71" t="s">
        <v>8</v>
      </c>
      <c r="B72" s="72" t="s">
        <v>15</v>
      </c>
      <c r="C72" s="73">
        <f ca="1">_xll.DBRW($B$59,$A72,$B72,$B$60,C$66,$B$61,C$65,C$64)</f>
        <v>42295558.494743489</v>
      </c>
      <c r="D72" s="73">
        <f ca="1">_xll.DBRW($B$59,$A72,$B72,$B$60,D$66,$B$61,D$65,D$64)</f>
        <v>39633390</v>
      </c>
      <c r="E72" s="73">
        <f ca="1">_xll.DBRW($B$59,$A72,$B72,$B$60,E$66,$B$61,E$65,E$64)</f>
        <v>41232812</v>
      </c>
      <c r="F72" s="73">
        <f ca="1">_xll.DBRW($B$59,$A72,$B72,$B$60,F$66,$B$61,F$65,F$64)</f>
        <v>0</v>
      </c>
      <c r="G72" s="74"/>
      <c r="I72" s="67" t="s">
        <v>8</v>
      </c>
      <c r="J72" s="68" t="s">
        <v>15</v>
      </c>
      <c r="K72" s="88">
        <v>42295558.494743489</v>
      </c>
      <c r="L72" s="88">
        <v>39633390</v>
      </c>
      <c r="M72" s="88">
        <v>41232812</v>
      </c>
      <c r="N72" s="88">
        <v>0</v>
      </c>
      <c r="O72" s="89"/>
    </row>
    <row r="73" spans="1:15">
      <c r="A73" s="71" t="s">
        <v>8</v>
      </c>
      <c r="B73" s="72" t="s">
        <v>16</v>
      </c>
      <c r="C73" s="73">
        <f ca="1">_xll.DBRW($B$59,$A73,$B73,$B$60,C$66,$B$61,C$65,C$64)</f>
        <v>45501144.45762673</v>
      </c>
      <c r="D73" s="73">
        <f ca="1">_xll.DBRW($B$59,$A73,$B73,$B$60,D$66,$B$61,D$65,D$64)</f>
        <v>43207543</v>
      </c>
      <c r="E73" s="73">
        <f ca="1">_xll.DBRW($B$59,$A73,$B73,$B$60,E$66,$B$61,E$65,E$64)</f>
        <v>43632216</v>
      </c>
      <c r="F73" s="73">
        <f ca="1">_xll.DBRW($B$59,$A73,$B73,$B$60,F$66,$B$61,F$65,F$64)</f>
        <v>0</v>
      </c>
      <c r="G73" s="74"/>
      <c r="I73" s="67" t="s">
        <v>8</v>
      </c>
      <c r="J73" s="68" t="s">
        <v>16</v>
      </c>
      <c r="K73" s="88">
        <v>45501144.45762673</v>
      </c>
      <c r="L73" s="88">
        <v>43207543</v>
      </c>
      <c r="M73" s="88">
        <v>43632216</v>
      </c>
      <c r="N73" s="88">
        <v>0</v>
      </c>
      <c r="O73" s="89"/>
    </row>
    <row r="74" spans="1:15">
      <c r="A74" s="71" t="s">
        <v>8</v>
      </c>
      <c r="B74" s="72" t="s">
        <v>17</v>
      </c>
      <c r="C74" s="73">
        <f ca="1">_xll.DBRW($B$59,$A74,$B74,$B$60,C$66,$B$61,C$65,C$64)</f>
        <v>42894416.64239011</v>
      </c>
      <c r="D74" s="73">
        <f ca="1">_xll.DBRW($B$59,$A74,$B74,$B$60,D$66,$B$61,D$65,D$64)</f>
        <v>43108352</v>
      </c>
      <c r="E74" s="73">
        <f ca="1">_xll.DBRW($B$59,$A74,$B74,$B$60,E$66,$B$61,E$65,E$64)</f>
        <v>43564536</v>
      </c>
      <c r="F74" s="73">
        <f ca="1">_xll.DBRW($B$59,$A74,$B74,$B$60,F$66,$B$61,F$65,F$64)</f>
        <v>0</v>
      </c>
      <c r="G74" s="74"/>
      <c r="I74" s="67" t="s">
        <v>8</v>
      </c>
      <c r="J74" s="68" t="s">
        <v>17</v>
      </c>
      <c r="K74" s="88">
        <v>42894416.64239011</v>
      </c>
      <c r="L74" s="88">
        <v>43108352</v>
      </c>
      <c r="M74" s="88">
        <v>43564536</v>
      </c>
      <c r="N74" s="88">
        <v>0</v>
      </c>
      <c r="O74" s="89"/>
    </row>
    <row r="75" spans="1:15">
      <c r="A75" s="71" t="s">
        <v>8</v>
      </c>
      <c r="B75" s="72" t="s">
        <v>18</v>
      </c>
      <c r="C75" s="73">
        <f ca="1">_xll.DBRW($B$59,$A75,$B75,$B$60,C$66,$B$61,C$65,C$64)</f>
        <v>40574345.180000573</v>
      </c>
      <c r="D75" s="73">
        <f ca="1">_xll.DBRW($B$59,$A75,$B75,$B$60,D$66,$B$61,D$65,D$64)</f>
        <v>38578920</v>
      </c>
      <c r="E75" s="73">
        <f ca="1">_xll.DBRW($B$59,$A75,$B75,$B$60,E$66,$B$61,E$65,E$64)</f>
        <v>39011095</v>
      </c>
      <c r="F75" s="73">
        <f ca="1">_xll.DBRW($B$59,$A75,$B75,$B$60,F$66,$B$61,F$65,F$64)</f>
        <v>0</v>
      </c>
      <c r="G75" s="74"/>
      <c r="I75" s="67" t="s">
        <v>8</v>
      </c>
      <c r="J75" s="68" t="s">
        <v>18</v>
      </c>
      <c r="K75" s="88">
        <v>40574345.180000573</v>
      </c>
      <c r="L75" s="88">
        <v>38578920</v>
      </c>
      <c r="M75" s="88">
        <v>39011095</v>
      </c>
      <c r="N75" s="88">
        <v>0</v>
      </c>
      <c r="O75" s="89"/>
    </row>
    <row r="76" spans="1:15">
      <c r="A76" s="71" t="s">
        <v>8</v>
      </c>
      <c r="B76" s="72" t="s">
        <v>19</v>
      </c>
      <c r="C76" s="73">
        <f ca="1">_xll.DBRW($B$59,$A76,$B76,$B$60,C$66,$B$61,C$65,C$64)</f>
        <v>32680813.219999988</v>
      </c>
      <c r="D76" s="73">
        <f ca="1">_xll.DBRW($B$59,$A76,$B76,$B$60,D$66,$B$61,D$65,D$64)</f>
        <v>34805460</v>
      </c>
      <c r="E76" s="73">
        <f ca="1">_xll.DBRW($B$59,$A76,$B76,$B$60,E$66,$B$61,E$65,E$64)</f>
        <v>33728027</v>
      </c>
      <c r="F76" s="73">
        <f ca="1">_xll.DBRW($B$59,$A76,$B76,$B$60,F$66,$B$61,F$65,F$64)</f>
        <v>0</v>
      </c>
      <c r="G76" s="74"/>
      <c r="I76" s="67" t="s">
        <v>8</v>
      </c>
      <c r="J76" s="68" t="s">
        <v>19</v>
      </c>
      <c r="K76" s="88">
        <v>32680813.219999988</v>
      </c>
      <c r="L76" s="88">
        <v>34805460</v>
      </c>
      <c r="M76" s="88">
        <v>33728027</v>
      </c>
      <c r="N76" s="88">
        <v>0</v>
      </c>
      <c r="O76" s="89"/>
    </row>
    <row r="77" spans="1:15">
      <c r="A77" s="71" t="s">
        <v>8</v>
      </c>
      <c r="B77" s="72" t="s">
        <v>20</v>
      </c>
      <c r="C77" s="73">
        <f ca="1">_xll.DBRW($B$59,$A77,$B77,$B$60,C$66,$B$61,C$65,C$64)</f>
        <v>27940668.850000001</v>
      </c>
      <c r="D77" s="73">
        <f ca="1">_xll.DBRW($B$59,$A77,$B77,$B$60,D$66,$B$61,D$65,D$64)</f>
        <v>28637448</v>
      </c>
      <c r="E77" s="73">
        <f ca="1">_xll.DBRW($B$59,$A77,$B77,$B$60,E$66,$B$61,E$65,E$64)</f>
        <v>29024324</v>
      </c>
      <c r="F77" s="73">
        <f ca="1">_xll.DBRW($B$59,$A77,$B77,$B$60,F$66,$B$61,F$65,F$64)</f>
        <v>0</v>
      </c>
      <c r="G77" s="74"/>
      <c r="I77" s="67" t="s">
        <v>8</v>
      </c>
      <c r="J77" s="68" t="s">
        <v>20</v>
      </c>
      <c r="K77" s="88">
        <v>27940668.850000001</v>
      </c>
      <c r="L77" s="88">
        <v>28637448</v>
      </c>
      <c r="M77" s="88">
        <v>29024324</v>
      </c>
      <c r="N77" s="88">
        <v>0</v>
      </c>
      <c r="O77" s="89"/>
    </row>
    <row r="78" spans="1:15">
      <c r="A78" s="71" t="s">
        <v>8</v>
      </c>
      <c r="B78" s="72" t="s">
        <v>21</v>
      </c>
      <c r="C78" s="73">
        <f ca="1">_xll.DBRW($B$59,$A78,$B78,$B$60,C$66,$B$61,C$65,C$64)</f>
        <v>38946414.139999986</v>
      </c>
      <c r="D78" s="73">
        <f ca="1">_xll.DBRW($B$59,$A78,$B78,$B$60,D$66,$B$61,D$65,D$64)</f>
        <v>32502314</v>
      </c>
      <c r="E78" s="73">
        <f ca="1">_xll.DBRW($B$59,$A78,$B78,$B$60,E$66,$B$61,E$65,E$64)</f>
        <v>32618241</v>
      </c>
      <c r="F78" s="73">
        <f ca="1">_xll.DBRW($B$59,$A78,$B78,$B$60,F$66,$B$61,F$65,F$64)</f>
        <v>0</v>
      </c>
      <c r="G78" s="74"/>
      <c r="I78" s="67" t="s">
        <v>8</v>
      </c>
      <c r="J78" s="68" t="s">
        <v>21</v>
      </c>
      <c r="K78" s="88">
        <v>38946414.139999986</v>
      </c>
      <c r="L78" s="88">
        <v>32502314</v>
      </c>
      <c r="M78" s="88">
        <v>32618241</v>
      </c>
      <c r="N78" s="88">
        <v>0</v>
      </c>
      <c r="O78" s="89"/>
    </row>
    <row r="79" spans="1:15">
      <c r="A79" s="71" t="s">
        <v>9</v>
      </c>
      <c r="B79" s="72" t="s">
        <v>10</v>
      </c>
      <c r="C79" s="73">
        <f ca="1">_xll.DBRW($B$59,$A79,$B79,$B$60,C$66,$B$61,C$65,C$64)</f>
        <v>36041958.79999999</v>
      </c>
      <c r="D79" s="73">
        <f ca="1">_xll.DBRW($B$59,$A79,$B79,$B$60,D$66,$B$61,D$65,D$64)</f>
        <v>34000821</v>
      </c>
      <c r="E79" s="73">
        <f ca="1">_xll.DBRW($B$59,$A79,$B79,$B$60,E$66,$B$61,E$65,E$64)</f>
        <v>36030466</v>
      </c>
      <c r="F79" s="73">
        <f ca="1">_xll.DBRW($B$59,$A79,$B79,$B$60,F$66,$B$61,F$65,F$64)</f>
        <v>36041957</v>
      </c>
      <c r="G79" s="74">
        <f ca="1">_xll.DBRW($B$59,$A79,$B79,$B$60,G$66,$B$61,G$65,G$64)</f>
        <v>0</v>
      </c>
      <c r="I79" s="67" t="s">
        <v>9</v>
      </c>
      <c r="J79" s="68" t="s">
        <v>10</v>
      </c>
      <c r="K79" s="88">
        <v>36041958.79999999</v>
      </c>
      <c r="L79" s="88">
        <v>34000821</v>
      </c>
      <c r="M79" s="88">
        <v>36030466</v>
      </c>
      <c r="N79" s="88">
        <v>36041957</v>
      </c>
      <c r="O79" s="89">
        <v>0</v>
      </c>
    </row>
    <row r="80" spans="1:15">
      <c r="A80" s="71" t="s">
        <v>9</v>
      </c>
      <c r="B80" s="72" t="s">
        <v>11</v>
      </c>
      <c r="C80" s="73">
        <f ca="1">_xll.DBRW($B$59,$A80,$B80,$B$60,C$66,$B$61,C$65,C$64)</f>
        <v>31491084.289793894</v>
      </c>
      <c r="D80" s="73">
        <f ca="1">_xll.DBRW($B$59,$A80,$B80,$B$60,D$66,$B$61,D$65,D$64)</f>
        <v>29027599</v>
      </c>
      <c r="E80" s="73">
        <f ca="1">_xll.DBRW($B$59,$A80,$B80,$B$60,E$66,$B$61,E$65,E$64)</f>
        <v>30772588</v>
      </c>
      <c r="F80" s="73">
        <f ca="1">_xll.DBRW($B$59,$A80,$B80,$B$60,F$66,$B$61,F$65,F$64)</f>
        <v>31491083</v>
      </c>
      <c r="G80" s="74">
        <f ca="1">_xll.DBRW($B$59,$A80,$B80,$B$60,G$66,$B$61,G$65,G$64)</f>
        <v>0</v>
      </c>
      <c r="I80" s="67" t="s">
        <v>9</v>
      </c>
      <c r="J80" s="68" t="s">
        <v>11</v>
      </c>
      <c r="K80" s="88">
        <v>31491084.289793894</v>
      </c>
      <c r="L80" s="88">
        <v>29027599</v>
      </c>
      <c r="M80" s="88">
        <v>30772588</v>
      </c>
      <c r="N80" s="88">
        <v>31491083</v>
      </c>
      <c r="O80" s="89">
        <v>0</v>
      </c>
    </row>
    <row r="81" spans="1:15">
      <c r="A81" s="71" t="s">
        <v>9</v>
      </c>
      <c r="B81" s="72" t="s">
        <v>12</v>
      </c>
      <c r="C81" s="73">
        <f ca="1">_xll.DBRW($B$59,$A81,$B81,$B$60,C$66,$B$61,C$65,C$64)</f>
        <v>29041822.957201019</v>
      </c>
      <c r="D81" s="73">
        <f ca="1">_xll.DBRW($B$59,$A81,$B81,$B$60,D$66,$B$61,D$65,D$64)</f>
        <v>29994653</v>
      </c>
      <c r="E81" s="73">
        <f ca="1">_xll.DBRW($B$59,$A81,$B81,$B$60,E$66,$B$61,E$65,E$64)</f>
        <v>31850579</v>
      </c>
      <c r="F81" s="73">
        <f ca="1">_xll.DBRW($B$59,$A81,$B81,$B$60,F$66,$B$61,F$65,F$64)</f>
        <v>29041821</v>
      </c>
      <c r="G81" s="74">
        <f ca="1">_xll.DBRW($B$59,$A81,$B81,$B$60,G$66,$B$61,G$65,G$64)</f>
        <v>0</v>
      </c>
      <c r="I81" s="67" t="s">
        <v>9</v>
      </c>
      <c r="J81" s="68" t="s">
        <v>12</v>
      </c>
      <c r="K81" s="88">
        <v>29041822.957201019</v>
      </c>
      <c r="L81" s="88">
        <v>29994653</v>
      </c>
      <c r="M81" s="88">
        <v>31850579</v>
      </c>
      <c r="N81" s="88">
        <v>29041821</v>
      </c>
      <c r="O81" s="89">
        <v>0</v>
      </c>
    </row>
    <row r="82" spans="1:15">
      <c r="A82" s="71" t="s">
        <v>9</v>
      </c>
      <c r="B82" s="72" t="s">
        <v>13</v>
      </c>
      <c r="C82" s="73">
        <f ca="1">_xll.DBRW($B$59,$A82,$B82,$B$60,C$66,$B$61,C$65,C$64)</f>
        <v>33179274.089999992</v>
      </c>
      <c r="D82" s="73">
        <f ca="1">_xll.DBRW($B$59,$A82,$B82,$B$60,D$66,$B$61,D$65,D$64)</f>
        <v>29944782</v>
      </c>
      <c r="E82" s="73">
        <f ca="1">_xll.DBRW($B$59,$A82,$B82,$B$60,E$66,$B$61,E$65,E$64)</f>
        <v>30503437</v>
      </c>
      <c r="F82" s="73">
        <f ca="1">_xll.DBRW($B$59,$A82,$B82,$B$60,F$66,$B$61,F$65,F$64)</f>
        <v>33179278</v>
      </c>
      <c r="G82" s="74">
        <f ca="1">_xll.DBRW($B$59,$A82,$B82,$B$60,G$66,$B$61,G$65,G$64)</f>
        <v>0</v>
      </c>
      <c r="I82" s="67" t="s">
        <v>9</v>
      </c>
      <c r="J82" s="68" t="s">
        <v>13</v>
      </c>
      <c r="K82" s="88">
        <v>33179274.089999992</v>
      </c>
      <c r="L82" s="88">
        <v>29944782</v>
      </c>
      <c r="M82" s="88">
        <v>30503437</v>
      </c>
      <c r="N82" s="88">
        <v>33179278</v>
      </c>
      <c r="O82" s="89">
        <v>0</v>
      </c>
    </row>
    <row r="83" spans="1:15">
      <c r="A83" s="71" t="s">
        <v>9</v>
      </c>
      <c r="B83" s="72" t="s">
        <v>14</v>
      </c>
      <c r="C83" s="73">
        <f ca="1">_xll.DBRW($B$59,$A83,$B83,$B$60,C$66,$B$61,C$65,C$64)</f>
        <v>34680165.370000012</v>
      </c>
      <c r="D83" s="73">
        <f ca="1">_xll.DBRW($B$59,$A83,$B83,$B$60,D$66,$B$61,D$65,D$64)</f>
        <v>35461705</v>
      </c>
      <c r="E83" s="73">
        <f ca="1">_xll.DBRW($B$59,$A83,$B83,$B$60,E$66,$B$61,E$65,E$64)</f>
        <v>37714100</v>
      </c>
      <c r="F83" s="73">
        <f ca="1">_xll.DBRW($B$59,$A83,$B83,$B$60,F$66,$B$61,F$65,F$64)</f>
        <v>34680165</v>
      </c>
      <c r="G83" s="74">
        <f ca="1">_xll.DBRW($B$59,$A83,$B83,$B$60,G$66,$B$61,G$65,G$64)</f>
        <v>0</v>
      </c>
      <c r="I83" s="67" t="s">
        <v>9</v>
      </c>
      <c r="J83" s="68" t="s">
        <v>14</v>
      </c>
      <c r="K83" s="88">
        <v>34680165.370000012</v>
      </c>
      <c r="L83" s="88">
        <v>35461705</v>
      </c>
      <c r="M83" s="88">
        <v>37714100</v>
      </c>
      <c r="N83" s="88">
        <v>34680165</v>
      </c>
      <c r="O83" s="89">
        <v>0</v>
      </c>
    </row>
    <row r="84" spans="1:15">
      <c r="A84" s="71" t="s">
        <v>9</v>
      </c>
      <c r="B84" s="72" t="s">
        <v>15</v>
      </c>
      <c r="C84" s="73">
        <f ca="1">_xll.DBRW($B$59,$A84,$B84,$B$60,C$66,$B$61,C$65,C$64)</f>
        <v>44742741.869999997</v>
      </c>
      <c r="D84" s="73">
        <f ca="1">_xll.DBRW($B$59,$A84,$B84,$B$60,D$66,$B$61,D$65,D$64)</f>
        <v>39945699</v>
      </c>
      <c r="E84" s="73">
        <f ca="1">_xll.DBRW($B$59,$A84,$B84,$B$60,E$66,$B$61,E$65,E$64)</f>
        <v>42113236</v>
      </c>
      <c r="F84" s="73">
        <f ca="1">_xll.DBRW($B$59,$A84,$B84,$B$60,F$66,$B$61,F$65,F$64)</f>
        <v>43343343</v>
      </c>
      <c r="G84" s="74">
        <f ca="1">_xll.DBRW($B$59,$A84,$B84,$B$60,G$66,$B$61,G$65,G$64)</f>
        <v>0</v>
      </c>
      <c r="I84" s="67" t="s">
        <v>9</v>
      </c>
      <c r="J84" s="68" t="s">
        <v>15</v>
      </c>
      <c r="K84" s="88">
        <v>44742741.869999997</v>
      </c>
      <c r="L84" s="88">
        <v>39945699</v>
      </c>
      <c r="M84" s="88">
        <v>42113236</v>
      </c>
      <c r="N84" s="88">
        <v>43343343</v>
      </c>
      <c r="O84" s="89">
        <v>0</v>
      </c>
    </row>
    <row r="85" spans="1:15">
      <c r="A85" s="71" t="s">
        <v>9</v>
      </c>
      <c r="B85" s="72" t="s">
        <v>16</v>
      </c>
      <c r="C85" s="73">
        <f ca="1">_xll.DBRW($B$59,$A85,$B85,$B$60,C$66,$B$61,C$65,C$64)</f>
        <v>44947518.889999986</v>
      </c>
      <c r="D85" s="73">
        <f ca="1">_xll.DBRW($B$59,$A85,$B85,$B$60,D$66,$B$61,D$65,D$64)</f>
        <v>43551585</v>
      </c>
      <c r="E85" s="73">
        <f ca="1">_xll.DBRW($B$59,$A85,$B85,$B$60,E$66,$B$61,E$65,E$64)</f>
        <v>45043013</v>
      </c>
      <c r="F85" s="73">
        <f ca="1">_xll.DBRW($B$59,$A85,$B85,$B$60,F$66,$B$61,F$65,F$64)</f>
        <v>43364887</v>
      </c>
      <c r="G85" s="74">
        <f ca="1">_xll.DBRW($B$59,$A85,$B85,$B$60,G$66,$B$61,G$65,G$64)</f>
        <v>0</v>
      </c>
      <c r="I85" s="67" t="s">
        <v>9</v>
      </c>
      <c r="J85" s="68" t="s">
        <v>16</v>
      </c>
      <c r="K85" s="88">
        <v>44947518.889999986</v>
      </c>
      <c r="L85" s="88">
        <v>43551585</v>
      </c>
      <c r="M85" s="88">
        <v>45043013</v>
      </c>
      <c r="N85" s="88">
        <v>43364887</v>
      </c>
      <c r="O85" s="89">
        <v>0</v>
      </c>
    </row>
    <row r="86" spans="1:15">
      <c r="A86" s="71" t="s">
        <v>9</v>
      </c>
      <c r="B86" s="72" t="s">
        <v>17</v>
      </c>
      <c r="C86" s="73">
        <f ca="1">_xll.DBRW($B$59,$A86,$B86,$B$60,C$66,$B$61,C$65,C$64)</f>
        <v>46533094.929999992</v>
      </c>
      <c r="D86" s="73">
        <f ca="1">_xll.DBRW($B$59,$A86,$B86,$B$60,D$66,$B$61,D$65,D$64)</f>
        <v>43474040</v>
      </c>
      <c r="E86" s="73">
        <f ca="1">_xll.DBRW($B$59,$A86,$B86,$B$60,E$66,$B$61,E$65,E$64)</f>
        <v>45009380</v>
      </c>
      <c r="F86" s="73">
        <f ca="1">_xll.DBRW($B$59,$A86,$B86,$B$60,F$66,$B$61,F$65,F$64)</f>
        <v>44130516</v>
      </c>
      <c r="G86" s="74">
        <f ca="1">_xll.DBRW($B$59,$A86,$B86,$B$60,G$66,$B$61,G$65,G$64)</f>
        <v>0</v>
      </c>
      <c r="I86" s="67" t="s">
        <v>9</v>
      </c>
      <c r="J86" s="68" t="s">
        <v>17</v>
      </c>
      <c r="K86" s="88">
        <v>46533094.929999992</v>
      </c>
      <c r="L86" s="88">
        <v>43474040</v>
      </c>
      <c r="M86" s="88">
        <v>45009380</v>
      </c>
      <c r="N86" s="88">
        <v>44130516</v>
      </c>
      <c r="O86" s="89">
        <v>0</v>
      </c>
    </row>
    <row r="87" spans="1:15">
      <c r="A87" s="71" t="s">
        <v>9</v>
      </c>
      <c r="B87" s="72" t="s">
        <v>18</v>
      </c>
      <c r="C87" s="73">
        <f ca="1">_xll.DBRW($B$59,$A87,$B87,$B$60,C$66,$B$61,C$65,C$64)</f>
        <v>39360541.510000005</v>
      </c>
      <c r="D87" s="73">
        <f ca="1">_xll.DBRW($B$59,$A87,$B87,$B$60,D$66,$B$61,D$65,D$64)</f>
        <v>39189219</v>
      </c>
      <c r="E87" s="73">
        <f ca="1">_xll.DBRW($B$59,$A87,$B87,$B$60,E$66,$B$61,E$65,E$64)</f>
        <v>40370082</v>
      </c>
      <c r="F87" s="73">
        <f ca="1">_xll.DBRW($B$59,$A87,$B87,$B$60,F$66,$B$61,F$65,F$64)</f>
        <v>40422389</v>
      </c>
      <c r="G87" s="74">
        <f ca="1">_xll.DBRW($B$59,$A87,$B87,$B$60,G$66,$B$61,G$65,G$64)</f>
        <v>0</v>
      </c>
      <c r="I87" s="67" t="s">
        <v>9</v>
      </c>
      <c r="J87" s="68" t="s">
        <v>18</v>
      </c>
      <c r="K87" s="88">
        <v>39360541.510000005</v>
      </c>
      <c r="L87" s="88">
        <v>39189219</v>
      </c>
      <c r="M87" s="88">
        <v>40370082</v>
      </c>
      <c r="N87" s="88">
        <v>40422389</v>
      </c>
      <c r="O87" s="89">
        <v>0</v>
      </c>
    </row>
    <row r="88" spans="1:15">
      <c r="A88" s="71" t="s">
        <v>9</v>
      </c>
      <c r="B88" s="72" t="s">
        <v>19</v>
      </c>
      <c r="C88" s="73">
        <f ca="1">_xll.DBRW($B$59,$A88,$B88,$B$60,C$66,$B$61,C$65,C$64)</f>
        <v>33385957.02</v>
      </c>
      <c r="D88" s="73">
        <f ca="1">_xll.DBRW($B$59,$A88,$B88,$B$60,D$66,$B$61,D$65,D$64)</f>
        <v>35331242</v>
      </c>
      <c r="E88" s="73">
        <f ca="1">_xll.DBRW($B$59,$A88,$B88,$B$60,E$66,$B$61,E$65,E$64)</f>
        <v>34763840</v>
      </c>
      <c r="F88" s="73">
        <f ca="1">_xll.DBRW($B$59,$A88,$B88,$B$60,F$66,$B$61,F$65,F$64)</f>
        <v>34078221</v>
      </c>
      <c r="G88" s="74">
        <f ca="1">_xll.DBRW($B$59,$A88,$B88,$B$60,G$66,$B$61,G$65,G$64)</f>
        <v>0</v>
      </c>
      <c r="I88" s="67" t="s">
        <v>9</v>
      </c>
      <c r="J88" s="68" t="s">
        <v>19</v>
      </c>
      <c r="K88" s="88">
        <v>33385957.02</v>
      </c>
      <c r="L88" s="88">
        <v>35331242</v>
      </c>
      <c r="M88" s="88">
        <v>34763840</v>
      </c>
      <c r="N88" s="88">
        <v>34078221</v>
      </c>
      <c r="O88" s="89">
        <v>0</v>
      </c>
    </row>
    <row r="89" spans="1:15">
      <c r="A89" s="71" t="s">
        <v>9</v>
      </c>
      <c r="B89" s="72" t="s">
        <v>20</v>
      </c>
      <c r="C89" s="73">
        <f ca="1">_xll.DBRW($B$59,$A89,$B89,$B$60,C$66,$B$61,C$65,C$64)</f>
        <v>32164281.279999994</v>
      </c>
      <c r="D89" s="73">
        <f ca="1">_xll.DBRW($B$59,$A89,$B89,$B$60,D$66,$B$61,D$65,D$64)</f>
        <v>29389285</v>
      </c>
      <c r="E89" s="73">
        <f ca="1">_xll.DBRW($B$59,$A89,$B89,$B$60,E$66,$B$61,E$65,E$64)</f>
        <v>30446860</v>
      </c>
      <c r="F89" s="73">
        <f ca="1">_xll.DBRW($B$59,$A89,$B89,$B$60,F$66,$B$61,F$65,F$64)</f>
        <v>30383406</v>
      </c>
      <c r="G89" s="74">
        <f ca="1">_xll.DBRW($B$59,$A89,$B89,$B$60,G$66,$B$61,G$65,G$64)</f>
        <v>0</v>
      </c>
      <c r="I89" s="67" t="s">
        <v>9</v>
      </c>
      <c r="J89" s="68" t="s">
        <v>20</v>
      </c>
      <c r="K89" s="88">
        <v>32164281.279999994</v>
      </c>
      <c r="L89" s="88">
        <v>29389285</v>
      </c>
      <c r="M89" s="88">
        <v>30446860</v>
      </c>
      <c r="N89" s="88">
        <v>30383406</v>
      </c>
      <c r="O89" s="89">
        <v>0</v>
      </c>
    </row>
    <row r="90" spans="1:15">
      <c r="A90" s="71" t="s">
        <v>9</v>
      </c>
      <c r="B90" s="72" t="s">
        <v>21</v>
      </c>
      <c r="C90" s="73">
        <f ca="1">_xll.DBRW($B$59,$A90,$B90,$B$60,C$66,$B$61,C$65,C$64)</f>
        <v>33197547.540000007</v>
      </c>
      <c r="D90" s="73">
        <f ca="1">_xll.DBRW($B$59,$A90,$B90,$B$60,D$66,$B$61,D$65,D$64)</f>
        <v>33843307</v>
      </c>
      <c r="E90" s="73">
        <f ca="1">_xll.DBRW($B$59,$A90,$B90,$B$60,E$66,$B$61,E$65,E$64)</f>
        <v>33905865</v>
      </c>
      <c r="F90" s="73">
        <f ca="1">_xll.DBRW($B$59,$A90,$B90,$B$60,F$66,$B$61,F$65,F$64)</f>
        <v>34746576</v>
      </c>
      <c r="G90" s="74">
        <f ca="1">_xll.DBRW($B$59,$A90,$B90,$B$60,G$66,$B$61,G$65,G$64)</f>
        <v>0</v>
      </c>
      <c r="I90" s="67" t="s">
        <v>9</v>
      </c>
      <c r="J90" s="68" t="s">
        <v>21</v>
      </c>
      <c r="K90" s="88">
        <v>33197547.540000007</v>
      </c>
      <c r="L90" s="88">
        <v>33843307</v>
      </c>
      <c r="M90" s="88">
        <v>33905865</v>
      </c>
      <c r="N90" s="88">
        <v>34746576</v>
      </c>
      <c r="O90" s="89">
        <v>0</v>
      </c>
    </row>
    <row r="91" spans="1:15">
      <c r="A91" s="71" t="s">
        <v>74</v>
      </c>
      <c r="B91" s="72" t="s">
        <v>10</v>
      </c>
      <c r="C91" s="73">
        <f ca="1">_xll.DBRW($B$59,$A91,$B91,$B$60,C$66,$B$61,C$65,C$64)</f>
        <v>33175622.602869723</v>
      </c>
      <c r="D91" s="73">
        <f ca="1">_xll.DBRW($B$59,$A91,$B91,$B$60,D$66,$B$61,D$65,D$64)</f>
        <v>35141980</v>
      </c>
      <c r="E91" s="73">
        <f ca="1">_xll.DBRW($B$59,$A91,$B91,$B$60,E$66,$B$61,E$65,E$64)</f>
        <v>36999392</v>
      </c>
      <c r="F91" s="73">
        <f ca="1">_xll.DBRW($B$59,$A91,$B91,$B$60,F$66,$B$61,F$65,F$64)</f>
        <v>38908962</v>
      </c>
      <c r="G91" s="74">
        <f ca="1">_xll.DBRW($B$59,$A91,$B91,$B$60,G$66,$B$61,G$65,G$64)</f>
        <v>0</v>
      </c>
      <c r="I91" s="67" t="s">
        <v>74</v>
      </c>
      <c r="J91" s="68" t="s">
        <v>10</v>
      </c>
      <c r="K91" s="88">
        <v>33175622.602869723</v>
      </c>
      <c r="L91" s="88">
        <v>35141980</v>
      </c>
      <c r="M91" s="88">
        <v>36999392</v>
      </c>
      <c r="N91" s="88">
        <v>38908962</v>
      </c>
      <c r="O91" s="89">
        <v>0</v>
      </c>
    </row>
    <row r="92" spans="1:15">
      <c r="A92" s="71" t="s">
        <v>74</v>
      </c>
      <c r="B92" s="72" t="s">
        <v>11</v>
      </c>
      <c r="C92" s="73">
        <f ca="1">_xll.DBRW($B$59,$A92,$B92,$B$60,C$66,$B$61,C$65,C$64)</f>
        <v>32115607.760000009</v>
      </c>
      <c r="D92" s="73">
        <f ca="1">_xll.DBRW($B$59,$A92,$B92,$B$60,D$66,$B$61,D$65,D$64)</f>
        <v>30842305</v>
      </c>
      <c r="E92" s="73">
        <f ca="1">_xll.DBRW($B$59,$A92,$B92,$B$60,E$66,$B$61,E$65,E$64)</f>
        <v>32520941</v>
      </c>
      <c r="F92" s="73">
        <f ca="1">_xll.DBRW($B$59,$A92,$B92,$B$60,F$66,$B$61,F$65,F$64)</f>
        <v>34035693</v>
      </c>
      <c r="G92" s="74">
        <f ca="1">_xll.DBRW($B$59,$A92,$B92,$B$60,G$66,$B$61,G$65,G$64)</f>
        <v>0</v>
      </c>
      <c r="I92" s="67" t="s">
        <v>74</v>
      </c>
      <c r="J92" s="68" t="s">
        <v>11</v>
      </c>
      <c r="K92" s="88">
        <v>32115607.760000009</v>
      </c>
      <c r="L92" s="88">
        <v>30842305</v>
      </c>
      <c r="M92" s="88">
        <v>32520941</v>
      </c>
      <c r="N92" s="88">
        <v>34035693</v>
      </c>
      <c r="O92" s="89">
        <v>0</v>
      </c>
    </row>
    <row r="93" spans="1:15">
      <c r="A93" s="71" t="s">
        <v>74</v>
      </c>
      <c r="B93" s="72" t="s">
        <v>12</v>
      </c>
      <c r="C93" s="73">
        <f ca="1">_xll.DBRW($B$59,$A93,$B93,$B$60,C$66,$B$61,C$65,C$64)</f>
        <v>33551124.668739993</v>
      </c>
      <c r="D93" s="73">
        <f ca="1">_xll.DBRW($B$59,$A93,$B93,$B$60,D$66,$B$61,D$65,D$64)</f>
        <v>31919977</v>
      </c>
      <c r="E93" s="73">
        <f ca="1">_xll.DBRW($B$59,$A93,$B93,$B$60,E$66,$B$61,E$65,E$64)</f>
        <v>32896354</v>
      </c>
      <c r="F93" s="73">
        <f ca="1">_xll.DBRW($B$59,$A93,$B93,$B$60,F$66,$B$61,F$65,F$64)</f>
        <v>33730828</v>
      </c>
      <c r="G93" s="74">
        <f ca="1">_xll.DBRW($B$59,$A93,$B93,$B$60,G$66,$B$61,G$65,G$64)</f>
        <v>0</v>
      </c>
      <c r="I93" s="67" t="s">
        <v>74</v>
      </c>
      <c r="J93" s="68" t="s">
        <v>12</v>
      </c>
      <c r="K93" s="88">
        <v>33551124.668739993</v>
      </c>
      <c r="L93" s="88">
        <v>31919977</v>
      </c>
      <c r="M93" s="88">
        <v>32896354</v>
      </c>
      <c r="N93" s="88">
        <v>33730828</v>
      </c>
      <c r="O93" s="89">
        <v>0</v>
      </c>
    </row>
    <row r="94" spans="1:15">
      <c r="A94" s="71" t="s">
        <v>74</v>
      </c>
      <c r="B94" s="72" t="s">
        <v>13</v>
      </c>
      <c r="C94" s="73">
        <f ca="1">_xll.DBRW($B$59,$A94,$B94,$B$60,C$66,$B$61,C$65,C$64)</f>
        <v>34609777.016860008</v>
      </c>
      <c r="D94" s="73">
        <f ca="1">_xll.DBRW($B$59,$A94,$B94,$B$60,D$66,$B$61,D$65,D$64)</f>
        <v>31230805</v>
      </c>
      <c r="E94" s="73">
        <f ca="1">_xll.DBRW($B$59,$A94,$B94,$B$60,E$66,$B$61,E$65,E$64)</f>
        <v>31544520</v>
      </c>
      <c r="F94" s="73">
        <f ca="1">_xll.DBRW($B$59,$A94,$B94,$B$60,F$66,$B$61,F$65,F$64)</f>
        <v>34495194</v>
      </c>
      <c r="G94" s="74">
        <f ca="1">_xll.DBRW($B$59,$A94,$B94,$B$60,G$66,$B$61,G$65,G$64)</f>
        <v>0</v>
      </c>
      <c r="I94" s="67" t="s">
        <v>74</v>
      </c>
      <c r="J94" s="68" t="s">
        <v>13</v>
      </c>
      <c r="K94" s="88">
        <v>34609777.016860008</v>
      </c>
      <c r="L94" s="88">
        <v>31230805</v>
      </c>
      <c r="M94" s="88">
        <v>31544520</v>
      </c>
      <c r="N94" s="88">
        <v>34495194</v>
      </c>
      <c r="O94" s="89">
        <v>0</v>
      </c>
    </row>
    <row r="95" spans="1:15">
      <c r="A95" s="71" t="s">
        <v>74</v>
      </c>
      <c r="B95" s="72" t="s">
        <v>14</v>
      </c>
      <c r="C95" s="73">
        <f ca="1">_xll.DBRW($B$59,$A95,$B95,$B$60,C$66,$B$61,C$65,C$64)</f>
        <v>42807796.64411369</v>
      </c>
      <c r="D95" s="73">
        <f ca="1">_xll.DBRW($B$59,$A95,$B95,$B$60,D$66,$B$61,D$65,D$64)</f>
        <v>36873641</v>
      </c>
      <c r="E95" s="73">
        <f ca="1">_xll.DBRW($B$59,$A95,$B95,$B$60,E$66,$B$61,E$65,E$64)</f>
        <v>38863287</v>
      </c>
      <c r="F95" s="73">
        <f ca="1">_xll.DBRW($B$59,$A95,$B95,$B$60,F$66,$B$61,F$65,F$64)</f>
        <v>40958896</v>
      </c>
      <c r="G95" s="74">
        <f ca="1">_xll.DBRW($B$59,$A95,$B95,$B$60,G$66,$B$61,G$65,G$64)</f>
        <v>0</v>
      </c>
      <c r="I95" s="67" t="s">
        <v>74</v>
      </c>
      <c r="J95" s="68" t="s">
        <v>14</v>
      </c>
      <c r="K95" s="88">
        <v>42807796.64411369</v>
      </c>
      <c r="L95" s="88">
        <v>36873641</v>
      </c>
      <c r="M95" s="88">
        <v>38863287</v>
      </c>
      <c r="N95" s="88">
        <v>40958896</v>
      </c>
      <c r="O95" s="89">
        <v>0</v>
      </c>
    </row>
    <row r="96" spans="1:15">
      <c r="A96" s="71" t="s">
        <v>74</v>
      </c>
      <c r="B96" s="72" t="s">
        <v>15</v>
      </c>
      <c r="C96" s="73">
        <f ca="1">_xll.DBRW($B$59,$A96,$B96,$B$60,C$66,$B$61,C$65,C$64)</f>
        <v>44714702.774791911</v>
      </c>
      <c r="D96" s="73">
        <f ca="1">_xll.DBRW($B$59,$A96,$B96,$B$60,D$66,$B$61,D$65,D$64)</f>
        <v>41282894</v>
      </c>
      <c r="E96" s="73">
        <f ca="1">_xll.DBRW($B$59,$A96,$B96,$B$60,E$66,$B$61,E$65,E$64)</f>
        <v>43145859</v>
      </c>
      <c r="F96" s="73">
        <f ca="1">_xll.DBRW($B$59,$A96,$B96,$B$60,F$66,$B$61,F$65,F$64)</f>
        <v>48652889</v>
      </c>
      <c r="G96" s="74">
        <f ca="1">_xll.DBRW($B$59,$A96,$B96,$B$60,G$66,$B$61,G$65,G$64)</f>
        <v>0</v>
      </c>
      <c r="I96" s="67" t="s">
        <v>74</v>
      </c>
      <c r="J96" s="68" t="s">
        <v>15</v>
      </c>
      <c r="K96" s="88">
        <v>44714702.774791911</v>
      </c>
      <c r="L96" s="88">
        <v>41282894</v>
      </c>
      <c r="M96" s="88">
        <v>43145859</v>
      </c>
      <c r="N96" s="88">
        <v>48652889</v>
      </c>
      <c r="O96" s="89">
        <v>0</v>
      </c>
    </row>
    <row r="97" spans="1:15">
      <c r="A97" s="71" t="s">
        <v>74</v>
      </c>
      <c r="B97" s="72" t="s">
        <v>16</v>
      </c>
      <c r="C97" s="73">
        <f ca="1">_xll.DBRW($B$59,$A97,$B97,$B$60,C$66,$B$61,C$65,C$64)</f>
        <v>51011898.347789131</v>
      </c>
      <c r="D97" s="73">
        <f ca="1">_xll.DBRW($B$59,$A97,$B97,$B$60,D$66,$B$61,D$65,D$64)</f>
        <v>44898066</v>
      </c>
      <c r="E97" s="73">
        <f ca="1">_xll.DBRW($B$59,$A97,$B97,$B$60,E$66,$B$61,E$65,E$64)</f>
        <v>46085219</v>
      </c>
      <c r="F97" s="73">
        <f ca="1">_xll.DBRW($B$59,$A97,$B97,$B$60,F$66,$B$61,F$65,F$64)</f>
        <v>51463447</v>
      </c>
      <c r="G97" s="74">
        <f ca="1">_xll.DBRW($B$59,$A97,$B97,$B$60,G$66,$B$61,G$65,G$64)</f>
        <v>0</v>
      </c>
      <c r="I97" s="67" t="s">
        <v>74</v>
      </c>
      <c r="J97" s="68" t="s">
        <v>16</v>
      </c>
      <c r="K97" s="88">
        <v>51011898.347789131</v>
      </c>
      <c r="L97" s="88">
        <v>44898066</v>
      </c>
      <c r="M97" s="88">
        <v>46085219</v>
      </c>
      <c r="N97" s="88">
        <v>51463447</v>
      </c>
      <c r="O97" s="89">
        <v>0</v>
      </c>
    </row>
    <row r="98" spans="1:15">
      <c r="A98" s="71" t="s">
        <v>74</v>
      </c>
      <c r="B98" s="72" t="s">
        <v>17</v>
      </c>
      <c r="C98" s="73">
        <f ca="1">_xll.DBRW($B$59,$A98,$B98,$B$60,C$66,$B$61,C$65,C$64)</f>
        <v>47610965.208423577</v>
      </c>
      <c r="D98" s="73">
        <f ca="1">_xll.DBRW($B$59,$A98,$B98,$B$60,D$66,$B$61,D$65,D$64)</f>
        <v>44846881</v>
      </c>
      <c r="E98" s="73">
        <f ca="1">_xll.DBRW($B$59,$A98,$B98,$B$60,E$66,$B$61,E$65,E$64)</f>
        <v>46070719</v>
      </c>
      <c r="F98" s="73">
        <f ca="1">_xll.DBRW($B$59,$A98,$B98,$B$60,F$66,$B$61,F$65,F$64)</f>
        <v>49105891</v>
      </c>
      <c r="G98" s="74">
        <f ca="1">_xll.DBRW($B$59,$A98,$B98,$B$60,G$66,$B$61,G$65,G$64)</f>
        <v>0</v>
      </c>
      <c r="I98" s="67" t="s">
        <v>74</v>
      </c>
      <c r="J98" s="68" t="s">
        <v>17</v>
      </c>
      <c r="K98" s="88">
        <v>47610965.208423577</v>
      </c>
      <c r="L98" s="88">
        <v>44846881</v>
      </c>
      <c r="M98" s="88">
        <v>46070719</v>
      </c>
      <c r="N98" s="88">
        <v>49105891</v>
      </c>
      <c r="O98" s="89">
        <v>0</v>
      </c>
    </row>
    <row r="99" spans="1:15">
      <c r="A99" s="71" t="s">
        <v>74</v>
      </c>
      <c r="B99" s="72" t="s">
        <v>18</v>
      </c>
      <c r="C99" s="73">
        <f ca="1">_xll.DBRW($B$59,$A99,$B99,$B$60,C$66,$B$61,C$65,C$64)</f>
        <v>43486221.808222741</v>
      </c>
      <c r="D99" s="73">
        <f ca="1">_xll.DBRW($B$59,$A99,$B99,$B$60,D$66,$B$61,D$65,D$64)</f>
        <v>40448092</v>
      </c>
      <c r="E99" s="73">
        <f ca="1">_xll.DBRW($B$59,$A99,$B99,$B$60,E$66,$B$61,E$65,E$64)</f>
        <v>41351452</v>
      </c>
      <c r="F99" s="73">
        <f ca="1">_xll.DBRW($B$59,$A99,$B99,$B$60,F$66,$B$61,F$65,F$64)</f>
        <v>46436756</v>
      </c>
      <c r="G99" s="74">
        <f ca="1">_xll.DBRW($B$59,$A99,$B99,$B$60,G$66,$B$61,G$65,G$64)</f>
        <v>0</v>
      </c>
      <c r="I99" s="67" t="s">
        <v>74</v>
      </c>
      <c r="J99" s="68" t="s">
        <v>18</v>
      </c>
      <c r="K99" s="88">
        <v>43486221.808222741</v>
      </c>
      <c r="L99" s="88">
        <v>40448092</v>
      </c>
      <c r="M99" s="88">
        <v>41351452</v>
      </c>
      <c r="N99" s="88">
        <v>46436756</v>
      </c>
      <c r="O99" s="89">
        <v>0</v>
      </c>
    </row>
    <row r="100" spans="1:15">
      <c r="A100" s="71" t="s">
        <v>74</v>
      </c>
      <c r="B100" s="72" t="s">
        <v>19</v>
      </c>
      <c r="C100" s="73">
        <f ca="1">_xll.DBRW($B$59,$A100,$B100,$B$60,C$66,$B$61,C$65,C$64)</f>
        <v>37980189.057711244</v>
      </c>
      <c r="D100" s="73">
        <f ca="1">_xll.DBRW($B$59,$A100,$B100,$B$60,D$66,$B$61,D$65,D$64)</f>
        <v>36543028</v>
      </c>
      <c r="E100" s="73">
        <f ca="1">_xll.DBRW($B$59,$A100,$B100,$B$60,E$66,$B$61,E$65,E$64)</f>
        <v>35702432</v>
      </c>
      <c r="F100" s="73">
        <f ca="1">_xll.DBRW($B$59,$A100,$B100,$B$60,F$66,$B$61,F$65,F$64)</f>
        <v>38333633</v>
      </c>
      <c r="G100" s="74">
        <f ca="1">_xll.DBRW($B$59,$A100,$B100,$B$60,G$66,$B$61,G$65,G$64)</f>
        <v>0</v>
      </c>
      <c r="I100" s="67" t="s">
        <v>74</v>
      </c>
      <c r="J100" s="68" t="s">
        <v>19</v>
      </c>
      <c r="K100" s="88">
        <v>37980189.057711244</v>
      </c>
      <c r="L100" s="88">
        <v>36543028</v>
      </c>
      <c r="M100" s="88">
        <v>35702432</v>
      </c>
      <c r="N100" s="88">
        <v>38333633</v>
      </c>
      <c r="O100" s="89">
        <v>0</v>
      </c>
    </row>
    <row r="101" spans="1:15">
      <c r="A101" s="71" t="s">
        <v>74</v>
      </c>
      <c r="B101" s="72" t="s">
        <v>20</v>
      </c>
      <c r="C101" s="73">
        <f ca="1">_xll.DBRW($B$59,$A101,$B101,$B$60,C$66,$B$61,C$65,C$64)</f>
        <v>34014766.735430218</v>
      </c>
      <c r="D101" s="73">
        <f ca="1">_xll.DBRW($B$59,$A101,$B101,$B$60,D$66,$B$61,D$65,D$64)</f>
        <v>30725780</v>
      </c>
      <c r="E101" s="73">
        <f ca="1">_xll.DBRW($B$59,$A101,$B101,$B$60,E$66,$B$61,E$65,E$64)</f>
        <v>31295244</v>
      </c>
      <c r="F101" s="73">
        <f ca="1">_xll.DBRW($B$59,$A101,$B101,$B$60,F$66,$B$61,F$65,F$64)</f>
        <v>32804561</v>
      </c>
      <c r="G101" s="74">
        <f ca="1">_xll.DBRW($B$59,$A101,$B101,$B$60,G$66,$B$61,G$65,G$64)</f>
        <v>34089567</v>
      </c>
      <c r="I101" s="67" t="s">
        <v>74</v>
      </c>
      <c r="J101" s="68" t="s">
        <v>20</v>
      </c>
      <c r="K101" s="88">
        <v>34014766.735430218</v>
      </c>
      <c r="L101" s="88">
        <v>30725780</v>
      </c>
      <c r="M101" s="88">
        <v>31295244</v>
      </c>
      <c r="N101" s="88">
        <v>32804561</v>
      </c>
      <c r="O101" s="89">
        <v>34089567</v>
      </c>
    </row>
    <row r="102" spans="1:15" ht="15.75" thickBot="1">
      <c r="A102" s="75" t="s">
        <v>74</v>
      </c>
      <c r="B102" s="76" t="s">
        <v>21</v>
      </c>
      <c r="C102" s="77">
        <f ca="1">_xll.DBRW($B$59,$A102,$B102,$B$60,C$66,$B$61,C$65,C$64)</f>
        <v>36458216.664557762</v>
      </c>
      <c r="D102" s="77">
        <f ca="1">_xll.DBRW($B$59,$A102,$B102,$B$60,D$66,$B$61,D$65,D$64)</f>
        <v>35379524</v>
      </c>
      <c r="E102" s="77">
        <f ca="1">_xll.DBRW($B$59,$A102,$B102,$B$60,E$66,$B$61,E$65,E$64)</f>
        <v>34752200</v>
      </c>
      <c r="F102" s="77">
        <f ca="1">_xll.DBRW($B$59,$A102,$B102,$B$60,F$66,$B$61,F$65,F$64)</f>
        <v>39024865</v>
      </c>
      <c r="G102" s="78">
        <f ca="1">_xll.DBRW($B$59,$A102,$B102,$B$60,G$66,$B$61,G$65,G$64)</f>
        <v>37628465</v>
      </c>
      <c r="I102" s="90" t="s">
        <v>74</v>
      </c>
      <c r="J102" s="91" t="s">
        <v>21</v>
      </c>
      <c r="K102" s="92">
        <v>36458216.664557762</v>
      </c>
      <c r="L102" s="92">
        <v>35379524</v>
      </c>
      <c r="M102" s="92">
        <v>34752200</v>
      </c>
      <c r="N102" s="92">
        <v>39024865</v>
      </c>
      <c r="O102" s="93">
        <v>37628465</v>
      </c>
    </row>
    <row r="103" spans="1:15">
      <c r="A103" s="71">
        <f>A91+1</f>
        <v>2013</v>
      </c>
      <c r="B103" s="72" t="s">
        <v>10</v>
      </c>
      <c r="C103" s="73">
        <f ca="1">_xll.DBRW($B$59,$A103,$B103,$B$60,C$66,$B$61,C$65,C$64)</f>
        <v>36075218.230000004</v>
      </c>
      <c r="D103" s="73">
        <f ca="1">_xll.DBRW($B$59,$A103,$B103,$B$60,D$66,$B$61,D$65,D$64)</f>
        <v>36730087</v>
      </c>
      <c r="E103" s="73">
        <f ca="1">_xll.DBRW($B$59,$A103,$B103,$B$60,E$66,$B$61,E$65,E$64)</f>
        <v>38049743</v>
      </c>
      <c r="F103" s="73">
        <f ca="1">_xll.DBRW($B$59,$A103,$B103,$B$60,F$66,$B$61,F$65,F$64)</f>
        <v>42083891</v>
      </c>
      <c r="G103" s="74">
        <f ca="1">_xll.DBRW($B$59,$A103,$B103,$B$60,G$66,$B$61,G$65,G$64)</f>
        <v>40126229</v>
      </c>
      <c r="I103" s="67">
        <v>2013</v>
      </c>
      <c r="J103" s="68" t="s">
        <v>10</v>
      </c>
      <c r="K103" s="88">
        <v>36075224.367728844</v>
      </c>
      <c r="L103" s="88">
        <v>36730087</v>
      </c>
      <c r="M103" s="88">
        <v>38049743</v>
      </c>
      <c r="N103" s="88">
        <v>42083891</v>
      </c>
      <c r="O103" s="89">
        <v>40126229</v>
      </c>
    </row>
    <row r="104" spans="1:15">
      <c r="A104" s="71">
        <f t="shared" ref="A104:A114" si="1">A92+1</f>
        <v>2013</v>
      </c>
      <c r="B104" s="72" t="s">
        <v>11</v>
      </c>
      <c r="C104" s="73">
        <f ca="1">_xll.DBRW($B$59,$A104,$B104,$B$60,C$66,$B$61,C$65,C$64)</f>
        <v>33670708.619999982</v>
      </c>
      <c r="D104" s="73">
        <f ca="1">_xll.DBRW($B$59,$A104,$B104,$B$60,D$66,$B$61,D$65,D$64)</f>
        <v>31307367</v>
      </c>
      <c r="E104" s="73">
        <f ca="1">_xll.DBRW($B$59,$A104,$B104,$B$60,E$66,$B$61,E$65,E$64)</f>
        <v>32522836</v>
      </c>
      <c r="F104" s="73">
        <f ca="1">_xll.DBRW($B$59,$A104,$B104,$B$60,F$66,$B$61,F$65,F$64)</f>
        <v>36382486</v>
      </c>
      <c r="G104" s="74">
        <f ca="1">_xll.DBRW($B$59,$A104,$B104,$B$60,G$66,$B$61,G$65,G$64)</f>
        <v>34323260</v>
      </c>
      <c r="I104" s="67">
        <v>2013</v>
      </c>
      <c r="J104" s="68" t="s">
        <v>11</v>
      </c>
      <c r="K104" s="88">
        <v>33670709.912712723</v>
      </c>
      <c r="L104" s="88">
        <v>31307367</v>
      </c>
      <c r="M104" s="88">
        <v>32522836</v>
      </c>
      <c r="N104" s="88">
        <v>36382486</v>
      </c>
      <c r="O104" s="89">
        <v>34323260</v>
      </c>
    </row>
    <row r="105" spans="1:15">
      <c r="A105" s="71">
        <f t="shared" si="1"/>
        <v>2013</v>
      </c>
      <c r="B105" s="72" t="s">
        <v>12</v>
      </c>
      <c r="C105" s="73">
        <f ca="1">_xll.DBRW($B$59,$A105,$B105,$B$60,C$66,$B$61,C$65,C$64)</f>
        <v>37396136.400000013</v>
      </c>
      <c r="D105" s="73">
        <f ca="1">_xll.DBRW($B$59,$A105,$B105,$B$60,D$66,$B$61,D$65,D$64)</f>
        <v>32533188</v>
      </c>
      <c r="E105" s="73">
        <f ca="1">_xll.DBRW($B$59,$A105,$B105,$B$60,E$66,$B$61,E$65,E$64)</f>
        <v>33796433</v>
      </c>
      <c r="F105" s="73">
        <f ca="1">_xll.DBRW($B$59,$A105,$B105,$B$60,F$66,$B$61,F$65,F$64)</f>
        <v>35093761</v>
      </c>
      <c r="G105" s="74">
        <f ca="1">_xll.DBRW($B$59,$A105,$B105,$B$60,G$66,$B$61,G$65,G$64)</f>
        <v>34816228</v>
      </c>
      <c r="I105" s="67">
        <v>2013</v>
      </c>
      <c r="J105" s="68" t="s">
        <v>12</v>
      </c>
      <c r="K105" s="88">
        <v>37396134.556526907</v>
      </c>
      <c r="L105" s="88">
        <v>32533188</v>
      </c>
      <c r="M105" s="88">
        <v>33796433</v>
      </c>
      <c r="N105" s="88">
        <v>35093761</v>
      </c>
      <c r="O105" s="89">
        <v>34816228</v>
      </c>
    </row>
    <row r="106" spans="1:15">
      <c r="A106" s="71">
        <f t="shared" si="1"/>
        <v>2013</v>
      </c>
      <c r="B106" s="72" t="s">
        <v>13</v>
      </c>
      <c r="C106" s="73">
        <f ca="1">_xll.DBRW($B$59,$A106,$B106,$B$60,C$66,$B$61,C$65,C$64)</f>
        <v>33538641.649999995</v>
      </c>
      <c r="D106" s="73">
        <f ca="1">_xll.DBRW($B$59,$A106,$B106,$B$60,D$66,$B$61,D$65,D$64)</f>
        <v>32661249</v>
      </c>
      <c r="E106" s="73">
        <f ca="1">_xll.DBRW($B$59,$A106,$B106,$B$60,E$66,$B$61,E$65,E$64)</f>
        <v>32512933</v>
      </c>
      <c r="F106" s="73">
        <f ca="1">_xll.DBRW($B$59,$A106,$B106,$B$60,F$66,$B$61,F$65,F$64)</f>
        <v>35175764</v>
      </c>
      <c r="G106" s="74">
        <f ca="1">_xll.DBRW($B$59,$A106,$B106,$B$60,G$66,$B$61,G$65,G$64)</f>
        <v>33947022</v>
      </c>
      <c r="I106" s="67">
        <v>2013</v>
      </c>
      <c r="J106" s="68" t="s">
        <v>13</v>
      </c>
      <c r="K106" s="88">
        <v>33538636.438909844</v>
      </c>
      <c r="L106" s="88">
        <v>32661249</v>
      </c>
      <c r="M106" s="88">
        <v>32512933</v>
      </c>
      <c r="N106" s="88">
        <v>35175764</v>
      </c>
      <c r="O106" s="89">
        <v>33947022</v>
      </c>
    </row>
    <row r="107" spans="1:15">
      <c r="A107" s="71">
        <f t="shared" si="1"/>
        <v>2013</v>
      </c>
      <c r="B107" s="72" t="s">
        <v>14</v>
      </c>
      <c r="C107" s="73">
        <f ca="1">_xll.DBRW($B$59,$A107,$B107,$B$60,C$66,$B$61,C$65,C$64)</f>
        <v>39593166.659999996</v>
      </c>
      <c r="D107" s="73">
        <f ca="1">_xll.DBRW($B$59,$A107,$B107,$B$60,D$66,$B$61,D$65,D$64)</f>
        <v>38462387</v>
      </c>
      <c r="E107" s="73">
        <f ca="1">_xll.DBRW($B$59,$A107,$B107,$B$60,E$66,$B$61,E$65,E$64)</f>
        <v>40019065</v>
      </c>
      <c r="F107" s="73">
        <f ca="1">_xll.DBRW($B$59,$A107,$B107,$B$60,F$66,$B$61,F$65,F$64)</f>
        <v>41698049</v>
      </c>
      <c r="G107" s="74">
        <f ca="1">_xll.DBRW($B$59,$A107,$B107,$B$60,G$66,$B$61,G$65,G$64)</f>
        <v>41793557</v>
      </c>
      <c r="I107" s="67">
        <v>2013</v>
      </c>
      <c r="J107" s="68" t="s">
        <v>14</v>
      </c>
      <c r="K107" s="88">
        <v>39593168.246039085</v>
      </c>
      <c r="L107" s="88">
        <v>38462387</v>
      </c>
      <c r="M107" s="88">
        <v>40019065</v>
      </c>
      <c r="N107" s="88">
        <v>41698049</v>
      </c>
      <c r="O107" s="89">
        <v>41793557</v>
      </c>
    </row>
    <row r="108" spans="1:15">
      <c r="A108" s="71">
        <f t="shared" si="1"/>
        <v>2013</v>
      </c>
      <c r="B108" s="72" t="s">
        <v>15</v>
      </c>
      <c r="C108" s="73">
        <f ca="1">_xll.DBRW($B$59,$A108,$B108,$B$60,C$66,$B$61,C$65,C$64)</f>
        <v>47899303.887516007</v>
      </c>
      <c r="D108" s="73">
        <f ca="1">_xll.DBRW($B$59,$A108,$B108,$B$60,D$66,$B$61,D$65,D$64)</f>
        <v>42831431</v>
      </c>
      <c r="E108" s="73">
        <f ca="1">_xll.DBRW($B$59,$A108,$B108,$B$60,E$66,$B$61,E$65,E$64)</f>
        <v>44116225</v>
      </c>
      <c r="F108" s="73">
        <f ca="1">_xll.DBRW($B$59,$A108,$B108,$B$60,F$66,$B$61,F$65,F$64)</f>
        <v>49696956</v>
      </c>
      <c r="G108" s="74">
        <f ca="1">_xll.DBRW($B$59,$A108,$B108,$B$60,G$66,$B$61,G$65,G$64)</f>
        <v>47966140</v>
      </c>
      <c r="I108" s="67">
        <v>2013</v>
      </c>
      <c r="J108" s="68" t="s">
        <v>15</v>
      </c>
      <c r="K108" s="88">
        <v>0</v>
      </c>
      <c r="L108" s="88">
        <v>42831431</v>
      </c>
      <c r="M108" s="88">
        <v>44116225</v>
      </c>
      <c r="N108" s="88">
        <v>49696956</v>
      </c>
      <c r="O108" s="89">
        <v>47966140</v>
      </c>
    </row>
    <row r="109" spans="1:15">
      <c r="A109" s="71">
        <f t="shared" si="1"/>
        <v>2013</v>
      </c>
      <c r="B109" s="72" t="s">
        <v>16</v>
      </c>
      <c r="C109" s="73">
        <f ca="1">_xll.DBRW($B$59,$A109,$B109,$B$60,C$66,$B$61,C$65,C$64)</f>
        <v>-61508594.157219999</v>
      </c>
      <c r="D109" s="73">
        <f ca="1">_xll.DBRW($B$59,$A109,$B109,$B$60,D$66,$B$61,D$65,D$64)</f>
        <v>46421421</v>
      </c>
      <c r="E109" s="73">
        <f ca="1">_xll.DBRW($B$59,$A109,$B109,$B$60,E$66,$B$61,E$65,E$64)</f>
        <v>47194842</v>
      </c>
      <c r="F109" s="73">
        <f ca="1">_xll.DBRW($B$59,$A109,$B109,$B$60,F$66,$B$61,F$65,F$64)</f>
        <v>52573837</v>
      </c>
      <c r="G109" s="74">
        <f ca="1">_xll.DBRW($B$59,$A109,$B109,$B$60,G$66,$B$61,G$65,G$64)</f>
        <v>52061821</v>
      </c>
      <c r="I109" s="67">
        <v>2013</v>
      </c>
      <c r="J109" s="68" t="s">
        <v>16</v>
      </c>
      <c r="K109" s="88">
        <v>0</v>
      </c>
      <c r="L109" s="88">
        <v>46421421</v>
      </c>
      <c r="M109" s="88">
        <v>47194842</v>
      </c>
      <c r="N109" s="88">
        <v>52573837</v>
      </c>
      <c r="O109" s="89">
        <v>52061821</v>
      </c>
    </row>
    <row r="110" spans="1:15">
      <c r="A110" s="71">
        <f t="shared" si="1"/>
        <v>2013</v>
      </c>
      <c r="B110" s="72" t="s">
        <v>17</v>
      </c>
      <c r="C110" s="73">
        <f ca="1">_xll.DBRW($B$59,$A110,$B110,$B$60,C$66,$B$61,C$65,C$64)</f>
        <v>0</v>
      </c>
      <c r="D110" s="73">
        <f ca="1">_xll.DBRW($B$59,$A110,$B110,$B$60,D$66,$B$61,D$65,D$64)</f>
        <v>46341041</v>
      </c>
      <c r="E110" s="73">
        <f ca="1">_xll.DBRW($B$59,$A110,$B110,$B$60,E$66,$B$61,E$65,E$64)</f>
        <v>47255058</v>
      </c>
      <c r="F110" s="73">
        <f ca="1">_xll.DBRW($B$59,$A110,$B110,$B$60,F$66,$B$61,F$65,F$64)</f>
        <v>50187864</v>
      </c>
      <c r="G110" s="74">
        <f ca="1">_xll.DBRW($B$59,$A110,$B110,$B$60,G$66,$B$61,G$65,G$64)</f>
        <v>51440369</v>
      </c>
      <c r="I110" s="67">
        <v>2013</v>
      </c>
      <c r="J110" s="68" t="s">
        <v>17</v>
      </c>
      <c r="K110" s="88">
        <v>0</v>
      </c>
      <c r="L110" s="88">
        <v>46341041</v>
      </c>
      <c r="M110" s="88">
        <v>47255058</v>
      </c>
      <c r="N110" s="88">
        <v>50187864</v>
      </c>
      <c r="O110" s="89">
        <v>51440369</v>
      </c>
    </row>
    <row r="111" spans="1:15">
      <c r="A111" s="71">
        <f t="shared" si="1"/>
        <v>2013</v>
      </c>
      <c r="B111" s="72" t="s">
        <v>18</v>
      </c>
      <c r="C111" s="73">
        <f ca="1">_xll.DBRW($B$59,$A111,$B111,$B$60,C$66,$B$61,C$65,C$64)</f>
        <v>0</v>
      </c>
      <c r="D111" s="73">
        <f ca="1">_xll.DBRW($B$59,$A111,$B111,$B$60,D$66,$B$61,D$65,D$64)</f>
        <v>41791411</v>
      </c>
      <c r="E111" s="73">
        <f ca="1">_xll.DBRW($B$59,$A111,$B111,$B$60,E$66,$B$61,E$65,E$64)</f>
        <v>42464433</v>
      </c>
      <c r="F111" s="73">
        <f ca="1">_xll.DBRW($B$59,$A111,$B111,$B$60,F$66,$B$61,F$65,F$64)</f>
        <v>47528535</v>
      </c>
      <c r="G111" s="74">
        <f ca="1">_xll.DBRW($B$59,$A111,$B111,$B$60,G$66,$B$61,G$65,G$64)</f>
        <v>46229416</v>
      </c>
      <c r="I111" s="67">
        <v>2013</v>
      </c>
      <c r="J111" s="68" t="s">
        <v>18</v>
      </c>
      <c r="K111" s="88">
        <v>0</v>
      </c>
      <c r="L111" s="88">
        <v>41791411</v>
      </c>
      <c r="M111" s="88">
        <v>42464433</v>
      </c>
      <c r="N111" s="88">
        <v>47528535</v>
      </c>
      <c r="O111" s="89">
        <v>46229416</v>
      </c>
    </row>
    <row r="112" spans="1:15">
      <c r="A112" s="71">
        <f t="shared" si="1"/>
        <v>2013</v>
      </c>
      <c r="B112" s="72" t="s">
        <v>19</v>
      </c>
      <c r="C112" s="73">
        <f ca="1">_xll.DBRW($B$59,$A112,$B112,$B$60,C$66,$B$61,C$65,C$64)</f>
        <v>0</v>
      </c>
      <c r="D112" s="73">
        <f ca="1">_xll.DBRW($B$59,$A112,$B112,$B$60,D$66,$B$61,D$65,D$64)</f>
        <v>37794461</v>
      </c>
      <c r="E112" s="73">
        <f ca="1">_xll.DBRW($B$59,$A112,$B112,$B$60,E$66,$B$61,E$65,E$64)</f>
        <v>36798848</v>
      </c>
      <c r="F112" s="73">
        <f ca="1">_xll.DBRW($B$59,$A112,$B112,$B$60,F$66,$B$61,F$65,F$64)</f>
        <v>39361354</v>
      </c>
      <c r="G112" s="74">
        <f ca="1">_xll.DBRW($B$59,$A112,$B112,$B$60,G$66,$B$61,G$65,G$64)</f>
        <v>38420475</v>
      </c>
      <c r="I112" s="67">
        <v>2013</v>
      </c>
      <c r="J112" s="68" t="s">
        <v>19</v>
      </c>
      <c r="K112" s="88">
        <v>0</v>
      </c>
      <c r="L112" s="88">
        <v>37794461</v>
      </c>
      <c r="M112" s="88">
        <v>36798848</v>
      </c>
      <c r="N112" s="88">
        <v>39361354</v>
      </c>
      <c r="O112" s="89">
        <v>38420475</v>
      </c>
    </row>
    <row r="113" spans="1:15">
      <c r="A113" s="71">
        <f t="shared" si="1"/>
        <v>2013</v>
      </c>
      <c r="B113" s="72" t="s">
        <v>20</v>
      </c>
      <c r="C113" s="73">
        <f ca="1">_xll.DBRW($B$59,$A113,$B113,$B$60,C$66,$B$61,C$65,C$64)</f>
        <v>0</v>
      </c>
      <c r="D113" s="73">
        <f ca="1">_xll.DBRW($B$59,$A113,$B113,$B$60,D$66,$B$61,D$65,D$64)</f>
        <v>31970742</v>
      </c>
      <c r="E113" s="73">
        <f ca="1">_xll.DBRW($B$59,$A113,$B113,$B$60,E$66,$B$61,E$65,E$64)</f>
        <v>32330501</v>
      </c>
      <c r="F113" s="73">
        <f ca="1">_xll.DBRW($B$59,$A113,$B113,$B$60,F$66,$B$61,F$65,F$64)</f>
        <v>33608064</v>
      </c>
      <c r="G113" s="74">
        <f ca="1">_xll.DBRW($B$59,$A113,$B113,$B$60,G$66,$B$61,G$65,G$64)</f>
        <v>34791745</v>
      </c>
      <c r="I113" s="67">
        <v>2013</v>
      </c>
      <c r="J113" s="68" t="s">
        <v>20</v>
      </c>
      <c r="K113" s="88">
        <v>0</v>
      </c>
      <c r="L113" s="88">
        <v>31970742</v>
      </c>
      <c r="M113" s="88">
        <v>32330501</v>
      </c>
      <c r="N113" s="88">
        <v>33608064</v>
      </c>
      <c r="O113" s="89">
        <v>34791745</v>
      </c>
    </row>
    <row r="114" spans="1:15" ht="15.75" thickBot="1">
      <c r="A114" s="71">
        <f t="shared" si="1"/>
        <v>2013</v>
      </c>
      <c r="B114" s="76" t="s">
        <v>21</v>
      </c>
      <c r="C114" s="77">
        <f ca="1">_xll.DBRW($B$59,$A114,$B114,$B$60,C$66,$B$61,C$65,C$64)</f>
        <v>0</v>
      </c>
      <c r="D114" s="77">
        <f ca="1">_xll.DBRW($B$59,$A114,$B114,$B$60,D$66,$B$61,D$65,D$64)</f>
        <v>37235198</v>
      </c>
      <c r="E114" s="77">
        <f ca="1">_xll.DBRW($B$59,$A114,$B114,$B$60,E$66,$B$61,E$65,E$64)</f>
        <v>35872531</v>
      </c>
      <c r="F114" s="77">
        <f ca="1">_xll.DBRW($B$59,$A114,$B114,$B$60,F$66,$B$61,F$65,F$64)</f>
        <v>39789190</v>
      </c>
      <c r="G114" s="78">
        <f ca="1">_xll.DBRW($B$59,$A114,$B114,$B$60,G$66,$B$61,G$65,G$64)</f>
        <v>38894692</v>
      </c>
      <c r="I114" s="90">
        <v>2013</v>
      </c>
      <c r="J114" s="91" t="s">
        <v>21</v>
      </c>
      <c r="K114" s="92">
        <v>0</v>
      </c>
      <c r="L114" s="92">
        <v>37235198</v>
      </c>
      <c r="M114" s="92">
        <v>35872531</v>
      </c>
      <c r="N114" s="92">
        <v>39789190</v>
      </c>
      <c r="O114" s="93">
        <v>38894692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95"/>
  <sheetViews>
    <sheetView zoomScaleNormal="100" workbookViewId="0">
      <pane ySplit="5" topLeftCell="A138" activePane="bottomLeft" state="frozen"/>
      <selection pane="bottomLeft" activeCell="F160" sqref="F159:F160"/>
    </sheetView>
  </sheetViews>
  <sheetFormatPr defaultRowHeight="15"/>
  <cols>
    <col min="1" max="2" width="9.140625" style="5"/>
    <col min="3" max="3" width="13.85546875" style="5" customWidth="1"/>
    <col min="4" max="4" width="1.42578125" style="5" customWidth="1"/>
    <col min="5" max="7" width="13.85546875" style="5" customWidth="1"/>
    <col min="8" max="8" width="1.28515625" style="5" customWidth="1"/>
    <col min="9" max="9" width="13.140625" style="5" customWidth="1"/>
    <col min="10" max="10" width="5.7109375" style="5" customWidth="1"/>
    <col min="11" max="11" width="12.5703125" style="137" customWidth="1"/>
    <col min="12" max="12" width="12.140625" style="99" customWidth="1"/>
    <col min="13" max="13" width="14.7109375" style="137" customWidth="1"/>
    <col min="14" max="15" width="13.5703125" style="137" customWidth="1"/>
    <col min="16" max="16" width="14.28515625" style="137" customWidth="1"/>
    <col min="17" max="17" width="13.5703125" style="137" customWidth="1"/>
    <col min="18" max="19" width="11.85546875" style="5" bestFit="1" customWidth="1"/>
    <col min="20" max="22" width="11.28515625" style="5" bestFit="1" customWidth="1"/>
    <col min="23" max="23" width="5.140625" style="5" customWidth="1"/>
    <col min="24" max="24" width="12.28515625" style="5" bestFit="1" customWidth="1"/>
    <col min="25" max="258" width="9.140625" style="5"/>
    <col min="259" max="259" width="13.85546875" style="5" customWidth="1"/>
    <col min="260" max="260" width="1.42578125" style="5" customWidth="1"/>
    <col min="261" max="263" width="13.85546875" style="5" customWidth="1"/>
    <col min="264" max="264" width="1.28515625" style="5" customWidth="1"/>
    <col min="265" max="265" width="13.140625" style="5" customWidth="1"/>
    <col min="266" max="266" width="5.7109375" style="5" customWidth="1"/>
    <col min="267" max="267" width="12.5703125" style="5" customWidth="1"/>
    <col min="268" max="268" width="12.140625" style="5" customWidth="1"/>
    <col min="269" max="269" width="14.7109375" style="5" customWidth="1"/>
    <col min="270" max="271" width="13.5703125" style="5" customWidth="1"/>
    <col min="272" max="272" width="14.28515625" style="5" customWidth="1"/>
    <col min="273" max="273" width="13.5703125" style="5" customWidth="1"/>
    <col min="274" max="275" width="11.85546875" style="5" bestFit="1" customWidth="1"/>
    <col min="276" max="278" width="11.28515625" style="5" bestFit="1" customWidth="1"/>
    <col min="279" max="279" width="5.140625" style="5" customWidth="1"/>
    <col min="280" max="280" width="12.28515625" style="5" bestFit="1" customWidth="1"/>
    <col min="281" max="514" width="9.140625" style="5"/>
    <col min="515" max="515" width="13.85546875" style="5" customWidth="1"/>
    <col min="516" max="516" width="1.42578125" style="5" customWidth="1"/>
    <col min="517" max="519" width="13.85546875" style="5" customWidth="1"/>
    <col min="520" max="520" width="1.28515625" style="5" customWidth="1"/>
    <col min="521" max="521" width="13.140625" style="5" customWidth="1"/>
    <col min="522" max="522" width="5.7109375" style="5" customWidth="1"/>
    <col min="523" max="523" width="12.5703125" style="5" customWidth="1"/>
    <col min="524" max="524" width="12.140625" style="5" customWidth="1"/>
    <col min="525" max="525" width="14.7109375" style="5" customWidth="1"/>
    <col min="526" max="527" width="13.5703125" style="5" customWidth="1"/>
    <col min="528" max="528" width="14.28515625" style="5" customWidth="1"/>
    <col min="529" max="529" width="13.5703125" style="5" customWidth="1"/>
    <col min="530" max="531" width="11.85546875" style="5" bestFit="1" customWidth="1"/>
    <col min="532" max="534" width="11.28515625" style="5" bestFit="1" customWidth="1"/>
    <col min="535" max="535" width="5.140625" style="5" customWidth="1"/>
    <col min="536" max="536" width="12.28515625" style="5" bestFit="1" customWidth="1"/>
    <col min="537" max="770" width="9.140625" style="5"/>
    <col min="771" max="771" width="13.85546875" style="5" customWidth="1"/>
    <col min="772" max="772" width="1.42578125" style="5" customWidth="1"/>
    <col min="773" max="775" width="13.85546875" style="5" customWidth="1"/>
    <col min="776" max="776" width="1.28515625" style="5" customWidth="1"/>
    <col min="777" max="777" width="13.140625" style="5" customWidth="1"/>
    <col min="778" max="778" width="5.7109375" style="5" customWidth="1"/>
    <col min="779" max="779" width="12.5703125" style="5" customWidth="1"/>
    <col min="780" max="780" width="12.140625" style="5" customWidth="1"/>
    <col min="781" max="781" width="14.7109375" style="5" customWidth="1"/>
    <col min="782" max="783" width="13.5703125" style="5" customWidth="1"/>
    <col min="784" max="784" width="14.28515625" style="5" customWidth="1"/>
    <col min="785" max="785" width="13.5703125" style="5" customWidth="1"/>
    <col min="786" max="787" width="11.85546875" style="5" bestFit="1" customWidth="1"/>
    <col min="788" max="790" width="11.28515625" style="5" bestFit="1" customWidth="1"/>
    <col min="791" max="791" width="5.140625" style="5" customWidth="1"/>
    <col min="792" max="792" width="12.28515625" style="5" bestFit="1" customWidth="1"/>
    <col min="793" max="1026" width="9.140625" style="5"/>
    <col min="1027" max="1027" width="13.85546875" style="5" customWidth="1"/>
    <col min="1028" max="1028" width="1.42578125" style="5" customWidth="1"/>
    <col min="1029" max="1031" width="13.85546875" style="5" customWidth="1"/>
    <col min="1032" max="1032" width="1.28515625" style="5" customWidth="1"/>
    <col min="1033" max="1033" width="13.140625" style="5" customWidth="1"/>
    <col min="1034" max="1034" width="5.7109375" style="5" customWidth="1"/>
    <col min="1035" max="1035" width="12.5703125" style="5" customWidth="1"/>
    <col min="1036" max="1036" width="12.140625" style="5" customWidth="1"/>
    <col min="1037" max="1037" width="14.7109375" style="5" customWidth="1"/>
    <col min="1038" max="1039" width="13.5703125" style="5" customWidth="1"/>
    <col min="1040" max="1040" width="14.28515625" style="5" customWidth="1"/>
    <col min="1041" max="1041" width="13.5703125" style="5" customWidth="1"/>
    <col min="1042" max="1043" width="11.85546875" style="5" bestFit="1" customWidth="1"/>
    <col min="1044" max="1046" width="11.28515625" style="5" bestFit="1" customWidth="1"/>
    <col min="1047" max="1047" width="5.140625" style="5" customWidth="1"/>
    <col min="1048" max="1048" width="12.28515625" style="5" bestFit="1" customWidth="1"/>
    <col min="1049" max="1282" width="9.140625" style="5"/>
    <col min="1283" max="1283" width="13.85546875" style="5" customWidth="1"/>
    <col min="1284" max="1284" width="1.42578125" style="5" customWidth="1"/>
    <col min="1285" max="1287" width="13.85546875" style="5" customWidth="1"/>
    <col min="1288" max="1288" width="1.28515625" style="5" customWidth="1"/>
    <col min="1289" max="1289" width="13.140625" style="5" customWidth="1"/>
    <col min="1290" max="1290" width="5.7109375" style="5" customWidth="1"/>
    <col min="1291" max="1291" width="12.5703125" style="5" customWidth="1"/>
    <col min="1292" max="1292" width="12.140625" style="5" customWidth="1"/>
    <col min="1293" max="1293" width="14.7109375" style="5" customWidth="1"/>
    <col min="1294" max="1295" width="13.5703125" style="5" customWidth="1"/>
    <col min="1296" max="1296" width="14.28515625" style="5" customWidth="1"/>
    <col min="1297" max="1297" width="13.5703125" style="5" customWidth="1"/>
    <col min="1298" max="1299" width="11.85546875" style="5" bestFit="1" customWidth="1"/>
    <col min="1300" max="1302" width="11.28515625" style="5" bestFit="1" customWidth="1"/>
    <col min="1303" max="1303" width="5.140625" style="5" customWidth="1"/>
    <col min="1304" max="1304" width="12.28515625" style="5" bestFit="1" customWidth="1"/>
    <col min="1305" max="1538" width="9.140625" style="5"/>
    <col min="1539" max="1539" width="13.85546875" style="5" customWidth="1"/>
    <col min="1540" max="1540" width="1.42578125" style="5" customWidth="1"/>
    <col min="1541" max="1543" width="13.85546875" style="5" customWidth="1"/>
    <col min="1544" max="1544" width="1.28515625" style="5" customWidth="1"/>
    <col min="1545" max="1545" width="13.140625" style="5" customWidth="1"/>
    <col min="1546" max="1546" width="5.7109375" style="5" customWidth="1"/>
    <col min="1547" max="1547" width="12.5703125" style="5" customWidth="1"/>
    <col min="1548" max="1548" width="12.140625" style="5" customWidth="1"/>
    <col min="1549" max="1549" width="14.7109375" style="5" customWidth="1"/>
    <col min="1550" max="1551" width="13.5703125" style="5" customWidth="1"/>
    <col min="1552" max="1552" width="14.28515625" style="5" customWidth="1"/>
    <col min="1553" max="1553" width="13.5703125" style="5" customWidth="1"/>
    <col min="1554" max="1555" width="11.85546875" style="5" bestFit="1" customWidth="1"/>
    <col min="1556" max="1558" width="11.28515625" style="5" bestFit="1" customWidth="1"/>
    <col min="1559" max="1559" width="5.140625" style="5" customWidth="1"/>
    <col min="1560" max="1560" width="12.28515625" style="5" bestFit="1" customWidth="1"/>
    <col min="1561" max="1794" width="9.140625" style="5"/>
    <col min="1795" max="1795" width="13.85546875" style="5" customWidth="1"/>
    <col min="1796" max="1796" width="1.42578125" style="5" customWidth="1"/>
    <col min="1797" max="1799" width="13.85546875" style="5" customWidth="1"/>
    <col min="1800" max="1800" width="1.28515625" style="5" customWidth="1"/>
    <col min="1801" max="1801" width="13.140625" style="5" customWidth="1"/>
    <col min="1802" max="1802" width="5.7109375" style="5" customWidth="1"/>
    <col min="1803" max="1803" width="12.5703125" style="5" customWidth="1"/>
    <col min="1804" max="1804" width="12.140625" style="5" customWidth="1"/>
    <col min="1805" max="1805" width="14.7109375" style="5" customWidth="1"/>
    <col min="1806" max="1807" width="13.5703125" style="5" customWidth="1"/>
    <col min="1808" max="1808" width="14.28515625" style="5" customWidth="1"/>
    <col min="1809" max="1809" width="13.5703125" style="5" customWidth="1"/>
    <col min="1810" max="1811" width="11.85546875" style="5" bestFit="1" customWidth="1"/>
    <col min="1812" max="1814" width="11.28515625" style="5" bestFit="1" customWidth="1"/>
    <col min="1815" max="1815" width="5.140625" style="5" customWidth="1"/>
    <col min="1816" max="1816" width="12.28515625" style="5" bestFit="1" customWidth="1"/>
    <col min="1817" max="2050" width="9.140625" style="5"/>
    <col min="2051" max="2051" width="13.85546875" style="5" customWidth="1"/>
    <col min="2052" max="2052" width="1.42578125" style="5" customWidth="1"/>
    <col min="2053" max="2055" width="13.85546875" style="5" customWidth="1"/>
    <col min="2056" max="2056" width="1.28515625" style="5" customWidth="1"/>
    <col min="2057" max="2057" width="13.140625" style="5" customWidth="1"/>
    <col min="2058" max="2058" width="5.7109375" style="5" customWidth="1"/>
    <col min="2059" max="2059" width="12.5703125" style="5" customWidth="1"/>
    <col min="2060" max="2060" width="12.140625" style="5" customWidth="1"/>
    <col min="2061" max="2061" width="14.7109375" style="5" customWidth="1"/>
    <col min="2062" max="2063" width="13.5703125" style="5" customWidth="1"/>
    <col min="2064" max="2064" width="14.28515625" style="5" customWidth="1"/>
    <col min="2065" max="2065" width="13.5703125" style="5" customWidth="1"/>
    <col min="2066" max="2067" width="11.85546875" style="5" bestFit="1" customWidth="1"/>
    <col min="2068" max="2070" width="11.28515625" style="5" bestFit="1" customWidth="1"/>
    <col min="2071" max="2071" width="5.140625" style="5" customWidth="1"/>
    <col min="2072" max="2072" width="12.28515625" style="5" bestFit="1" customWidth="1"/>
    <col min="2073" max="2306" width="9.140625" style="5"/>
    <col min="2307" max="2307" width="13.85546875" style="5" customWidth="1"/>
    <col min="2308" max="2308" width="1.42578125" style="5" customWidth="1"/>
    <col min="2309" max="2311" width="13.85546875" style="5" customWidth="1"/>
    <col min="2312" max="2312" width="1.28515625" style="5" customWidth="1"/>
    <col min="2313" max="2313" width="13.140625" style="5" customWidth="1"/>
    <col min="2314" max="2314" width="5.7109375" style="5" customWidth="1"/>
    <col min="2315" max="2315" width="12.5703125" style="5" customWidth="1"/>
    <col min="2316" max="2316" width="12.140625" style="5" customWidth="1"/>
    <col min="2317" max="2317" width="14.7109375" style="5" customWidth="1"/>
    <col min="2318" max="2319" width="13.5703125" style="5" customWidth="1"/>
    <col min="2320" max="2320" width="14.28515625" style="5" customWidth="1"/>
    <col min="2321" max="2321" width="13.5703125" style="5" customWidth="1"/>
    <col min="2322" max="2323" width="11.85546875" style="5" bestFit="1" customWidth="1"/>
    <col min="2324" max="2326" width="11.28515625" style="5" bestFit="1" customWidth="1"/>
    <col min="2327" max="2327" width="5.140625" style="5" customWidth="1"/>
    <col min="2328" max="2328" width="12.28515625" style="5" bestFit="1" customWidth="1"/>
    <col min="2329" max="2562" width="9.140625" style="5"/>
    <col min="2563" max="2563" width="13.85546875" style="5" customWidth="1"/>
    <col min="2564" max="2564" width="1.42578125" style="5" customWidth="1"/>
    <col min="2565" max="2567" width="13.85546875" style="5" customWidth="1"/>
    <col min="2568" max="2568" width="1.28515625" style="5" customWidth="1"/>
    <col min="2569" max="2569" width="13.140625" style="5" customWidth="1"/>
    <col min="2570" max="2570" width="5.7109375" style="5" customWidth="1"/>
    <col min="2571" max="2571" width="12.5703125" style="5" customWidth="1"/>
    <col min="2572" max="2572" width="12.140625" style="5" customWidth="1"/>
    <col min="2573" max="2573" width="14.7109375" style="5" customWidth="1"/>
    <col min="2574" max="2575" width="13.5703125" style="5" customWidth="1"/>
    <col min="2576" max="2576" width="14.28515625" style="5" customWidth="1"/>
    <col min="2577" max="2577" width="13.5703125" style="5" customWidth="1"/>
    <col min="2578" max="2579" width="11.85546875" style="5" bestFit="1" customWidth="1"/>
    <col min="2580" max="2582" width="11.28515625" style="5" bestFit="1" customWidth="1"/>
    <col min="2583" max="2583" width="5.140625" style="5" customWidth="1"/>
    <col min="2584" max="2584" width="12.28515625" style="5" bestFit="1" customWidth="1"/>
    <col min="2585" max="2818" width="9.140625" style="5"/>
    <col min="2819" max="2819" width="13.85546875" style="5" customWidth="1"/>
    <col min="2820" max="2820" width="1.42578125" style="5" customWidth="1"/>
    <col min="2821" max="2823" width="13.85546875" style="5" customWidth="1"/>
    <col min="2824" max="2824" width="1.28515625" style="5" customWidth="1"/>
    <col min="2825" max="2825" width="13.140625" style="5" customWidth="1"/>
    <col min="2826" max="2826" width="5.7109375" style="5" customWidth="1"/>
    <col min="2827" max="2827" width="12.5703125" style="5" customWidth="1"/>
    <col min="2828" max="2828" width="12.140625" style="5" customWidth="1"/>
    <col min="2829" max="2829" width="14.7109375" style="5" customWidth="1"/>
    <col min="2830" max="2831" width="13.5703125" style="5" customWidth="1"/>
    <col min="2832" max="2832" width="14.28515625" style="5" customWidth="1"/>
    <col min="2833" max="2833" width="13.5703125" style="5" customWidth="1"/>
    <col min="2834" max="2835" width="11.85546875" style="5" bestFit="1" customWidth="1"/>
    <col min="2836" max="2838" width="11.28515625" style="5" bestFit="1" customWidth="1"/>
    <col min="2839" max="2839" width="5.140625" style="5" customWidth="1"/>
    <col min="2840" max="2840" width="12.28515625" style="5" bestFit="1" customWidth="1"/>
    <col min="2841" max="3074" width="9.140625" style="5"/>
    <col min="3075" max="3075" width="13.85546875" style="5" customWidth="1"/>
    <col min="3076" max="3076" width="1.42578125" style="5" customWidth="1"/>
    <col min="3077" max="3079" width="13.85546875" style="5" customWidth="1"/>
    <col min="3080" max="3080" width="1.28515625" style="5" customWidth="1"/>
    <col min="3081" max="3081" width="13.140625" style="5" customWidth="1"/>
    <col min="3082" max="3082" width="5.7109375" style="5" customWidth="1"/>
    <col min="3083" max="3083" width="12.5703125" style="5" customWidth="1"/>
    <col min="3084" max="3084" width="12.140625" style="5" customWidth="1"/>
    <col min="3085" max="3085" width="14.7109375" style="5" customWidth="1"/>
    <col min="3086" max="3087" width="13.5703125" style="5" customWidth="1"/>
    <col min="3088" max="3088" width="14.28515625" style="5" customWidth="1"/>
    <col min="3089" max="3089" width="13.5703125" style="5" customWidth="1"/>
    <col min="3090" max="3091" width="11.85546875" style="5" bestFit="1" customWidth="1"/>
    <col min="3092" max="3094" width="11.28515625" style="5" bestFit="1" customWidth="1"/>
    <col min="3095" max="3095" width="5.140625" style="5" customWidth="1"/>
    <col min="3096" max="3096" width="12.28515625" style="5" bestFit="1" customWidth="1"/>
    <col min="3097" max="3330" width="9.140625" style="5"/>
    <col min="3331" max="3331" width="13.85546875" style="5" customWidth="1"/>
    <col min="3332" max="3332" width="1.42578125" style="5" customWidth="1"/>
    <col min="3333" max="3335" width="13.85546875" style="5" customWidth="1"/>
    <col min="3336" max="3336" width="1.28515625" style="5" customWidth="1"/>
    <col min="3337" max="3337" width="13.140625" style="5" customWidth="1"/>
    <col min="3338" max="3338" width="5.7109375" style="5" customWidth="1"/>
    <col min="3339" max="3339" width="12.5703125" style="5" customWidth="1"/>
    <col min="3340" max="3340" width="12.140625" style="5" customWidth="1"/>
    <col min="3341" max="3341" width="14.7109375" style="5" customWidth="1"/>
    <col min="3342" max="3343" width="13.5703125" style="5" customWidth="1"/>
    <col min="3344" max="3344" width="14.28515625" style="5" customWidth="1"/>
    <col min="3345" max="3345" width="13.5703125" style="5" customWidth="1"/>
    <col min="3346" max="3347" width="11.85546875" style="5" bestFit="1" customWidth="1"/>
    <col min="3348" max="3350" width="11.28515625" style="5" bestFit="1" customWidth="1"/>
    <col min="3351" max="3351" width="5.140625" style="5" customWidth="1"/>
    <col min="3352" max="3352" width="12.28515625" style="5" bestFit="1" customWidth="1"/>
    <col min="3353" max="3586" width="9.140625" style="5"/>
    <col min="3587" max="3587" width="13.85546875" style="5" customWidth="1"/>
    <col min="3588" max="3588" width="1.42578125" style="5" customWidth="1"/>
    <col min="3589" max="3591" width="13.85546875" style="5" customWidth="1"/>
    <col min="3592" max="3592" width="1.28515625" style="5" customWidth="1"/>
    <col min="3593" max="3593" width="13.140625" style="5" customWidth="1"/>
    <col min="3594" max="3594" width="5.7109375" style="5" customWidth="1"/>
    <col min="3595" max="3595" width="12.5703125" style="5" customWidth="1"/>
    <col min="3596" max="3596" width="12.140625" style="5" customWidth="1"/>
    <col min="3597" max="3597" width="14.7109375" style="5" customWidth="1"/>
    <col min="3598" max="3599" width="13.5703125" style="5" customWidth="1"/>
    <col min="3600" max="3600" width="14.28515625" style="5" customWidth="1"/>
    <col min="3601" max="3601" width="13.5703125" style="5" customWidth="1"/>
    <col min="3602" max="3603" width="11.85546875" style="5" bestFit="1" customWidth="1"/>
    <col min="3604" max="3606" width="11.28515625" style="5" bestFit="1" customWidth="1"/>
    <col min="3607" max="3607" width="5.140625" style="5" customWidth="1"/>
    <col min="3608" max="3608" width="12.28515625" style="5" bestFit="1" customWidth="1"/>
    <col min="3609" max="3842" width="9.140625" style="5"/>
    <col min="3843" max="3843" width="13.85546875" style="5" customWidth="1"/>
    <col min="3844" max="3844" width="1.42578125" style="5" customWidth="1"/>
    <col min="3845" max="3847" width="13.85546875" style="5" customWidth="1"/>
    <col min="3848" max="3848" width="1.28515625" style="5" customWidth="1"/>
    <col min="3849" max="3849" width="13.140625" style="5" customWidth="1"/>
    <col min="3850" max="3850" width="5.7109375" style="5" customWidth="1"/>
    <col min="3851" max="3851" width="12.5703125" style="5" customWidth="1"/>
    <col min="3852" max="3852" width="12.140625" style="5" customWidth="1"/>
    <col min="3853" max="3853" width="14.7109375" style="5" customWidth="1"/>
    <col min="3854" max="3855" width="13.5703125" style="5" customWidth="1"/>
    <col min="3856" max="3856" width="14.28515625" style="5" customWidth="1"/>
    <col min="3857" max="3857" width="13.5703125" style="5" customWidth="1"/>
    <col min="3858" max="3859" width="11.85546875" style="5" bestFit="1" customWidth="1"/>
    <col min="3860" max="3862" width="11.28515625" style="5" bestFit="1" customWidth="1"/>
    <col min="3863" max="3863" width="5.140625" style="5" customWidth="1"/>
    <col min="3864" max="3864" width="12.28515625" style="5" bestFit="1" customWidth="1"/>
    <col min="3865" max="4098" width="9.140625" style="5"/>
    <col min="4099" max="4099" width="13.85546875" style="5" customWidth="1"/>
    <col min="4100" max="4100" width="1.42578125" style="5" customWidth="1"/>
    <col min="4101" max="4103" width="13.85546875" style="5" customWidth="1"/>
    <col min="4104" max="4104" width="1.28515625" style="5" customWidth="1"/>
    <col min="4105" max="4105" width="13.140625" style="5" customWidth="1"/>
    <col min="4106" max="4106" width="5.7109375" style="5" customWidth="1"/>
    <col min="4107" max="4107" width="12.5703125" style="5" customWidth="1"/>
    <col min="4108" max="4108" width="12.140625" style="5" customWidth="1"/>
    <col min="4109" max="4109" width="14.7109375" style="5" customWidth="1"/>
    <col min="4110" max="4111" width="13.5703125" style="5" customWidth="1"/>
    <col min="4112" max="4112" width="14.28515625" style="5" customWidth="1"/>
    <col min="4113" max="4113" width="13.5703125" style="5" customWidth="1"/>
    <col min="4114" max="4115" width="11.85546875" style="5" bestFit="1" customWidth="1"/>
    <col min="4116" max="4118" width="11.28515625" style="5" bestFit="1" customWidth="1"/>
    <col min="4119" max="4119" width="5.140625" style="5" customWidth="1"/>
    <col min="4120" max="4120" width="12.28515625" style="5" bestFit="1" customWidth="1"/>
    <col min="4121" max="4354" width="9.140625" style="5"/>
    <col min="4355" max="4355" width="13.85546875" style="5" customWidth="1"/>
    <col min="4356" max="4356" width="1.42578125" style="5" customWidth="1"/>
    <col min="4357" max="4359" width="13.85546875" style="5" customWidth="1"/>
    <col min="4360" max="4360" width="1.28515625" style="5" customWidth="1"/>
    <col min="4361" max="4361" width="13.140625" style="5" customWidth="1"/>
    <col min="4362" max="4362" width="5.7109375" style="5" customWidth="1"/>
    <col min="4363" max="4363" width="12.5703125" style="5" customWidth="1"/>
    <col min="4364" max="4364" width="12.140625" style="5" customWidth="1"/>
    <col min="4365" max="4365" width="14.7109375" style="5" customWidth="1"/>
    <col min="4366" max="4367" width="13.5703125" style="5" customWidth="1"/>
    <col min="4368" max="4368" width="14.28515625" style="5" customWidth="1"/>
    <col min="4369" max="4369" width="13.5703125" style="5" customWidth="1"/>
    <col min="4370" max="4371" width="11.85546875" style="5" bestFit="1" customWidth="1"/>
    <col min="4372" max="4374" width="11.28515625" style="5" bestFit="1" customWidth="1"/>
    <col min="4375" max="4375" width="5.140625" style="5" customWidth="1"/>
    <col min="4376" max="4376" width="12.28515625" style="5" bestFit="1" customWidth="1"/>
    <col min="4377" max="4610" width="9.140625" style="5"/>
    <col min="4611" max="4611" width="13.85546875" style="5" customWidth="1"/>
    <col min="4612" max="4612" width="1.42578125" style="5" customWidth="1"/>
    <col min="4613" max="4615" width="13.85546875" style="5" customWidth="1"/>
    <col min="4616" max="4616" width="1.28515625" style="5" customWidth="1"/>
    <col min="4617" max="4617" width="13.140625" style="5" customWidth="1"/>
    <col min="4618" max="4618" width="5.7109375" style="5" customWidth="1"/>
    <col min="4619" max="4619" width="12.5703125" style="5" customWidth="1"/>
    <col min="4620" max="4620" width="12.140625" style="5" customWidth="1"/>
    <col min="4621" max="4621" width="14.7109375" style="5" customWidth="1"/>
    <col min="4622" max="4623" width="13.5703125" style="5" customWidth="1"/>
    <col min="4624" max="4624" width="14.28515625" style="5" customWidth="1"/>
    <col min="4625" max="4625" width="13.5703125" style="5" customWidth="1"/>
    <col min="4626" max="4627" width="11.85546875" style="5" bestFit="1" customWidth="1"/>
    <col min="4628" max="4630" width="11.28515625" style="5" bestFit="1" customWidth="1"/>
    <col min="4631" max="4631" width="5.140625" style="5" customWidth="1"/>
    <col min="4632" max="4632" width="12.28515625" style="5" bestFit="1" customWidth="1"/>
    <col min="4633" max="4866" width="9.140625" style="5"/>
    <col min="4867" max="4867" width="13.85546875" style="5" customWidth="1"/>
    <col min="4868" max="4868" width="1.42578125" style="5" customWidth="1"/>
    <col min="4869" max="4871" width="13.85546875" style="5" customWidth="1"/>
    <col min="4872" max="4872" width="1.28515625" style="5" customWidth="1"/>
    <col min="4873" max="4873" width="13.140625" style="5" customWidth="1"/>
    <col min="4874" max="4874" width="5.7109375" style="5" customWidth="1"/>
    <col min="4875" max="4875" width="12.5703125" style="5" customWidth="1"/>
    <col min="4876" max="4876" width="12.140625" style="5" customWidth="1"/>
    <col min="4877" max="4877" width="14.7109375" style="5" customWidth="1"/>
    <col min="4878" max="4879" width="13.5703125" style="5" customWidth="1"/>
    <col min="4880" max="4880" width="14.28515625" style="5" customWidth="1"/>
    <col min="4881" max="4881" width="13.5703125" style="5" customWidth="1"/>
    <col min="4882" max="4883" width="11.85546875" style="5" bestFit="1" customWidth="1"/>
    <col min="4884" max="4886" width="11.28515625" style="5" bestFit="1" customWidth="1"/>
    <col min="4887" max="4887" width="5.140625" style="5" customWidth="1"/>
    <col min="4888" max="4888" width="12.28515625" style="5" bestFit="1" customWidth="1"/>
    <col min="4889" max="5122" width="9.140625" style="5"/>
    <col min="5123" max="5123" width="13.85546875" style="5" customWidth="1"/>
    <col min="5124" max="5124" width="1.42578125" style="5" customWidth="1"/>
    <col min="5125" max="5127" width="13.85546875" style="5" customWidth="1"/>
    <col min="5128" max="5128" width="1.28515625" style="5" customWidth="1"/>
    <col min="5129" max="5129" width="13.140625" style="5" customWidth="1"/>
    <col min="5130" max="5130" width="5.7109375" style="5" customWidth="1"/>
    <col min="5131" max="5131" width="12.5703125" style="5" customWidth="1"/>
    <col min="5132" max="5132" width="12.140625" style="5" customWidth="1"/>
    <col min="5133" max="5133" width="14.7109375" style="5" customWidth="1"/>
    <col min="5134" max="5135" width="13.5703125" style="5" customWidth="1"/>
    <col min="5136" max="5136" width="14.28515625" style="5" customWidth="1"/>
    <col min="5137" max="5137" width="13.5703125" style="5" customWidth="1"/>
    <col min="5138" max="5139" width="11.85546875" style="5" bestFit="1" customWidth="1"/>
    <col min="5140" max="5142" width="11.28515625" style="5" bestFit="1" customWidth="1"/>
    <col min="5143" max="5143" width="5.140625" style="5" customWidth="1"/>
    <col min="5144" max="5144" width="12.28515625" style="5" bestFit="1" customWidth="1"/>
    <col min="5145" max="5378" width="9.140625" style="5"/>
    <col min="5379" max="5379" width="13.85546875" style="5" customWidth="1"/>
    <col min="5380" max="5380" width="1.42578125" style="5" customWidth="1"/>
    <col min="5381" max="5383" width="13.85546875" style="5" customWidth="1"/>
    <col min="5384" max="5384" width="1.28515625" style="5" customWidth="1"/>
    <col min="5385" max="5385" width="13.140625" style="5" customWidth="1"/>
    <col min="5386" max="5386" width="5.7109375" style="5" customWidth="1"/>
    <col min="5387" max="5387" width="12.5703125" style="5" customWidth="1"/>
    <col min="5388" max="5388" width="12.140625" style="5" customWidth="1"/>
    <col min="5389" max="5389" width="14.7109375" style="5" customWidth="1"/>
    <col min="5390" max="5391" width="13.5703125" style="5" customWidth="1"/>
    <col min="5392" max="5392" width="14.28515625" style="5" customWidth="1"/>
    <col min="5393" max="5393" width="13.5703125" style="5" customWidth="1"/>
    <col min="5394" max="5395" width="11.85546875" style="5" bestFit="1" customWidth="1"/>
    <col min="5396" max="5398" width="11.28515625" style="5" bestFit="1" customWidth="1"/>
    <col min="5399" max="5399" width="5.140625" style="5" customWidth="1"/>
    <col min="5400" max="5400" width="12.28515625" style="5" bestFit="1" customWidth="1"/>
    <col min="5401" max="5634" width="9.140625" style="5"/>
    <col min="5635" max="5635" width="13.85546875" style="5" customWidth="1"/>
    <col min="5636" max="5636" width="1.42578125" style="5" customWidth="1"/>
    <col min="5637" max="5639" width="13.85546875" style="5" customWidth="1"/>
    <col min="5640" max="5640" width="1.28515625" style="5" customWidth="1"/>
    <col min="5641" max="5641" width="13.140625" style="5" customWidth="1"/>
    <col min="5642" max="5642" width="5.7109375" style="5" customWidth="1"/>
    <col min="5643" max="5643" width="12.5703125" style="5" customWidth="1"/>
    <col min="5644" max="5644" width="12.140625" style="5" customWidth="1"/>
    <col min="5645" max="5645" width="14.7109375" style="5" customWidth="1"/>
    <col min="5646" max="5647" width="13.5703125" style="5" customWidth="1"/>
    <col min="5648" max="5648" width="14.28515625" style="5" customWidth="1"/>
    <col min="5649" max="5649" width="13.5703125" style="5" customWidth="1"/>
    <col min="5650" max="5651" width="11.85546875" style="5" bestFit="1" customWidth="1"/>
    <col min="5652" max="5654" width="11.28515625" style="5" bestFit="1" customWidth="1"/>
    <col min="5655" max="5655" width="5.140625" style="5" customWidth="1"/>
    <col min="5656" max="5656" width="12.28515625" style="5" bestFit="1" customWidth="1"/>
    <col min="5657" max="5890" width="9.140625" style="5"/>
    <col min="5891" max="5891" width="13.85546875" style="5" customWidth="1"/>
    <col min="5892" max="5892" width="1.42578125" style="5" customWidth="1"/>
    <col min="5893" max="5895" width="13.85546875" style="5" customWidth="1"/>
    <col min="5896" max="5896" width="1.28515625" style="5" customWidth="1"/>
    <col min="5897" max="5897" width="13.140625" style="5" customWidth="1"/>
    <col min="5898" max="5898" width="5.7109375" style="5" customWidth="1"/>
    <col min="5899" max="5899" width="12.5703125" style="5" customWidth="1"/>
    <col min="5900" max="5900" width="12.140625" style="5" customWidth="1"/>
    <col min="5901" max="5901" width="14.7109375" style="5" customWidth="1"/>
    <col min="5902" max="5903" width="13.5703125" style="5" customWidth="1"/>
    <col min="5904" max="5904" width="14.28515625" style="5" customWidth="1"/>
    <col min="5905" max="5905" width="13.5703125" style="5" customWidth="1"/>
    <col min="5906" max="5907" width="11.85546875" style="5" bestFit="1" customWidth="1"/>
    <col min="5908" max="5910" width="11.28515625" style="5" bestFit="1" customWidth="1"/>
    <col min="5911" max="5911" width="5.140625" style="5" customWidth="1"/>
    <col min="5912" max="5912" width="12.28515625" style="5" bestFit="1" customWidth="1"/>
    <col min="5913" max="6146" width="9.140625" style="5"/>
    <col min="6147" max="6147" width="13.85546875" style="5" customWidth="1"/>
    <col min="6148" max="6148" width="1.42578125" style="5" customWidth="1"/>
    <col min="6149" max="6151" width="13.85546875" style="5" customWidth="1"/>
    <col min="6152" max="6152" width="1.28515625" style="5" customWidth="1"/>
    <col min="6153" max="6153" width="13.140625" style="5" customWidth="1"/>
    <col min="6154" max="6154" width="5.7109375" style="5" customWidth="1"/>
    <col min="6155" max="6155" width="12.5703125" style="5" customWidth="1"/>
    <col min="6156" max="6156" width="12.140625" style="5" customWidth="1"/>
    <col min="6157" max="6157" width="14.7109375" style="5" customWidth="1"/>
    <col min="6158" max="6159" width="13.5703125" style="5" customWidth="1"/>
    <col min="6160" max="6160" width="14.28515625" style="5" customWidth="1"/>
    <col min="6161" max="6161" width="13.5703125" style="5" customWidth="1"/>
    <col min="6162" max="6163" width="11.85546875" style="5" bestFit="1" customWidth="1"/>
    <col min="6164" max="6166" width="11.28515625" style="5" bestFit="1" customWidth="1"/>
    <col min="6167" max="6167" width="5.140625" style="5" customWidth="1"/>
    <col min="6168" max="6168" width="12.28515625" style="5" bestFit="1" customWidth="1"/>
    <col min="6169" max="6402" width="9.140625" style="5"/>
    <col min="6403" max="6403" width="13.85546875" style="5" customWidth="1"/>
    <col min="6404" max="6404" width="1.42578125" style="5" customWidth="1"/>
    <col min="6405" max="6407" width="13.85546875" style="5" customWidth="1"/>
    <col min="6408" max="6408" width="1.28515625" style="5" customWidth="1"/>
    <col min="6409" max="6409" width="13.140625" style="5" customWidth="1"/>
    <col min="6410" max="6410" width="5.7109375" style="5" customWidth="1"/>
    <col min="6411" max="6411" width="12.5703125" style="5" customWidth="1"/>
    <col min="6412" max="6412" width="12.140625" style="5" customWidth="1"/>
    <col min="6413" max="6413" width="14.7109375" style="5" customWidth="1"/>
    <col min="6414" max="6415" width="13.5703125" style="5" customWidth="1"/>
    <col min="6416" max="6416" width="14.28515625" style="5" customWidth="1"/>
    <col min="6417" max="6417" width="13.5703125" style="5" customWidth="1"/>
    <col min="6418" max="6419" width="11.85546875" style="5" bestFit="1" customWidth="1"/>
    <col min="6420" max="6422" width="11.28515625" style="5" bestFit="1" customWidth="1"/>
    <col min="6423" max="6423" width="5.140625" style="5" customWidth="1"/>
    <col min="6424" max="6424" width="12.28515625" style="5" bestFit="1" customWidth="1"/>
    <col min="6425" max="6658" width="9.140625" style="5"/>
    <col min="6659" max="6659" width="13.85546875" style="5" customWidth="1"/>
    <col min="6660" max="6660" width="1.42578125" style="5" customWidth="1"/>
    <col min="6661" max="6663" width="13.85546875" style="5" customWidth="1"/>
    <col min="6664" max="6664" width="1.28515625" style="5" customWidth="1"/>
    <col min="6665" max="6665" width="13.140625" style="5" customWidth="1"/>
    <col min="6666" max="6666" width="5.7109375" style="5" customWidth="1"/>
    <col min="6667" max="6667" width="12.5703125" style="5" customWidth="1"/>
    <col min="6668" max="6668" width="12.140625" style="5" customWidth="1"/>
    <col min="6669" max="6669" width="14.7109375" style="5" customWidth="1"/>
    <col min="6670" max="6671" width="13.5703125" style="5" customWidth="1"/>
    <col min="6672" max="6672" width="14.28515625" style="5" customWidth="1"/>
    <col min="6673" max="6673" width="13.5703125" style="5" customWidth="1"/>
    <col min="6674" max="6675" width="11.85546875" style="5" bestFit="1" customWidth="1"/>
    <col min="6676" max="6678" width="11.28515625" style="5" bestFit="1" customWidth="1"/>
    <col min="6679" max="6679" width="5.140625" style="5" customWidth="1"/>
    <col min="6680" max="6680" width="12.28515625" style="5" bestFit="1" customWidth="1"/>
    <col min="6681" max="6914" width="9.140625" style="5"/>
    <col min="6915" max="6915" width="13.85546875" style="5" customWidth="1"/>
    <col min="6916" max="6916" width="1.42578125" style="5" customWidth="1"/>
    <col min="6917" max="6919" width="13.85546875" style="5" customWidth="1"/>
    <col min="6920" max="6920" width="1.28515625" style="5" customWidth="1"/>
    <col min="6921" max="6921" width="13.140625" style="5" customWidth="1"/>
    <col min="6922" max="6922" width="5.7109375" style="5" customWidth="1"/>
    <col min="6923" max="6923" width="12.5703125" style="5" customWidth="1"/>
    <col min="6924" max="6924" width="12.140625" style="5" customWidth="1"/>
    <col min="6925" max="6925" width="14.7109375" style="5" customWidth="1"/>
    <col min="6926" max="6927" width="13.5703125" style="5" customWidth="1"/>
    <col min="6928" max="6928" width="14.28515625" style="5" customWidth="1"/>
    <col min="6929" max="6929" width="13.5703125" style="5" customWidth="1"/>
    <col min="6930" max="6931" width="11.85546875" style="5" bestFit="1" customWidth="1"/>
    <col min="6932" max="6934" width="11.28515625" style="5" bestFit="1" customWidth="1"/>
    <col min="6935" max="6935" width="5.140625" style="5" customWidth="1"/>
    <col min="6936" max="6936" width="12.28515625" style="5" bestFit="1" customWidth="1"/>
    <col min="6937" max="7170" width="9.140625" style="5"/>
    <col min="7171" max="7171" width="13.85546875" style="5" customWidth="1"/>
    <col min="7172" max="7172" width="1.42578125" style="5" customWidth="1"/>
    <col min="7173" max="7175" width="13.85546875" style="5" customWidth="1"/>
    <col min="7176" max="7176" width="1.28515625" style="5" customWidth="1"/>
    <col min="7177" max="7177" width="13.140625" style="5" customWidth="1"/>
    <col min="7178" max="7178" width="5.7109375" style="5" customWidth="1"/>
    <col min="7179" max="7179" width="12.5703125" style="5" customWidth="1"/>
    <col min="7180" max="7180" width="12.140625" style="5" customWidth="1"/>
    <col min="7181" max="7181" width="14.7109375" style="5" customWidth="1"/>
    <col min="7182" max="7183" width="13.5703125" style="5" customWidth="1"/>
    <col min="7184" max="7184" width="14.28515625" style="5" customWidth="1"/>
    <col min="7185" max="7185" width="13.5703125" style="5" customWidth="1"/>
    <col min="7186" max="7187" width="11.85546875" style="5" bestFit="1" customWidth="1"/>
    <col min="7188" max="7190" width="11.28515625" style="5" bestFit="1" customWidth="1"/>
    <col min="7191" max="7191" width="5.140625" style="5" customWidth="1"/>
    <col min="7192" max="7192" width="12.28515625" style="5" bestFit="1" customWidth="1"/>
    <col min="7193" max="7426" width="9.140625" style="5"/>
    <col min="7427" max="7427" width="13.85546875" style="5" customWidth="1"/>
    <col min="7428" max="7428" width="1.42578125" style="5" customWidth="1"/>
    <col min="7429" max="7431" width="13.85546875" style="5" customWidth="1"/>
    <col min="7432" max="7432" width="1.28515625" style="5" customWidth="1"/>
    <col min="7433" max="7433" width="13.140625" style="5" customWidth="1"/>
    <col min="7434" max="7434" width="5.7109375" style="5" customWidth="1"/>
    <col min="7435" max="7435" width="12.5703125" style="5" customWidth="1"/>
    <col min="7436" max="7436" width="12.140625" style="5" customWidth="1"/>
    <col min="7437" max="7437" width="14.7109375" style="5" customWidth="1"/>
    <col min="7438" max="7439" width="13.5703125" style="5" customWidth="1"/>
    <col min="7440" max="7440" width="14.28515625" style="5" customWidth="1"/>
    <col min="7441" max="7441" width="13.5703125" style="5" customWidth="1"/>
    <col min="7442" max="7443" width="11.85546875" style="5" bestFit="1" customWidth="1"/>
    <col min="7444" max="7446" width="11.28515625" style="5" bestFit="1" customWidth="1"/>
    <col min="7447" max="7447" width="5.140625" style="5" customWidth="1"/>
    <col min="7448" max="7448" width="12.28515625" style="5" bestFit="1" customWidth="1"/>
    <col min="7449" max="7682" width="9.140625" style="5"/>
    <col min="7683" max="7683" width="13.85546875" style="5" customWidth="1"/>
    <col min="7684" max="7684" width="1.42578125" style="5" customWidth="1"/>
    <col min="7685" max="7687" width="13.85546875" style="5" customWidth="1"/>
    <col min="7688" max="7688" width="1.28515625" style="5" customWidth="1"/>
    <col min="7689" max="7689" width="13.140625" style="5" customWidth="1"/>
    <col min="7690" max="7690" width="5.7109375" style="5" customWidth="1"/>
    <col min="7691" max="7691" width="12.5703125" style="5" customWidth="1"/>
    <col min="7692" max="7692" width="12.140625" style="5" customWidth="1"/>
    <col min="7693" max="7693" width="14.7109375" style="5" customWidth="1"/>
    <col min="7694" max="7695" width="13.5703125" style="5" customWidth="1"/>
    <col min="7696" max="7696" width="14.28515625" style="5" customWidth="1"/>
    <col min="7697" max="7697" width="13.5703125" style="5" customWidth="1"/>
    <col min="7698" max="7699" width="11.85546875" style="5" bestFit="1" customWidth="1"/>
    <col min="7700" max="7702" width="11.28515625" style="5" bestFit="1" customWidth="1"/>
    <col min="7703" max="7703" width="5.140625" style="5" customWidth="1"/>
    <col min="7704" max="7704" width="12.28515625" style="5" bestFit="1" customWidth="1"/>
    <col min="7705" max="7938" width="9.140625" style="5"/>
    <col min="7939" max="7939" width="13.85546875" style="5" customWidth="1"/>
    <col min="7940" max="7940" width="1.42578125" style="5" customWidth="1"/>
    <col min="7941" max="7943" width="13.85546875" style="5" customWidth="1"/>
    <col min="7944" max="7944" width="1.28515625" style="5" customWidth="1"/>
    <col min="7945" max="7945" width="13.140625" style="5" customWidth="1"/>
    <col min="7946" max="7946" width="5.7109375" style="5" customWidth="1"/>
    <col min="7947" max="7947" width="12.5703125" style="5" customWidth="1"/>
    <col min="7948" max="7948" width="12.140625" style="5" customWidth="1"/>
    <col min="7949" max="7949" width="14.7109375" style="5" customWidth="1"/>
    <col min="7950" max="7951" width="13.5703125" style="5" customWidth="1"/>
    <col min="7952" max="7952" width="14.28515625" style="5" customWidth="1"/>
    <col min="7953" max="7953" width="13.5703125" style="5" customWidth="1"/>
    <col min="7954" max="7955" width="11.85546875" style="5" bestFit="1" customWidth="1"/>
    <col min="7956" max="7958" width="11.28515625" style="5" bestFit="1" customWidth="1"/>
    <col min="7959" max="7959" width="5.140625" style="5" customWidth="1"/>
    <col min="7960" max="7960" width="12.28515625" style="5" bestFit="1" customWidth="1"/>
    <col min="7961" max="8194" width="9.140625" style="5"/>
    <col min="8195" max="8195" width="13.85546875" style="5" customWidth="1"/>
    <col min="8196" max="8196" width="1.42578125" style="5" customWidth="1"/>
    <col min="8197" max="8199" width="13.85546875" style="5" customWidth="1"/>
    <col min="8200" max="8200" width="1.28515625" style="5" customWidth="1"/>
    <col min="8201" max="8201" width="13.140625" style="5" customWidth="1"/>
    <col min="8202" max="8202" width="5.7109375" style="5" customWidth="1"/>
    <col min="8203" max="8203" width="12.5703125" style="5" customWidth="1"/>
    <col min="8204" max="8204" width="12.140625" style="5" customWidth="1"/>
    <col min="8205" max="8205" width="14.7109375" style="5" customWidth="1"/>
    <col min="8206" max="8207" width="13.5703125" style="5" customWidth="1"/>
    <col min="8208" max="8208" width="14.28515625" style="5" customWidth="1"/>
    <col min="8209" max="8209" width="13.5703125" style="5" customWidth="1"/>
    <col min="8210" max="8211" width="11.85546875" style="5" bestFit="1" customWidth="1"/>
    <col min="8212" max="8214" width="11.28515625" style="5" bestFit="1" customWidth="1"/>
    <col min="8215" max="8215" width="5.140625" style="5" customWidth="1"/>
    <col min="8216" max="8216" width="12.28515625" style="5" bestFit="1" customWidth="1"/>
    <col min="8217" max="8450" width="9.140625" style="5"/>
    <col min="8451" max="8451" width="13.85546875" style="5" customWidth="1"/>
    <col min="8452" max="8452" width="1.42578125" style="5" customWidth="1"/>
    <col min="8453" max="8455" width="13.85546875" style="5" customWidth="1"/>
    <col min="8456" max="8456" width="1.28515625" style="5" customWidth="1"/>
    <col min="8457" max="8457" width="13.140625" style="5" customWidth="1"/>
    <col min="8458" max="8458" width="5.7109375" style="5" customWidth="1"/>
    <col min="8459" max="8459" width="12.5703125" style="5" customWidth="1"/>
    <col min="8460" max="8460" width="12.140625" style="5" customWidth="1"/>
    <col min="8461" max="8461" width="14.7109375" style="5" customWidth="1"/>
    <col min="8462" max="8463" width="13.5703125" style="5" customWidth="1"/>
    <col min="8464" max="8464" width="14.28515625" style="5" customWidth="1"/>
    <col min="8465" max="8465" width="13.5703125" style="5" customWidth="1"/>
    <col min="8466" max="8467" width="11.85546875" style="5" bestFit="1" customWidth="1"/>
    <col min="8468" max="8470" width="11.28515625" style="5" bestFit="1" customWidth="1"/>
    <col min="8471" max="8471" width="5.140625" style="5" customWidth="1"/>
    <col min="8472" max="8472" width="12.28515625" style="5" bestFit="1" customWidth="1"/>
    <col min="8473" max="8706" width="9.140625" style="5"/>
    <col min="8707" max="8707" width="13.85546875" style="5" customWidth="1"/>
    <col min="8708" max="8708" width="1.42578125" style="5" customWidth="1"/>
    <col min="8709" max="8711" width="13.85546875" style="5" customWidth="1"/>
    <col min="8712" max="8712" width="1.28515625" style="5" customWidth="1"/>
    <col min="8713" max="8713" width="13.140625" style="5" customWidth="1"/>
    <col min="8714" max="8714" width="5.7109375" style="5" customWidth="1"/>
    <col min="8715" max="8715" width="12.5703125" style="5" customWidth="1"/>
    <col min="8716" max="8716" width="12.140625" style="5" customWidth="1"/>
    <col min="8717" max="8717" width="14.7109375" style="5" customWidth="1"/>
    <col min="8718" max="8719" width="13.5703125" style="5" customWidth="1"/>
    <col min="8720" max="8720" width="14.28515625" style="5" customWidth="1"/>
    <col min="8721" max="8721" width="13.5703125" style="5" customWidth="1"/>
    <col min="8722" max="8723" width="11.85546875" style="5" bestFit="1" customWidth="1"/>
    <col min="8724" max="8726" width="11.28515625" style="5" bestFit="1" customWidth="1"/>
    <col min="8727" max="8727" width="5.140625" style="5" customWidth="1"/>
    <col min="8728" max="8728" width="12.28515625" style="5" bestFit="1" customWidth="1"/>
    <col min="8729" max="8962" width="9.140625" style="5"/>
    <col min="8963" max="8963" width="13.85546875" style="5" customWidth="1"/>
    <col min="8964" max="8964" width="1.42578125" style="5" customWidth="1"/>
    <col min="8965" max="8967" width="13.85546875" style="5" customWidth="1"/>
    <col min="8968" max="8968" width="1.28515625" style="5" customWidth="1"/>
    <col min="8969" max="8969" width="13.140625" style="5" customWidth="1"/>
    <col min="8970" max="8970" width="5.7109375" style="5" customWidth="1"/>
    <col min="8971" max="8971" width="12.5703125" style="5" customWidth="1"/>
    <col min="8972" max="8972" width="12.140625" style="5" customWidth="1"/>
    <col min="8973" max="8973" width="14.7109375" style="5" customWidth="1"/>
    <col min="8974" max="8975" width="13.5703125" style="5" customWidth="1"/>
    <col min="8976" max="8976" width="14.28515625" style="5" customWidth="1"/>
    <col min="8977" max="8977" width="13.5703125" style="5" customWidth="1"/>
    <col min="8978" max="8979" width="11.85546875" style="5" bestFit="1" customWidth="1"/>
    <col min="8980" max="8982" width="11.28515625" style="5" bestFit="1" customWidth="1"/>
    <col min="8983" max="8983" width="5.140625" style="5" customWidth="1"/>
    <col min="8984" max="8984" width="12.28515625" style="5" bestFit="1" customWidth="1"/>
    <col min="8985" max="9218" width="9.140625" style="5"/>
    <col min="9219" max="9219" width="13.85546875" style="5" customWidth="1"/>
    <col min="9220" max="9220" width="1.42578125" style="5" customWidth="1"/>
    <col min="9221" max="9223" width="13.85546875" style="5" customWidth="1"/>
    <col min="9224" max="9224" width="1.28515625" style="5" customWidth="1"/>
    <col min="9225" max="9225" width="13.140625" style="5" customWidth="1"/>
    <col min="9226" max="9226" width="5.7109375" style="5" customWidth="1"/>
    <col min="9227" max="9227" width="12.5703125" style="5" customWidth="1"/>
    <col min="9228" max="9228" width="12.140625" style="5" customWidth="1"/>
    <col min="9229" max="9229" width="14.7109375" style="5" customWidth="1"/>
    <col min="9230" max="9231" width="13.5703125" style="5" customWidth="1"/>
    <col min="9232" max="9232" width="14.28515625" style="5" customWidth="1"/>
    <col min="9233" max="9233" width="13.5703125" style="5" customWidth="1"/>
    <col min="9234" max="9235" width="11.85546875" style="5" bestFit="1" customWidth="1"/>
    <col min="9236" max="9238" width="11.28515625" style="5" bestFit="1" customWidth="1"/>
    <col min="9239" max="9239" width="5.140625" style="5" customWidth="1"/>
    <col min="9240" max="9240" width="12.28515625" style="5" bestFit="1" customWidth="1"/>
    <col min="9241" max="9474" width="9.140625" style="5"/>
    <col min="9475" max="9475" width="13.85546875" style="5" customWidth="1"/>
    <col min="9476" max="9476" width="1.42578125" style="5" customWidth="1"/>
    <col min="9477" max="9479" width="13.85546875" style="5" customWidth="1"/>
    <col min="9480" max="9480" width="1.28515625" style="5" customWidth="1"/>
    <col min="9481" max="9481" width="13.140625" style="5" customWidth="1"/>
    <col min="9482" max="9482" width="5.7109375" style="5" customWidth="1"/>
    <col min="9483" max="9483" width="12.5703125" style="5" customWidth="1"/>
    <col min="9484" max="9484" width="12.140625" style="5" customWidth="1"/>
    <col min="9485" max="9485" width="14.7109375" style="5" customWidth="1"/>
    <col min="9486" max="9487" width="13.5703125" style="5" customWidth="1"/>
    <col min="9488" max="9488" width="14.28515625" style="5" customWidth="1"/>
    <col min="9489" max="9489" width="13.5703125" style="5" customWidth="1"/>
    <col min="9490" max="9491" width="11.85546875" style="5" bestFit="1" customWidth="1"/>
    <col min="9492" max="9494" width="11.28515625" style="5" bestFit="1" customWidth="1"/>
    <col min="9495" max="9495" width="5.140625" style="5" customWidth="1"/>
    <col min="9496" max="9496" width="12.28515625" style="5" bestFit="1" customWidth="1"/>
    <col min="9497" max="9730" width="9.140625" style="5"/>
    <col min="9731" max="9731" width="13.85546875" style="5" customWidth="1"/>
    <col min="9732" max="9732" width="1.42578125" style="5" customWidth="1"/>
    <col min="9733" max="9735" width="13.85546875" style="5" customWidth="1"/>
    <col min="9736" max="9736" width="1.28515625" style="5" customWidth="1"/>
    <col min="9737" max="9737" width="13.140625" style="5" customWidth="1"/>
    <col min="9738" max="9738" width="5.7109375" style="5" customWidth="1"/>
    <col min="9739" max="9739" width="12.5703125" style="5" customWidth="1"/>
    <col min="9740" max="9740" width="12.140625" style="5" customWidth="1"/>
    <col min="9741" max="9741" width="14.7109375" style="5" customWidth="1"/>
    <col min="9742" max="9743" width="13.5703125" style="5" customWidth="1"/>
    <col min="9744" max="9744" width="14.28515625" style="5" customWidth="1"/>
    <col min="9745" max="9745" width="13.5703125" style="5" customWidth="1"/>
    <col min="9746" max="9747" width="11.85546875" style="5" bestFit="1" customWidth="1"/>
    <col min="9748" max="9750" width="11.28515625" style="5" bestFit="1" customWidth="1"/>
    <col min="9751" max="9751" width="5.140625" style="5" customWidth="1"/>
    <col min="9752" max="9752" width="12.28515625" style="5" bestFit="1" customWidth="1"/>
    <col min="9753" max="9986" width="9.140625" style="5"/>
    <col min="9987" max="9987" width="13.85546875" style="5" customWidth="1"/>
    <col min="9988" max="9988" width="1.42578125" style="5" customWidth="1"/>
    <col min="9989" max="9991" width="13.85546875" style="5" customWidth="1"/>
    <col min="9992" max="9992" width="1.28515625" style="5" customWidth="1"/>
    <col min="9993" max="9993" width="13.140625" style="5" customWidth="1"/>
    <col min="9994" max="9994" width="5.7109375" style="5" customWidth="1"/>
    <col min="9995" max="9995" width="12.5703125" style="5" customWidth="1"/>
    <col min="9996" max="9996" width="12.140625" style="5" customWidth="1"/>
    <col min="9997" max="9997" width="14.7109375" style="5" customWidth="1"/>
    <col min="9998" max="9999" width="13.5703125" style="5" customWidth="1"/>
    <col min="10000" max="10000" width="14.28515625" style="5" customWidth="1"/>
    <col min="10001" max="10001" width="13.5703125" style="5" customWidth="1"/>
    <col min="10002" max="10003" width="11.85546875" style="5" bestFit="1" customWidth="1"/>
    <col min="10004" max="10006" width="11.28515625" style="5" bestFit="1" customWidth="1"/>
    <col min="10007" max="10007" width="5.140625" style="5" customWidth="1"/>
    <col min="10008" max="10008" width="12.28515625" style="5" bestFit="1" customWidth="1"/>
    <col min="10009" max="10242" width="9.140625" style="5"/>
    <col min="10243" max="10243" width="13.85546875" style="5" customWidth="1"/>
    <col min="10244" max="10244" width="1.42578125" style="5" customWidth="1"/>
    <col min="10245" max="10247" width="13.85546875" style="5" customWidth="1"/>
    <col min="10248" max="10248" width="1.28515625" style="5" customWidth="1"/>
    <col min="10249" max="10249" width="13.140625" style="5" customWidth="1"/>
    <col min="10250" max="10250" width="5.7109375" style="5" customWidth="1"/>
    <col min="10251" max="10251" width="12.5703125" style="5" customWidth="1"/>
    <col min="10252" max="10252" width="12.140625" style="5" customWidth="1"/>
    <col min="10253" max="10253" width="14.7109375" style="5" customWidth="1"/>
    <col min="10254" max="10255" width="13.5703125" style="5" customWidth="1"/>
    <col min="10256" max="10256" width="14.28515625" style="5" customWidth="1"/>
    <col min="10257" max="10257" width="13.5703125" style="5" customWidth="1"/>
    <col min="10258" max="10259" width="11.85546875" style="5" bestFit="1" customWidth="1"/>
    <col min="10260" max="10262" width="11.28515625" style="5" bestFit="1" customWidth="1"/>
    <col min="10263" max="10263" width="5.140625" style="5" customWidth="1"/>
    <col min="10264" max="10264" width="12.28515625" style="5" bestFit="1" customWidth="1"/>
    <col min="10265" max="10498" width="9.140625" style="5"/>
    <col min="10499" max="10499" width="13.85546875" style="5" customWidth="1"/>
    <col min="10500" max="10500" width="1.42578125" style="5" customWidth="1"/>
    <col min="10501" max="10503" width="13.85546875" style="5" customWidth="1"/>
    <col min="10504" max="10504" width="1.28515625" style="5" customWidth="1"/>
    <col min="10505" max="10505" width="13.140625" style="5" customWidth="1"/>
    <col min="10506" max="10506" width="5.7109375" style="5" customWidth="1"/>
    <col min="10507" max="10507" width="12.5703125" style="5" customWidth="1"/>
    <col min="10508" max="10508" width="12.140625" style="5" customWidth="1"/>
    <col min="10509" max="10509" width="14.7109375" style="5" customWidth="1"/>
    <col min="10510" max="10511" width="13.5703125" style="5" customWidth="1"/>
    <col min="10512" max="10512" width="14.28515625" style="5" customWidth="1"/>
    <col min="10513" max="10513" width="13.5703125" style="5" customWidth="1"/>
    <col min="10514" max="10515" width="11.85546875" style="5" bestFit="1" customWidth="1"/>
    <col min="10516" max="10518" width="11.28515625" style="5" bestFit="1" customWidth="1"/>
    <col min="10519" max="10519" width="5.140625" style="5" customWidth="1"/>
    <col min="10520" max="10520" width="12.28515625" style="5" bestFit="1" customWidth="1"/>
    <col min="10521" max="10754" width="9.140625" style="5"/>
    <col min="10755" max="10755" width="13.85546875" style="5" customWidth="1"/>
    <col min="10756" max="10756" width="1.42578125" style="5" customWidth="1"/>
    <col min="10757" max="10759" width="13.85546875" style="5" customWidth="1"/>
    <col min="10760" max="10760" width="1.28515625" style="5" customWidth="1"/>
    <col min="10761" max="10761" width="13.140625" style="5" customWidth="1"/>
    <col min="10762" max="10762" width="5.7109375" style="5" customWidth="1"/>
    <col min="10763" max="10763" width="12.5703125" style="5" customWidth="1"/>
    <col min="10764" max="10764" width="12.140625" style="5" customWidth="1"/>
    <col min="10765" max="10765" width="14.7109375" style="5" customWidth="1"/>
    <col min="10766" max="10767" width="13.5703125" style="5" customWidth="1"/>
    <col min="10768" max="10768" width="14.28515625" style="5" customWidth="1"/>
    <col min="10769" max="10769" width="13.5703125" style="5" customWidth="1"/>
    <col min="10770" max="10771" width="11.85546875" style="5" bestFit="1" customWidth="1"/>
    <col min="10772" max="10774" width="11.28515625" style="5" bestFit="1" customWidth="1"/>
    <col min="10775" max="10775" width="5.140625" style="5" customWidth="1"/>
    <col min="10776" max="10776" width="12.28515625" style="5" bestFit="1" customWidth="1"/>
    <col min="10777" max="11010" width="9.140625" style="5"/>
    <col min="11011" max="11011" width="13.85546875" style="5" customWidth="1"/>
    <col min="11012" max="11012" width="1.42578125" style="5" customWidth="1"/>
    <col min="11013" max="11015" width="13.85546875" style="5" customWidth="1"/>
    <col min="11016" max="11016" width="1.28515625" style="5" customWidth="1"/>
    <col min="11017" max="11017" width="13.140625" style="5" customWidth="1"/>
    <col min="11018" max="11018" width="5.7109375" style="5" customWidth="1"/>
    <col min="11019" max="11019" width="12.5703125" style="5" customWidth="1"/>
    <col min="11020" max="11020" width="12.140625" style="5" customWidth="1"/>
    <col min="11021" max="11021" width="14.7109375" style="5" customWidth="1"/>
    <col min="11022" max="11023" width="13.5703125" style="5" customWidth="1"/>
    <col min="11024" max="11024" width="14.28515625" style="5" customWidth="1"/>
    <col min="11025" max="11025" width="13.5703125" style="5" customWidth="1"/>
    <col min="11026" max="11027" width="11.85546875" style="5" bestFit="1" customWidth="1"/>
    <col min="11028" max="11030" width="11.28515625" style="5" bestFit="1" customWidth="1"/>
    <col min="11031" max="11031" width="5.140625" style="5" customWidth="1"/>
    <col min="11032" max="11032" width="12.28515625" style="5" bestFit="1" customWidth="1"/>
    <col min="11033" max="11266" width="9.140625" style="5"/>
    <col min="11267" max="11267" width="13.85546875" style="5" customWidth="1"/>
    <col min="11268" max="11268" width="1.42578125" style="5" customWidth="1"/>
    <col min="11269" max="11271" width="13.85546875" style="5" customWidth="1"/>
    <col min="11272" max="11272" width="1.28515625" style="5" customWidth="1"/>
    <col min="11273" max="11273" width="13.140625" style="5" customWidth="1"/>
    <col min="11274" max="11274" width="5.7109375" style="5" customWidth="1"/>
    <col min="11275" max="11275" width="12.5703125" style="5" customWidth="1"/>
    <col min="11276" max="11276" width="12.140625" style="5" customWidth="1"/>
    <col min="11277" max="11277" width="14.7109375" style="5" customWidth="1"/>
    <col min="11278" max="11279" width="13.5703125" style="5" customWidth="1"/>
    <col min="11280" max="11280" width="14.28515625" style="5" customWidth="1"/>
    <col min="11281" max="11281" width="13.5703125" style="5" customWidth="1"/>
    <col min="11282" max="11283" width="11.85546875" style="5" bestFit="1" customWidth="1"/>
    <col min="11284" max="11286" width="11.28515625" style="5" bestFit="1" customWidth="1"/>
    <col min="11287" max="11287" width="5.140625" style="5" customWidth="1"/>
    <col min="11288" max="11288" width="12.28515625" style="5" bestFit="1" customWidth="1"/>
    <col min="11289" max="11522" width="9.140625" style="5"/>
    <col min="11523" max="11523" width="13.85546875" style="5" customWidth="1"/>
    <col min="11524" max="11524" width="1.42578125" style="5" customWidth="1"/>
    <col min="11525" max="11527" width="13.85546875" style="5" customWidth="1"/>
    <col min="11528" max="11528" width="1.28515625" style="5" customWidth="1"/>
    <col min="11529" max="11529" width="13.140625" style="5" customWidth="1"/>
    <col min="11530" max="11530" width="5.7109375" style="5" customWidth="1"/>
    <col min="11531" max="11531" width="12.5703125" style="5" customWidth="1"/>
    <col min="11532" max="11532" width="12.140625" style="5" customWidth="1"/>
    <col min="11533" max="11533" width="14.7109375" style="5" customWidth="1"/>
    <col min="11534" max="11535" width="13.5703125" style="5" customWidth="1"/>
    <col min="11536" max="11536" width="14.28515625" style="5" customWidth="1"/>
    <col min="11537" max="11537" width="13.5703125" style="5" customWidth="1"/>
    <col min="11538" max="11539" width="11.85546875" style="5" bestFit="1" customWidth="1"/>
    <col min="11540" max="11542" width="11.28515625" style="5" bestFit="1" customWidth="1"/>
    <col min="11543" max="11543" width="5.140625" style="5" customWidth="1"/>
    <col min="11544" max="11544" width="12.28515625" style="5" bestFit="1" customWidth="1"/>
    <col min="11545" max="11778" width="9.140625" style="5"/>
    <col min="11779" max="11779" width="13.85546875" style="5" customWidth="1"/>
    <col min="11780" max="11780" width="1.42578125" style="5" customWidth="1"/>
    <col min="11781" max="11783" width="13.85546875" style="5" customWidth="1"/>
    <col min="11784" max="11784" width="1.28515625" style="5" customWidth="1"/>
    <col min="11785" max="11785" width="13.140625" style="5" customWidth="1"/>
    <col min="11786" max="11786" width="5.7109375" style="5" customWidth="1"/>
    <col min="11787" max="11787" width="12.5703125" style="5" customWidth="1"/>
    <col min="11788" max="11788" width="12.140625" style="5" customWidth="1"/>
    <col min="11789" max="11789" width="14.7109375" style="5" customWidth="1"/>
    <col min="11790" max="11791" width="13.5703125" style="5" customWidth="1"/>
    <col min="11792" max="11792" width="14.28515625" style="5" customWidth="1"/>
    <col min="11793" max="11793" width="13.5703125" style="5" customWidth="1"/>
    <col min="11794" max="11795" width="11.85546875" style="5" bestFit="1" customWidth="1"/>
    <col min="11796" max="11798" width="11.28515625" style="5" bestFit="1" customWidth="1"/>
    <col min="11799" max="11799" width="5.140625" style="5" customWidth="1"/>
    <col min="11800" max="11800" width="12.28515625" style="5" bestFit="1" customWidth="1"/>
    <col min="11801" max="12034" width="9.140625" style="5"/>
    <col min="12035" max="12035" width="13.85546875" style="5" customWidth="1"/>
    <col min="12036" max="12036" width="1.42578125" style="5" customWidth="1"/>
    <col min="12037" max="12039" width="13.85546875" style="5" customWidth="1"/>
    <col min="12040" max="12040" width="1.28515625" style="5" customWidth="1"/>
    <col min="12041" max="12041" width="13.140625" style="5" customWidth="1"/>
    <col min="12042" max="12042" width="5.7109375" style="5" customWidth="1"/>
    <col min="12043" max="12043" width="12.5703125" style="5" customWidth="1"/>
    <col min="12044" max="12044" width="12.140625" style="5" customWidth="1"/>
    <col min="12045" max="12045" width="14.7109375" style="5" customWidth="1"/>
    <col min="12046" max="12047" width="13.5703125" style="5" customWidth="1"/>
    <col min="12048" max="12048" width="14.28515625" style="5" customWidth="1"/>
    <col min="12049" max="12049" width="13.5703125" style="5" customWidth="1"/>
    <col min="12050" max="12051" width="11.85546875" style="5" bestFit="1" customWidth="1"/>
    <col min="12052" max="12054" width="11.28515625" style="5" bestFit="1" customWidth="1"/>
    <col min="12055" max="12055" width="5.140625" style="5" customWidth="1"/>
    <col min="12056" max="12056" width="12.28515625" style="5" bestFit="1" customWidth="1"/>
    <col min="12057" max="12290" width="9.140625" style="5"/>
    <col min="12291" max="12291" width="13.85546875" style="5" customWidth="1"/>
    <col min="12292" max="12292" width="1.42578125" style="5" customWidth="1"/>
    <col min="12293" max="12295" width="13.85546875" style="5" customWidth="1"/>
    <col min="12296" max="12296" width="1.28515625" style="5" customWidth="1"/>
    <col min="12297" max="12297" width="13.140625" style="5" customWidth="1"/>
    <col min="12298" max="12298" width="5.7109375" style="5" customWidth="1"/>
    <col min="12299" max="12299" width="12.5703125" style="5" customWidth="1"/>
    <col min="12300" max="12300" width="12.140625" style="5" customWidth="1"/>
    <col min="12301" max="12301" width="14.7109375" style="5" customWidth="1"/>
    <col min="12302" max="12303" width="13.5703125" style="5" customWidth="1"/>
    <col min="12304" max="12304" width="14.28515625" style="5" customWidth="1"/>
    <col min="12305" max="12305" width="13.5703125" style="5" customWidth="1"/>
    <col min="12306" max="12307" width="11.85546875" style="5" bestFit="1" customWidth="1"/>
    <col min="12308" max="12310" width="11.28515625" style="5" bestFit="1" customWidth="1"/>
    <col min="12311" max="12311" width="5.140625" style="5" customWidth="1"/>
    <col min="12312" max="12312" width="12.28515625" style="5" bestFit="1" customWidth="1"/>
    <col min="12313" max="12546" width="9.140625" style="5"/>
    <col min="12547" max="12547" width="13.85546875" style="5" customWidth="1"/>
    <col min="12548" max="12548" width="1.42578125" style="5" customWidth="1"/>
    <col min="12549" max="12551" width="13.85546875" style="5" customWidth="1"/>
    <col min="12552" max="12552" width="1.28515625" style="5" customWidth="1"/>
    <col min="12553" max="12553" width="13.140625" style="5" customWidth="1"/>
    <col min="12554" max="12554" width="5.7109375" style="5" customWidth="1"/>
    <col min="12555" max="12555" width="12.5703125" style="5" customWidth="1"/>
    <col min="12556" max="12556" width="12.140625" style="5" customWidth="1"/>
    <col min="12557" max="12557" width="14.7109375" style="5" customWidth="1"/>
    <col min="12558" max="12559" width="13.5703125" style="5" customWidth="1"/>
    <col min="12560" max="12560" width="14.28515625" style="5" customWidth="1"/>
    <col min="12561" max="12561" width="13.5703125" style="5" customWidth="1"/>
    <col min="12562" max="12563" width="11.85546875" style="5" bestFit="1" customWidth="1"/>
    <col min="12564" max="12566" width="11.28515625" style="5" bestFit="1" customWidth="1"/>
    <col min="12567" max="12567" width="5.140625" style="5" customWidth="1"/>
    <col min="12568" max="12568" width="12.28515625" style="5" bestFit="1" customWidth="1"/>
    <col min="12569" max="12802" width="9.140625" style="5"/>
    <col min="12803" max="12803" width="13.85546875" style="5" customWidth="1"/>
    <col min="12804" max="12804" width="1.42578125" style="5" customWidth="1"/>
    <col min="12805" max="12807" width="13.85546875" style="5" customWidth="1"/>
    <col min="12808" max="12808" width="1.28515625" style="5" customWidth="1"/>
    <col min="12809" max="12809" width="13.140625" style="5" customWidth="1"/>
    <col min="12810" max="12810" width="5.7109375" style="5" customWidth="1"/>
    <col min="12811" max="12811" width="12.5703125" style="5" customWidth="1"/>
    <col min="12812" max="12812" width="12.140625" style="5" customWidth="1"/>
    <col min="12813" max="12813" width="14.7109375" style="5" customWidth="1"/>
    <col min="12814" max="12815" width="13.5703125" style="5" customWidth="1"/>
    <col min="12816" max="12816" width="14.28515625" style="5" customWidth="1"/>
    <col min="12817" max="12817" width="13.5703125" style="5" customWidth="1"/>
    <col min="12818" max="12819" width="11.85546875" style="5" bestFit="1" customWidth="1"/>
    <col min="12820" max="12822" width="11.28515625" style="5" bestFit="1" customWidth="1"/>
    <col min="12823" max="12823" width="5.140625" style="5" customWidth="1"/>
    <col min="12824" max="12824" width="12.28515625" style="5" bestFit="1" customWidth="1"/>
    <col min="12825" max="13058" width="9.140625" style="5"/>
    <col min="13059" max="13059" width="13.85546875" style="5" customWidth="1"/>
    <col min="13060" max="13060" width="1.42578125" style="5" customWidth="1"/>
    <col min="13061" max="13063" width="13.85546875" style="5" customWidth="1"/>
    <col min="13064" max="13064" width="1.28515625" style="5" customWidth="1"/>
    <col min="13065" max="13065" width="13.140625" style="5" customWidth="1"/>
    <col min="13066" max="13066" width="5.7109375" style="5" customWidth="1"/>
    <col min="13067" max="13067" width="12.5703125" style="5" customWidth="1"/>
    <col min="13068" max="13068" width="12.140625" style="5" customWidth="1"/>
    <col min="13069" max="13069" width="14.7109375" style="5" customWidth="1"/>
    <col min="13070" max="13071" width="13.5703125" style="5" customWidth="1"/>
    <col min="13072" max="13072" width="14.28515625" style="5" customWidth="1"/>
    <col min="13073" max="13073" width="13.5703125" style="5" customWidth="1"/>
    <col min="13074" max="13075" width="11.85546875" style="5" bestFit="1" customWidth="1"/>
    <col min="13076" max="13078" width="11.28515625" style="5" bestFit="1" customWidth="1"/>
    <col min="13079" max="13079" width="5.140625" style="5" customWidth="1"/>
    <col min="13080" max="13080" width="12.28515625" style="5" bestFit="1" customWidth="1"/>
    <col min="13081" max="13314" width="9.140625" style="5"/>
    <col min="13315" max="13315" width="13.85546875" style="5" customWidth="1"/>
    <col min="13316" max="13316" width="1.42578125" style="5" customWidth="1"/>
    <col min="13317" max="13319" width="13.85546875" style="5" customWidth="1"/>
    <col min="13320" max="13320" width="1.28515625" style="5" customWidth="1"/>
    <col min="13321" max="13321" width="13.140625" style="5" customWidth="1"/>
    <col min="13322" max="13322" width="5.7109375" style="5" customWidth="1"/>
    <col min="13323" max="13323" width="12.5703125" style="5" customWidth="1"/>
    <col min="13324" max="13324" width="12.140625" style="5" customWidth="1"/>
    <col min="13325" max="13325" width="14.7109375" style="5" customWidth="1"/>
    <col min="13326" max="13327" width="13.5703125" style="5" customWidth="1"/>
    <col min="13328" max="13328" width="14.28515625" style="5" customWidth="1"/>
    <col min="13329" max="13329" width="13.5703125" style="5" customWidth="1"/>
    <col min="13330" max="13331" width="11.85546875" style="5" bestFit="1" customWidth="1"/>
    <col min="13332" max="13334" width="11.28515625" style="5" bestFit="1" customWidth="1"/>
    <col min="13335" max="13335" width="5.140625" style="5" customWidth="1"/>
    <col min="13336" max="13336" width="12.28515625" style="5" bestFit="1" customWidth="1"/>
    <col min="13337" max="13570" width="9.140625" style="5"/>
    <col min="13571" max="13571" width="13.85546875" style="5" customWidth="1"/>
    <col min="13572" max="13572" width="1.42578125" style="5" customWidth="1"/>
    <col min="13573" max="13575" width="13.85546875" style="5" customWidth="1"/>
    <col min="13576" max="13576" width="1.28515625" style="5" customWidth="1"/>
    <col min="13577" max="13577" width="13.140625" style="5" customWidth="1"/>
    <col min="13578" max="13578" width="5.7109375" style="5" customWidth="1"/>
    <col min="13579" max="13579" width="12.5703125" style="5" customWidth="1"/>
    <col min="13580" max="13580" width="12.140625" style="5" customWidth="1"/>
    <col min="13581" max="13581" width="14.7109375" style="5" customWidth="1"/>
    <col min="13582" max="13583" width="13.5703125" style="5" customWidth="1"/>
    <col min="13584" max="13584" width="14.28515625" style="5" customWidth="1"/>
    <col min="13585" max="13585" width="13.5703125" style="5" customWidth="1"/>
    <col min="13586" max="13587" width="11.85546875" style="5" bestFit="1" customWidth="1"/>
    <col min="13588" max="13590" width="11.28515625" style="5" bestFit="1" customWidth="1"/>
    <col min="13591" max="13591" width="5.140625" style="5" customWidth="1"/>
    <col min="13592" max="13592" width="12.28515625" style="5" bestFit="1" customWidth="1"/>
    <col min="13593" max="13826" width="9.140625" style="5"/>
    <col min="13827" max="13827" width="13.85546875" style="5" customWidth="1"/>
    <col min="13828" max="13828" width="1.42578125" style="5" customWidth="1"/>
    <col min="13829" max="13831" width="13.85546875" style="5" customWidth="1"/>
    <col min="13832" max="13832" width="1.28515625" style="5" customWidth="1"/>
    <col min="13833" max="13833" width="13.140625" style="5" customWidth="1"/>
    <col min="13834" max="13834" width="5.7109375" style="5" customWidth="1"/>
    <col min="13835" max="13835" width="12.5703125" style="5" customWidth="1"/>
    <col min="13836" max="13836" width="12.140625" style="5" customWidth="1"/>
    <col min="13837" max="13837" width="14.7109375" style="5" customWidth="1"/>
    <col min="13838" max="13839" width="13.5703125" style="5" customWidth="1"/>
    <col min="13840" max="13840" width="14.28515625" style="5" customWidth="1"/>
    <col min="13841" max="13841" width="13.5703125" style="5" customWidth="1"/>
    <col min="13842" max="13843" width="11.85546875" style="5" bestFit="1" customWidth="1"/>
    <col min="13844" max="13846" width="11.28515625" style="5" bestFit="1" customWidth="1"/>
    <col min="13847" max="13847" width="5.140625" style="5" customWidth="1"/>
    <col min="13848" max="13848" width="12.28515625" style="5" bestFit="1" customWidth="1"/>
    <col min="13849" max="14082" width="9.140625" style="5"/>
    <col min="14083" max="14083" width="13.85546875" style="5" customWidth="1"/>
    <col min="14084" max="14084" width="1.42578125" style="5" customWidth="1"/>
    <col min="14085" max="14087" width="13.85546875" style="5" customWidth="1"/>
    <col min="14088" max="14088" width="1.28515625" style="5" customWidth="1"/>
    <col min="14089" max="14089" width="13.140625" style="5" customWidth="1"/>
    <col min="14090" max="14090" width="5.7109375" style="5" customWidth="1"/>
    <col min="14091" max="14091" width="12.5703125" style="5" customWidth="1"/>
    <col min="14092" max="14092" width="12.140625" style="5" customWidth="1"/>
    <col min="14093" max="14093" width="14.7109375" style="5" customWidth="1"/>
    <col min="14094" max="14095" width="13.5703125" style="5" customWidth="1"/>
    <col min="14096" max="14096" width="14.28515625" style="5" customWidth="1"/>
    <col min="14097" max="14097" width="13.5703125" style="5" customWidth="1"/>
    <col min="14098" max="14099" width="11.85546875" style="5" bestFit="1" customWidth="1"/>
    <col min="14100" max="14102" width="11.28515625" style="5" bestFit="1" customWidth="1"/>
    <col min="14103" max="14103" width="5.140625" style="5" customWidth="1"/>
    <col min="14104" max="14104" width="12.28515625" style="5" bestFit="1" customWidth="1"/>
    <col min="14105" max="14338" width="9.140625" style="5"/>
    <col min="14339" max="14339" width="13.85546875" style="5" customWidth="1"/>
    <col min="14340" max="14340" width="1.42578125" style="5" customWidth="1"/>
    <col min="14341" max="14343" width="13.85546875" style="5" customWidth="1"/>
    <col min="14344" max="14344" width="1.28515625" style="5" customWidth="1"/>
    <col min="14345" max="14345" width="13.140625" style="5" customWidth="1"/>
    <col min="14346" max="14346" width="5.7109375" style="5" customWidth="1"/>
    <col min="14347" max="14347" width="12.5703125" style="5" customWidth="1"/>
    <col min="14348" max="14348" width="12.140625" style="5" customWidth="1"/>
    <col min="14349" max="14349" width="14.7109375" style="5" customWidth="1"/>
    <col min="14350" max="14351" width="13.5703125" style="5" customWidth="1"/>
    <col min="14352" max="14352" width="14.28515625" style="5" customWidth="1"/>
    <col min="14353" max="14353" width="13.5703125" style="5" customWidth="1"/>
    <col min="14354" max="14355" width="11.85546875" style="5" bestFit="1" customWidth="1"/>
    <col min="14356" max="14358" width="11.28515625" style="5" bestFit="1" customWidth="1"/>
    <col min="14359" max="14359" width="5.140625" style="5" customWidth="1"/>
    <col min="14360" max="14360" width="12.28515625" style="5" bestFit="1" customWidth="1"/>
    <col min="14361" max="14594" width="9.140625" style="5"/>
    <col min="14595" max="14595" width="13.85546875" style="5" customWidth="1"/>
    <col min="14596" max="14596" width="1.42578125" style="5" customWidth="1"/>
    <col min="14597" max="14599" width="13.85546875" style="5" customWidth="1"/>
    <col min="14600" max="14600" width="1.28515625" style="5" customWidth="1"/>
    <col min="14601" max="14601" width="13.140625" style="5" customWidth="1"/>
    <col min="14602" max="14602" width="5.7109375" style="5" customWidth="1"/>
    <col min="14603" max="14603" width="12.5703125" style="5" customWidth="1"/>
    <col min="14604" max="14604" width="12.140625" style="5" customWidth="1"/>
    <col min="14605" max="14605" width="14.7109375" style="5" customWidth="1"/>
    <col min="14606" max="14607" width="13.5703125" style="5" customWidth="1"/>
    <col min="14608" max="14608" width="14.28515625" style="5" customWidth="1"/>
    <col min="14609" max="14609" width="13.5703125" style="5" customWidth="1"/>
    <col min="14610" max="14611" width="11.85546875" style="5" bestFit="1" customWidth="1"/>
    <col min="14612" max="14614" width="11.28515625" style="5" bestFit="1" customWidth="1"/>
    <col min="14615" max="14615" width="5.140625" style="5" customWidth="1"/>
    <col min="14616" max="14616" width="12.28515625" style="5" bestFit="1" customWidth="1"/>
    <col min="14617" max="14850" width="9.140625" style="5"/>
    <col min="14851" max="14851" width="13.85546875" style="5" customWidth="1"/>
    <col min="14852" max="14852" width="1.42578125" style="5" customWidth="1"/>
    <col min="14853" max="14855" width="13.85546875" style="5" customWidth="1"/>
    <col min="14856" max="14856" width="1.28515625" style="5" customWidth="1"/>
    <col min="14857" max="14857" width="13.140625" style="5" customWidth="1"/>
    <col min="14858" max="14858" width="5.7109375" style="5" customWidth="1"/>
    <col min="14859" max="14859" width="12.5703125" style="5" customWidth="1"/>
    <col min="14860" max="14860" width="12.140625" style="5" customWidth="1"/>
    <col min="14861" max="14861" width="14.7109375" style="5" customWidth="1"/>
    <col min="14862" max="14863" width="13.5703125" style="5" customWidth="1"/>
    <col min="14864" max="14864" width="14.28515625" style="5" customWidth="1"/>
    <col min="14865" max="14865" width="13.5703125" style="5" customWidth="1"/>
    <col min="14866" max="14867" width="11.85546875" style="5" bestFit="1" customWidth="1"/>
    <col min="14868" max="14870" width="11.28515625" style="5" bestFit="1" customWidth="1"/>
    <col min="14871" max="14871" width="5.140625" style="5" customWidth="1"/>
    <col min="14872" max="14872" width="12.28515625" style="5" bestFit="1" customWidth="1"/>
    <col min="14873" max="15106" width="9.140625" style="5"/>
    <col min="15107" max="15107" width="13.85546875" style="5" customWidth="1"/>
    <col min="15108" max="15108" width="1.42578125" style="5" customWidth="1"/>
    <col min="15109" max="15111" width="13.85546875" style="5" customWidth="1"/>
    <col min="15112" max="15112" width="1.28515625" style="5" customWidth="1"/>
    <col min="15113" max="15113" width="13.140625" style="5" customWidth="1"/>
    <col min="15114" max="15114" width="5.7109375" style="5" customWidth="1"/>
    <col min="15115" max="15115" width="12.5703125" style="5" customWidth="1"/>
    <col min="15116" max="15116" width="12.140625" style="5" customWidth="1"/>
    <col min="15117" max="15117" width="14.7109375" style="5" customWidth="1"/>
    <col min="15118" max="15119" width="13.5703125" style="5" customWidth="1"/>
    <col min="15120" max="15120" width="14.28515625" style="5" customWidth="1"/>
    <col min="15121" max="15121" width="13.5703125" style="5" customWidth="1"/>
    <col min="15122" max="15123" width="11.85546875" style="5" bestFit="1" customWidth="1"/>
    <col min="15124" max="15126" width="11.28515625" style="5" bestFit="1" customWidth="1"/>
    <col min="15127" max="15127" width="5.140625" style="5" customWidth="1"/>
    <col min="15128" max="15128" width="12.28515625" style="5" bestFit="1" customWidth="1"/>
    <col min="15129" max="15362" width="9.140625" style="5"/>
    <col min="15363" max="15363" width="13.85546875" style="5" customWidth="1"/>
    <col min="15364" max="15364" width="1.42578125" style="5" customWidth="1"/>
    <col min="15365" max="15367" width="13.85546875" style="5" customWidth="1"/>
    <col min="15368" max="15368" width="1.28515625" style="5" customWidth="1"/>
    <col min="15369" max="15369" width="13.140625" style="5" customWidth="1"/>
    <col min="15370" max="15370" width="5.7109375" style="5" customWidth="1"/>
    <col min="15371" max="15371" width="12.5703125" style="5" customWidth="1"/>
    <col min="15372" max="15372" width="12.140625" style="5" customWidth="1"/>
    <col min="15373" max="15373" width="14.7109375" style="5" customWidth="1"/>
    <col min="15374" max="15375" width="13.5703125" style="5" customWidth="1"/>
    <col min="15376" max="15376" width="14.28515625" style="5" customWidth="1"/>
    <col min="15377" max="15377" width="13.5703125" style="5" customWidth="1"/>
    <col min="15378" max="15379" width="11.85546875" style="5" bestFit="1" customWidth="1"/>
    <col min="15380" max="15382" width="11.28515625" style="5" bestFit="1" customWidth="1"/>
    <col min="15383" max="15383" width="5.140625" style="5" customWidth="1"/>
    <col min="15384" max="15384" width="12.28515625" style="5" bestFit="1" customWidth="1"/>
    <col min="15385" max="15618" width="9.140625" style="5"/>
    <col min="15619" max="15619" width="13.85546875" style="5" customWidth="1"/>
    <col min="15620" max="15620" width="1.42578125" style="5" customWidth="1"/>
    <col min="15621" max="15623" width="13.85546875" style="5" customWidth="1"/>
    <col min="15624" max="15624" width="1.28515625" style="5" customWidth="1"/>
    <col min="15625" max="15625" width="13.140625" style="5" customWidth="1"/>
    <col min="15626" max="15626" width="5.7109375" style="5" customWidth="1"/>
    <col min="15627" max="15627" width="12.5703125" style="5" customWidth="1"/>
    <col min="15628" max="15628" width="12.140625" style="5" customWidth="1"/>
    <col min="15629" max="15629" width="14.7109375" style="5" customWidth="1"/>
    <col min="15630" max="15631" width="13.5703125" style="5" customWidth="1"/>
    <col min="15632" max="15632" width="14.28515625" style="5" customWidth="1"/>
    <col min="15633" max="15633" width="13.5703125" style="5" customWidth="1"/>
    <col min="15634" max="15635" width="11.85546875" style="5" bestFit="1" customWidth="1"/>
    <col min="15636" max="15638" width="11.28515625" style="5" bestFit="1" customWidth="1"/>
    <col min="15639" max="15639" width="5.140625" style="5" customWidth="1"/>
    <col min="15640" max="15640" width="12.28515625" style="5" bestFit="1" customWidth="1"/>
    <col min="15641" max="15874" width="9.140625" style="5"/>
    <col min="15875" max="15875" width="13.85546875" style="5" customWidth="1"/>
    <col min="15876" max="15876" width="1.42578125" style="5" customWidth="1"/>
    <col min="15877" max="15879" width="13.85546875" style="5" customWidth="1"/>
    <col min="15880" max="15880" width="1.28515625" style="5" customWidth="1"/>
    <col min="15881" max="15881" width="13.140625" style="5" customWidth="1"/>
    <col min="15882" max="15882" width="5.7109375" style="5" customWidth="1"/>
    <col min="15883" max="15883" width="12.5703125" style="5" customWidth="1"/>
    <col min="15884" max="15884" width="12.140625" style="5" customWidth="1"/>
    <col min="15885" max="15885" width="14.7109375" style="5" customWidth="1"/>
    <col min="15886" max="15887" width="13.5703125" style="5" customWidth="1"/>
    <col min="15888" max="15888" width="14.28515625" style="5" customWidth="1"/>
    <col min="15889" max="15889" width="13.5703125" style="5" customWidth="1"/>
    <col min="15890" max="15891" width="11.85546875" style="5" bestFit="1" customWidth="1"/>
    <col min="15892" max="15894" width="11.28515625" style="5" bestFit="1" customWidth="1"/>
    <col min="15895" max="15895" width="5.140625" style="5" customWidth="1"/>
    <col min="15896" max="15896" width="12.28515625" style="5" bestFit="1" customWidth="1"/>
    <col min="15897" max="16130" width="9.140625" style="5"/>
    <col min="16131" max="16131" width="13.85546875" style="5" customWidth="1"/>
    <col min="16132" max="16132" width="1.42578125" style="5" customWidth="1"/>
    <col min="16133" max="16135" width="13.85546875" style="5" customWidth="1"/>
    <col min="16136" max="16136" width="1.28515625" style="5" customWidth="1"/>
    <col min="16137" max="16137" width="13.140625" style="5" customWidth="1"/>
    <col min="16138" max="16138" width="5.7109375" style="5" customWidth="1"/>
    <col min="16139" max="16139" width="12.5703125" style="5" customWidth="1"/>
    <col min="16140" max="16140" width="12.140625" style="5" customWidth="1"/>
    <col min="16141" max="16141" width="14.7109375" style="5" customWidth="1"/>
    <col min="16142" max="16143" width="13.5703125" style="5" customWidth="1"/>
    <col min="16144" max="16144" width="14.28515625" style="5" customWidth="1"/>
    <col min="16145" max="16145" width="13.5703125" style="5" customWidth="1"/>
    <col min="16146" max="16147" width="11.85546875" style="5" bestFit="1" customWidth="1"/>
    <col min="16148" max="16150" width="11.28515625" style="5" bestFit="1" customWidth="1"/>
    <col min="16151" max="16151" width="5.140625" style="5" customWidth="1"/>
    <col min="16152" max="16152" width="12.28515625" style="5" bestFit="1" customWidth="1"/>
    <col min="16153" max="16384" width="9.140625" style="5"/>
  </cols>
  <sheetData>
    <row r="1" spans="1:17" ht="21">
      <c r="A1" s="98" t="s">
        <v>97</v>
      </c>
      <c r="C1" s="4"/>
      <c r="D1" s="4"/>
      <c r="E1" s="4"/>
      <c r="F1" s="4"/>
      <c r="G1" s="4"/>
      <c r="H1" s="4"/>
      <c r="I1" s="4"/>
    </row>
    <row r="2" spans="1:17" ht="21">
      <c r="A2" s="138" t="s">
        <v>98</v>
      </c>
    </row>
    <row r="3" spans="1:17" s="99" customFormat="1" ht="15" customHeight="1">
      <c r="C3" s="139"/>
      <c r="D3" s="139"/>
      <c r="E3" s="139"/>
      <c r="F3" s="139"/>
      <c r="G3" s="139"/>
      <c r="H3" s="139"/>
      <c r="I3" s="139"/>
    </row>
    <row r="4" spans="1:17" s="99" customFormat="1" ht="15" customHeight="1">
      <c r="C4" s="139"/>
      <c r="D4" s="139"/>
      <c r="E4" s="139"/>
      <c r="F4" s="139"/>
      <c r="G4" s="139"/>
      <c r="H4" s="139"/>
      <c r="I4" s="139"/>
    </row>
    <row r="5" spans="1:17" s="99" customFormat="1">
      <c r="C5" s="102" t="s">
        <v>29</v>
      </c>
      <c r="D5" s="103"/>
      <c r="E5" s="104" t="s">
        <v>30</v>
      </c>
      <c r="F5" s="104" t="s">
        <v>31</v>
      </c>
      <c r="G5" s="102" t="s">
        <v>32</v>
      </c>
      <c r="H5" s="105"/>
      <c r="I5" s="104" t="s">
        <v>33</v>
      </c>
    </row>
    <row r="6" spans="1:17" s="125" customFormat="1">
      <c r="A6" s="125">
        <v>2000</v>
      </c>
      <c r="B6" s="125" t="s">
        <v>10</v>
      </c>
      <c r="C6" s="140">
        <v>14314900.092727803</v>
      </c>
      <c r="D6" s="107"/>
      <c r="E6" s="140">
        <v>415273.08712272608</v>
      </c>
      <c r="F6" s="140">
        <v>1799828.2095405704</v>
      </c>
      <c r="G6" s="140">
        <v>2215101.2966632964</v>
      </c>
      <c r="H6" s="107"/>
      <c r="I6" s="140">
        <v>16530001.389391098</v>
      </c>
      <c r="M6" s="141"/>
      <c r="N6" s="141"/>
      <c r="O6" s="141"/>
      <c r="P6" s="141"/>
      <c r="Q6" s="142"/>
    </row>
    <row r="7" spans="1:17" s="125" customFormat="1">
      <c r="A7" s="125">
        <v>2000</v>
      </c>
      <c r="B7" s="125" t="s">
        <v>11</v>
      </c>
      <c r="C7" s="140">
        <v>23190890.732523713</v>
      </c>
      <c r="D7" s="107"/>
      <c r="E7" s="140">
        <v>726864.87435995531</v>
      </c>
      <c r="F7" s="140">
        <v>1974665.5075961105</v>
      </c>
      <c r="G7" s="140">
        <v>2701530.381956066</v>
      </c>
      <c r="H7" s="107"/>
      <c r="I7" s="140">
        <v>25892421.11447978</v>
      </c>
      <c r="M7" s="141"/>
      <c r="N7" s="141"/>
      <c r="O7" s="141"/>
      <c r="P7" s="141"/>
      <c r="Q7" s="142"/>
    </row>
    <row r="8" spans="1:17" s="125" customFormat="1">
      <c r="A8" s="125">
        <v>2000</v>
      </c>
      <c r="B8" s="125" t="s">
        <v>12</v>
      </c>
      <c r="C8" s="140">
        <v>17981191.175944109</v>
      </c>
      <c r="D8" s="107"/>
      <c r="E8" s="140">
        <v>579766.57201537059</v>
      </c>
      <c r="F8" s="140">
        <v>375262.51083683502</v>
      </c>
      <c r="G8" s="140">
        <v>955029.08285220561</v>
      </c>
      <c r="H8" s="107"/>
      <c r="I8" s="140">
        <v>18936220.258796316</v>
      </c>
      <c r="M8" s="141"/>
      <c r="N8" s="141"/>
      <c r="O8" s="141"/>
      <c r="P8" s="141"/>
      <c r="Q8" s="142"/>
    </row>
    <row r="9" spans="1:17" s="125" customFormat="1">
      <c r="A9" s="125">
        <v>2000</v>
      </c>
      <c r="B9" s="125" t="s">
        <v>13</v>
      </c>
      <c r="C9" s="140">
        <v>4845735.2753864443</v>
      </c>
      <c r="D9" s="107"/>
      <c r="E9" s="140">
        <v>390102.02435504686</v>
      </c>
      <c r="F9" s="140">
        <v>4422973.1174741061</v>
      </c>
      <c r="G9" s="140">
        <v>4813075.1418291526</v>
      </c>
      <c r="H9" s="107"/>
      <c r="I9" s="140">
        <v>9658810.4172155969</v>
      </c>
      <c r="M9" s="141"/>
      <c r="N9" s="141"/>
      <c r="O9" s="141"/>
      <c r="P9" s="141"/>
      <c r="Q9" s="142"/>
    </row>
    <row r="10" spans="1:17" s="125" customFormat="1">
      <c r="A10" s="125">
        <v>2000</v>
      </c>
      <c r="B10" s="125" t="s">
        <v>14</v>
      </c>
      <c r="C10" s="140">
        <v>-14598335.455023484</v>
      </c>
      <c r="D10" s="107"/>
      <c r="E10" s="140">
        <v>-551050.47042615165</v>
      </c>
      <c r="F10" s="140">
        <v>-4827812.9858577335</v>
      </c>
      <c r="G10" s="140">
        <v>-5378863.4562838851</v>
      </c>
      <c r="H10" s="107"/>
      <c r="I10" s="140">
        <v>-19977198.911307368</v>
      </c>
      <c r="M10" s="141"/>
      <c r="N10" s="141"/>
      <c r="O10" s="141"/>
      <c r="P10" s="141"/>
      <c r="Q10" s="142"/>
    </row>
    <row r="11" spans="1:17" s="125" customFormat="1">
      <c r="A11" s="125">
        <v>2000</v>
      </c>
      <c r="B11" s="125" t="s">
        <v>15</v>
      </c>
      <c r="C11" s="140">
        <v>8551283.8319686316</v>
      </c>
      <c r="D11" s="107"/>
      <c r="E11" s="140">
        <v>331888.66733262734</v>
      </c>
      <c r="F11" s="140">
        <v>2399208.8491961234</v>
      </c>
      <c r="G11" s="140">
        <v>2731097.5165287508</v>
      </c>
      <c r="H11" s="107"/>
      <c r="I11" s="140">
        <v>11282381.348497383</v>
      </c>
      <c r="M11" s="141"/>
      <c r="N11" s="141"/>
      <c r="O11" s="141"/>
      <c r="P11" s="141"/>
      <c r="Q11" s="142"/>
    </row>
    <row r="12" spans="1:17" s="125" customFormat="1">
      <c r="A12" s="125">
        <v>2000</v>
      </c>
      <c r="B12" s="125" t="s">
        <v>16</v>
      </c>
      <c r="C12" s="140">
        <v>-49814608.931156024</v>
      </c>
      <c r="D12" s="107"/>
      <c r="E12" s="140">
        <v>-1909183.6127484508</v>
      </c>
      <c r="F12" s="140">
        <v>-13189227.74131244</v>
      </c>
      <c r="G12" s="140">
        <v>-15098411.354060892</v>
      </c>
      <c r="H12" s="107"/>
      <c r="I12" s="140">
        <v>-64913020.285216913</v>
      </c>
      <c r="M12" s="141"/>
      <c r="N12" s="141"/>
      <c r="O12" s="141"/>
      <c r="P12" s="141"/>
      <c r="Q12" s="142"/>
    </row>
    <row r="13" spans="1:17" s="125" customFormat="1">
      <c r="A13" s="125">
        <v>2000</v>
      </c>
      <c r="B13" s="125" t="s">
        <v>17</v>
      </c>
      <c r="C13" s="140">
        <v>-25097170.118167061</v>
      </c>
      <c r="D13" s="107"/>
      <c r="E13" s="140">
        <v>-974278.24599394051</v>
      </c>
      <c r="F13" s="140">
        <v>-6643092.2790729804</v>
      </c>
      <c r="G13" s="140">
        <v>-7617370.5250669206</v>
      </c>
      <c r="H13" s="107"/>
      <c r="I13" s="140">
        <v>-32714540.643233981</v>
      </c>
      <c r="M13" s="141"/>
      <c r="N13" s="141"/>
      <c r="O13" s="141"/>
      <c r="P13" s="141"/>
      <c r="Q13" s="142"/>
    </row>
    <row r="14" spans="1:17" s="125" customFormat="1">
      <c r="A14" s="125">
        <v>2000</v>
      </c>
      <c r="B14" s="125" t="s">
        <v>18</v>
      </c>
      <c r="C14" s="140">
        <v>22469781.69424811</v>
      </c>
      <c r="D14" s="107"/>
      <c r="E14" s="140">
        <v>901944.15741469921</v>
      </c>
      <c r="F14" s="140">
        <v>6995662.7120459294</v>
      </c>
      <c r="G14" s="140">
        <v>7897606.8694606284</v>
      </c>
      <c r="H14" s="107"/>
      <c r="I14" s="140">
        <v>30367388.563708737</v>
      </c>
      <c r="M14" s="141"/>
      <c r="N14" s="141"/>
      <c r="O14" s="141"/>
      <c r="P14" s="141"/>
      <c r="Q14" s="142"/>
    </row>
    <row r="15" spans="1:17" s="125" customFormat="1">
      <c r="A15" s="125">
        <v>2000</v>
      </c>
      <c r="B15" s="125" t="s">
        <v>19</v>
      </c>
      <c r="C15" s="140">
        <v>9105607.4884574357</v>
      </c>
      <c r="D15" s="107"/>
      <c r="E15" s="140">
        <v>373071.93466232385</v>
      </c>
      <c r="F15" s="140">
        <v>3412427.9193663159</v>
      </c>
      <c r="G15" s="140">
        <v>3785499.8540286398</v>
      </c>
      <c r="H15" s="107"/>
      <c r="I15" s="140">
        <v>12891107.342486076</v>
      </c>
      <c r="M15" s="141"/>
      <c r="N15" s="141"/>
      <c r="O15" s="141"/>
      <c r="P15" s="141"/>
      <c r="Q15" s="142"/>
    </row>
    <row r="16" spans="1:17" s="125" customFormat="1">
      <c r="A16" s="125">
        <v>2000</v>
      </c>
      <c r="B16" s="125" t="s">
        <v>20</v>
      </c>
      <c r="C16" s="140">
        <v>-31196196.883765344</v>
      </c>
      <c r="D16" s="107"/>
      <c r="E16" s="140">
        <v>-163908.85128574958</v>
      </c>
      <c r="F16" s="140">
        <v>-163148.78241570247</v>
      </c>
      <c r="G16" s="140">
        <v>-327057.63370145205</v>
      </c>
      <c r="H16" s="107"/>
      <c r="I16" s="140">
        <v>-31523254.517466795</v>
      </c>
      <c r="M16" s="141"/>
      <c r="N16" s="141"/>
      <c r="O16" s="141"/>
      <c r="P16" s="141"/>
      <c r="Q16" s="142"/>
    </row>
    <row r="17" spans="1:17" s="125" customFormat="1">
      <c r="A17" s="125">
        <v>2000</v>
      </c>
      <c r="B17" s="125" t="s">
        <v>21</v>
      </c>
      <c r="C17" s="140">
        <v>-68144644.400236815</v>
      </c>
      <c r="D17" s="107"/>
      <c r="E17" s="140">
        <v>-1707056.6182383152</v>
      </c>
      <c r="F17" s="140">
        <v>-8494607.3922792822</v>
      </c>
      <c r="G17" s="140">
        <v>-10201664.010517597</v>
      </c>
      <c r="H17" s="107"/>
      <c r="I17" s="140">
        <v>-78346308.410754412</v>
      </c>
      <c r="M17" s="141"/>
      <c r="N17" s="141"/>
      <c r="O17" s="141"/>
      <c r="P17" s="141"/>
      <c r="Q17" s="142"/>
    </row>
    <row r="18" spans="1:17" s="125" customFormat="1">
      <c r="A18" s="125">
        <v>2001</v>
      </c>
      <c r="B18" s="125" t="s">
        <v>10</v>
      </c>
      <c r="C18" s="140">
        <v>-57597365.082370721</v>
      </c>
      <c r="D18" s="107"/>
      <c r="E18" s="140">
        <v>-1582672.0499430823</v>
      </c>
      <c r="F18" s="140">
        <v>-8818740.6485754084</v>
      </c>
      <c r="G18" s="140">
        <v>-10401412.69851849</v>
      </c>
      <c r="H18" s="107"/>
      <c r="I18" s="140">
        <v>-67998777.780889213</v>
      </c>
      <c r="M18" s="141"/>
      <c r="N18" s="141"/>
      <c r="O18" s="141"/>
      <c r="P18" s="141"/>
      <c r="Q18" s="142"/>
    </row>
    <row r="19" spans="1:17" s="125" customFormat="1">
      <c r="A19" s="125">
        <v>2001</v>
      </c>
      <c r="B19" s="125" t="s">
        <v>11</v>
      </c>
      <c r="C19" s="140">
        <v>27774463.083396088</v>
      </c>
      <c r="D19" s="107"/>
      <c r="E19" s="140">
        <v>824627.32130745426</v>
      </c>
      <c r="F19" s="140">
        <v>2401130.8004951547</v>
      </c>
      <c r="G19" s="140">
        <v>3225758.1218026089</v>
      </c>
      <c r="H19" s="107"/>
      <c r="I19" s="140">
        <v>31000221.205198698</v>
      </c>
      <c r="M19" s="141"/>
      <c r="N19" s="141"/>
      <c r="O19" s="141"/>
      <c r="P19" s="141"/>
      <c r="Q19" s="142"/>
    </row>
    <row r="20" spans="1:17" s="125" customFormat="1">
      <c r="A20" s="125">
        <v>2001</v>
      </c>
      <c r="B20" s="125" t="s">
        <v>12</v>
      </c>
      <c r="C20" s="140">
        <v>-6429008.1620006552</v>
      </c>
      <c r="D20" s="107"/>
      <c r="E20" s="140">
        <v>-328037.71598380816</v>
      </c>
      <c r="F20" s="140">
        <v>2149975.3300788556</v>
      </c>
      <c r="G20" s="140">
        <v>1821937.6140950476</v>
      </c>
      <c r="H20" s="107"/>
      <c r="I20" s="140">
        <v>-4607070.5479056071</v>
      </c>
      <c r="M20" s="141"/>
      <c r="N20" s="141"/>
      <c r="O20" s="141"/>
      <c r="P20" s="141"/>
      <c r="Q20" s="142"/>
    </row>
    <row r="21" spans="1:17" s="125" customFormat="1">
      <c r="A21" s="125">
        <v>2001</v>
      </c>
      <c r="B21" s="125" t="s">
        <v>13</v>
      </c>
      <c r="C21" s="140">
        <v>-1857606.0325960736</v>
      </c>
      <c r="D21" s="107"/>
      <c r="E21" s="140">
        <v>-179431.09487881069</v>
      </c>
      <c r="F21" s="140">
        <v>-1796133.9200892635</v>
      </c>
      <c r="G21" s="140">
        <v>-1975565.0149680742</v>
      </c>
      <c r="H21" s="107"/>
      <c r="I21" s="140">
        <v>-3833171.047564148</v>
      </c>
      <c r="M21" s="141"/>
      <c r="N21" s="141"/>
      <c r="O21" s="141"/>
      <c r="P21" s="141"/>
      <c r="Q21" s="142"/>
    </row>
    <row r="22" spans="1:17" s="125" customFormat="1">
      <c r="A22" s="125">
        <v>2001</v>
      </c>
      <c r="B22" s="125" t="s">
        <v>14</v>
      </c>
      <c r="C22" s="140">
        <v>16207547.469048886</v>
      </c>
      <c r="D22" s="107"/>
      <c r="E22" s="140">
        <v>612651.88570746488</v>
      </c>
      <c r="F22" s="140">
        <v>5376595.5980918771</v>
      </c>
      <c r="G22" s="140">
        <v>5989247.4837993421</v>
      </c>
      <c r="H22" s="107"/>
      <c r="I22" s="140">
        <v>22196794.952848226</v>
      </c>
      <c r="M22" s="141"/>
      <c r="N22" s="141"/>
      <c r="O22" s="141"/>
      <c r="P22" s="141"/>
      <c r="Q22" s="142"/>
    </row>
    <row r="23" spans="1:17" s="125" customFormat="1">
      <c r="A23" s="125">
        <v>2001</v>
      </c>
      <c r="B23" s="125" t="s">
        <v>15</v>
      </c>
      <c r="C23" s="140">
        <v>29243734.81817491</v>
      </c>
      <c r="D23" s="107"/>
      <c r="E23" s="140">
        <v>1139229.0204740679</v>
      </c>
      <c r="F23" s="140">
        <v>7959118.6744687259</v>
      </c>
      <c r="G23" s="140">
        <v>9098347.6949427947</v>
      </c>
      <c r="H23" s="107"/>
      <c r="I23" s="140">
        <v>38342082.513117701</v>
      </c>
      <c r="M23" s="141"/>
      <c r="N23" s="141"/>
      <c r="O23" s="141"/>
      <c r="P23" s="141"/>
      <c r="Q23" s="142"/>
    </row>
    <row r="24" spans="1:17" s="125" customFormat="1">
      <c r="A24" s="125">
        <v>2001</v>
      </c>
      <c r="B24" s="125" t="s">
        <v>16</v>
      </c>
      <c r="C24" s="140">
        <v>13117382.4090854</v>
      </c>
      <c r="D24" s="107"/>
      <c r="E24" s="140">
        <v>503002.78780942701</v>
      </c>
      <c r="F24" s="140">
        <v>3505981.6366962693</v>
      </c>
      <c r="G24" s="140">
        <v>4008984.4245056962</v>
      </c>
      <c r="H24" s="107"/>
      <c r="I24" s="140">
        <v>17126366.833591096</v>
      </c>
      <c r="M24" s="141"/>
      <c r="N24" s="141"/>
      <c r="O24" s="141"/>
      <c r="P24" s="141"/>
      <c r="Q24" s="142"/>
    </row>
    <row r="25" spans="1:17" s="125" customFormat="1">
      <c r="A25" s="125">
        <v>2001</v>
      </c>
      <c r="B25" s="125" t="s">
        <v>17</v>
      </c>
      <c r="C25" s="140">
        <v>32817550.338922661</v>
      </c>
      <c r="D25" s="107"/>
      <c r="E25" s="140">
        <v>1276506.5226652024</v>
      </c>
      <c r="F25" s="140">
        <v>8774859.1730020642</v>
      </c>
      <c r="G25" s="140">
        <v>10051365.695667267</v>
      </c>
      <c r="H25" s="107"/>
      <c r="I25" s="140">
        <v>42868916.034589931</v>
      </c>
      <c r="M25" s="141"/>
      <c r="N25" s="141"/>
      <c r="O25" s="141"/>
      <c r="P25" s="141"/>
      <c r="Q25" s="142"/>
    </row>
    <row r="26" spans="1:17" s="125" customFormat="1">
      <c r="A26" s="125">
        <v>2001</v>
      </c>
      <c r="B26" s="125" t="s">
        <v>18</v>
      </c>
      <c r="C26" s="140">
        <v>33806069.232688323</v>
      </c>
      <c r="D26" s="107"/>
      <c r="E26" s="140">
        <v>1346872.4433996615</v>
      </c>
      <c r="F26" s="140">
        <v>10918250.906033557</v>
      </c>
      <c r="G26" s="140">
        <v>12265123.349433219</v>
      </c>
      <c r="H26" s="107"/>
      <c r="I26" s="140">
        <v>46071192.582121544</v>
      </c>
      <c r="M26" s="141"/>
      <c r="N26" s="141"/>
      <c r="O26" s="141"/>
      <c r="P26" s="141"/>
      <c r="Q26" s="142"/>
    </row>
    <row r="27" spans="1:17" s="125" customFormat="1">
      <c r="A27" s="125">
        <v>2001</v>
      </c>
      <c r="B27" s="125" t="s">
        <v>19</v>
      </c>
      <c r="C27" s="140">
        <v>21725088.156830397</v>
      </c>
      <c r="D27" s="107"/>
      <c r="E27" s="140">
        <v>886127.94327511708</v>
      </c>
      <c r="F27" s="140">
        <v>8944758.0594642628</v>
      </c>
      <c r="G27" s="140">
        <v>9830886.0027393792</v>
      </c>
      <c r="H27" s="107"/>
      <c r="I27" s="140">
        <v>31555974.159569778</v>
      </c>
      <c r="M27" s="141"/>
      <c r="N27" s="141"/>
      <c r="O27" s="141"/>
      <c r="P27" s="141"/>
      <c r="Q27" s="142"/>
    </row>
    <row r="28" spans="1:17" s="125" customFormat="1">
      <c r="A28" s="125">
        <v>2001</v>
      </c>
      <c r="B28" s="125" t="s">
        <v>20</v>
      </c>
      <c r="C28" s="140">
        <v>15535074.674578054</v>
      </c>
      <c r="D28" s="107"/>
      <c r="E28" s="140">
        <v>-699339.05914342985</v>
      </c>
      <c r="F28" s="140">
        <v>-7677105.8095238451</v>
      </c>
      <c r="G28" s="140">
        <v>-8376444.8686672747</v>
      </c>
      <c r="H28" s="107"/>
      <c r="I28" s="140">
        <v>7158629.8059107792</v>
      </c>
      <c r="M28" s="141"/>
      <c r="N28" s="141"/>
      <c r="O28" s="141"/>
      <c r="P28" s="141"/>
      <c r="Q28" s="142"/>
    </row>
    <row r="29" spans="1:17" s="125" customFormat="1">
      <c r="A29" s="125">
        <v>2001</v>
      </c>
      <c r="B29" s="125" t="s">
        <v>21</v>
      </c>
      <c r="C29" s="140">
        <v>23251373.827725887</v>
      </c>
      <c r="D29" s="107"/>
      <c r="E29" s="140">
        <v>705882.63002726587</v>
      </c>
      <c r="F29" s="140">
        <v>3543775.6720011313</v>
      </c>
      <c r="G29" s="140">
        <v>4249658.3020283971</v>
      </c>
      <c r="H29" s="107"/>
      <c r="I29" s="140">
        <v>27501032.129754283</v>
      </c>
      <c r="M29" s="141"/>
      <c r="N29" s="141"/>
      <c r="O29" s="141"/>
      <c r="P29" s="141"/>
      <c r="Q29" s="142"/>
    </row>
    <row r="30" spans="1:17" s="125" customFormat="1">
      <c r="A30" s="125">
        <v>2002</v>
      </c>
      <c r="B30" s="125" t="s">
        <v>10</v>
      </c>
      <c r="C30" s="140">
        <v>7002207.6555334991</v>
      </c>
      <c r="D30" s="107"/>
      <c r="E30" s="140">
        <v>192233.98906471432</v>
      </c>
      <c r="F30" s="140">
        <v>766558.19522093481</v>
      </c>
      <c r="G30" s="140">
        <v>958792.1842856491</v>
      </c>
      <c r="H30" s="107"/>
      <c r="I30" s="140">
        <v>7960999.8398191482</v>
      </c>
      <c r="K30" s="110" t="s">
        <v>54</v>
      </c>
      <c r="L30" s="99"/>
      <c r="M30" s="111"/>
      <c r="N30" s="111" t="s">
        <v>55</v>
      </c>
      <c r="O30" s="111" t="s">
        <v>56</v>
      </c>
      <c r="P30" s="111" t="s">
        <v>58</v>
      </c>
      <c r="Q30" s="111" t="s">
        <v>58</v>
      </c>
    </row>
    <row r="31" spans="1:17" s="125" customFormat="1">
      <c r="A31" s="125">
        <v>2002</v>
      </c>
      <c r="B31" s="125" t="s">
        <v>11</v>
      </c>
      <c r="C31" s="140">
        <v>-37675419.031784959</v>
      </c>
      <c r="D31" s="107"/>
      <c r="E31" s="140">
        <v>-1120867.851041571</v>
      </c>
      <c r="F31" s="140">
        <v>-3660528.2296060016</v>
      </c>
      <c r="G31" s="140">
        <v>-4781396.0806475729</v>
      </c>
      <c r="H31" s="107"/>
      <c r="I31" s="140">
        <v>-42456815.112432532</v>
      </c>
      <c r="K31" s="137"/>
      <c r="L31" s="99"/>
      <c r="M31" s="111" t="s">
        <v>45</v>
      </c>
      <c r="N31" s="111" t="s">
        <v>47</v>
      </c>
      <c r="O31" s="111" t="s">
        <v>47</v>
      </c>
      <c r="P31" s="111" t="s">
        <v>47</v>
      </c>
      <c r="Q31" s="111" t="s">
        <v>7</v>
      </c>
    </row>
    <row r="32" spans="1:17" s="125" customFormat="1">
      <c r="A32" s="125">
        <v>2002</v>
      </c>
      <c r="B32" s="125" t="s">
        <v>12</v>
      </c>
      <c r="C32" s="140">
        <v>-25535831.296846349</v>
      </c>
      <c r="D32" s="107"/>
      <c r="E32" s="140">
        <v>-694756.72487351473</v>
      </c>
      <c r="F32" s="140">
        <v>-2847927.4918548469</v>
      </c>
      <c r="G32" s="140">
        <v>-3542684.2167283618</v>
      </c>
      <c r="H32" s="107"/>
      <c r="I32" s="140">
        <v>-29078515.513574712</v>
      </c>
      <c r="K32" s="99"/>
      <c r="L32" s="99"/>
      <c r="M32" s="143">
        <v>3.9300000000000002E-2</v>
      </c>
      <c r="N32" s="143">
        <v>4.6370000000000001E-2</v>
      </c>
      <c r="O32" s="143">
        <v>1.9519999999999999E-2</v>
      </c>
      <c r="P32" s="144" t="s">
        <v>99</v>
      </c>
      <c r="Q32" s="99"/>
    </row>
    <row r="33" spans="1:17" s="125" customFormat="1">
      <c r="A33" s="125">
        <v>2002</v>
      </c>
      <c r="B33" s="125" t="s">
        <v>13</v>
      </c>
      <c r="C33" s="140">
        <v>-8617065.1902842913</v>
      </c>
      <c r="D33" s="107"/>
      <c r="E33" s="140">
        <v>-738342.67569183256</v>
      </c>
      <c r="F33" s="140">
        <v>-7445855.1157021224</v>
      </c>
      <c r="G33" s="140">
        <v>-8184197.7913939552</v>
      </c>
      <c r="H33" s="107"/>
      <c r="I33" s="140">
        <v>-16801262.981678247</v>
      </c>
      <c r="K33" s="99"/>
      <c r="L33" s="99"/>
      <c r="M33" s="145">
        <v>4.2797700000000001E-2</v>
      </c>
      <c r="N33" s="145">
        <v>5.0496930000000002E-2</v>
      </c>
      <c r="O33" s="145">
        <v>2.125728E-2</v>
      </c>
      <c r="P33" s="146" t="s">
        <v>100</v>
      </c>
      <c r="Q33" s="99"/>
    </row>
    <row r="34" spans="1:17" s="125" customFormat="1">
      <c r="A34" s="125">
        <v>2002</v>
      </c>
      <c r="B34" s="125" t="s">
        <v>14</v>
      </c>
      <c r="C34" s="140">
        <v>207002.2839236666</v>
      </c>
      <c r="D34" s="107"/>
      <c r="E34" s="140">
        <v>7844.1788367053896</v>
      </c>
      <c r="F34" s="140">
        <v>1042146.6645606451</v>
      </c>
      <c r="G34" s="140">
        <v>1049990.8433973505</v>
      </c>
      <c r="H34" s="107"/>
      <c r="I34" s="140">
        <v>1256993.1273210172</v>
      </c>
      <c r="K34" s="99"/>
      <c r="L34" s="100"/>
      <c r="M34" s="147">
        <v>4.265E-2</v>
      </c>
      <c r="N34" s="147">
        <v>4.8349999999999997E-2</v>
      </c>
      <c r="O34" s="147">
        <v>2.142733824E-2</v>
      </c>
      <c r="P34" s="148" t="s">
        <v>101</v>
      </c>
      <c r="Q34" s="99"/>
    </row>
    <row r="35" spans="1:17" s="99" customFormat="1">
      <c r="A35" s="125">
        <v>2002</v>
      </c>
      <c r="B35" s="125" t="s">
        <v>15</v>
      </c>
      <c r="C35" s="140">
        <v>21389125.09265193</v>
      </c>
      <c r="D35" s="107"/>
      <c r="E35" s="140">
        <v>833387.69855154527</v>
      </c>
      <c r="F35" s="140">
        <v>5903896.3310490511</v>
      </c>
      <c r="G35" s="140">
        <v>6737284.0296005961</v>
      </c>
      <c r="H35" s="107"/>
      <c r="I35" s="140">
        <v>28126409.122252524</v>
      </c>
      <c r="J35" s="125"/>
    </row>
    <row r="36" spans="1:17" s="99" customFormat="1">
      <c r="A36" s="99">
        <v>2002</v>
      </c>
      <c r="B36" s="99" t="s">
        <v>16</v>
      </c>
      <c r="C36" s="106">
        <v>18578480.221472688</v>
      </c>
      <c r="D36" s="107"/>
      <c r="E36" s="106">
        <v>712755.26695392665</v>
      </c>
      <c r="F36" s="106">
        <v>5013973.1945582731</v>
      </c>
      <c r="G36" s="106">
        <v>5726728.4615121996</v>
      </c>
      <c r="H36" s="107"/>
      <c r="I36" s="106">
        <v>24305208.682984889</v>
      </c>
      <c r="K36" s="99">
        <v>2002</v>
      </c>
      <c r="L36" s="99" t="s">
        <v>16</v>
      </c>
      <c r="M36" s="149">
        <v>730134.27270387672</v>
      </c>
      <c r="N36" s="149">
        <v>33050.461728653579</v>
      </c>
      <c r="O36" s="149">
        <v>97872.75675777749</v>
      </c>
      <c r="P36" s="149">
        <v>130923.21848643107</v>
      </c>
      <c r="Q36" s="150">
        <v>861057.49119030789</v>
      </c>
    </row>
    <row r="37" spans="1:17" s="99" customFormat="1">
      <c r="A37" s="99">
        <v>2002</v>
      </c>
      <c r="B37" s="99" t="s">
        <v>17</v>
      </c>
      <c r="C37" s="106">
        <v>21831226.203475799</v>
      </c>
      <c r="D37" s="107"/>
      <c r="E37" s="106">
        <v>852834.18544693198</v>
      </c>
      <c r="F37" s="106">
        <v>5875573.1451746607</v>
      </c>
      <c r="G37" s="106">
        <v>6728407.3306215927</v>
      </c>
      <c r="H37" s="107"/>
      <c r="I37" s="106">
        <v>28559633.534097392</v>
      </c>
      <c r="K37" s="99">
        <v>2002</v>
      </c>
      <c r="L37" s="99" t="s">
        <v>17</v>
      </c>
      <c r="M37" s="149">
        <v>857967.18979659898</v>
      </c>
      <c r="N37" s="149">
        <v>39545.921179174235</v>
      </c>
      <c r="O37" s="149">
        <v>114691.18779380937</v>
      </c>
      <c r="P37" s="149">
        <v>154237.10897298361</v>
      </c>
      <c r="Q37" s="150">
        <v>1012204.2987695825</v>
      </c>
    </row>
    <row r="38" spans="1:17" s="99" customFormat="1">
      <c r="A38" s="99">
        <v>2002</v>
      </c>
      <c r="B38" s="99" t="s">
        <v>18</v>
      </c>
      <c r="C38" s="106">
        <v>-20396183.267060921</v>
      </c>
      <c r="D38" s="107"/>
      <c r="E38" s="106">
        <v>-822764.1856866898</v>
      </c>
      <c r="F38" s="106">
        <v>-6434838.6432907842</v>
      </c>
      <c r="G38" s="106">
        <v>-7257602.828977474</v>
      </c>
      <c r="H38" s="107"/>
      <c r="I38" s="106">
        <v>-27653786.096038394</v>
      </c>
      <c r="K38" s="99">
        <v>2002</v>
      </c>
      <c r="L38" s="99" t="s">
        <v>18</v>
      </c>
      <c r="M38" s="149">
        <v>-801570.00239549426</v>
      </c>
      <c r="N38" s="149">
        <v>-38151.57529029181</v>
      </c>
      <c r="O38" s="149">
        <v>-125608.0503170361</v>
      </c>
      <c r="P38" s="149">
        <v>-163759.62560732791</v>
      </c>
      <c r="Q38" s="150">
        <v>-965329.62800282217</v>
      </c>
    </row>
    <row r="39" spans="1:17" s="99" customFormat="1">
      <c r="A39" s="99">
        <v>2002</v>
      </c>
      <c r="B39" s="99" t="s">
        <v>19</v>
      </c>
      <c r="C39" s="106">
        <v>-30680524.671798386</v>
      </c>
      <c r="D39" s="107"/>
      <c r="E39" s="106">
        <v>-1268655.2413899621</v>
      </c>
      <c r="F39" s="106">
        <v>-12242956.324414534</v>
      </c>
      <c r="G39" s="106">
        <v>-13511611.565804496</v>
      </c>
      <c r="H39" s="107"/>
      <c r="I39" s="106">
        <v>-44192136.237602882</v>
      </c>
      <c r="K39" s="99">
        <v>2002</v>
      </c>
      <c r="L39" s="99" t="s">
        <v>19</v>
      </c>
      <c r="M39" s="149">
        <v>-1205744.6196016767</v>
      </c>
      <c r="N39" s="149">
        <v>-58827.543543252548</v>
      </c>
      <c r="O39" s="149">
        <v>-238982.50745257171</v>
      </c>
      <c r="P39" s="149">
        <v>-297810.05099582428</v>
      </c>
      <c r="Q39" s="150">
        <v>-1503554.6705975011</v>
      </c>
    </row>
    <row r="40" spans="1:17" s="99" customFormat="1">
      <c r="A40" s="99">
        <v>2002</v>
      </c>
      <c r="B40" s="99" t="s">
        <v>20</v>
      </c>
      <c r="C40" s="106">
        <v>-10707369.980411716</v>
      </c>
      <c r="D40" s="107"/>
      <c r="E40" s="106">
        <v>378403.86138262082</v>
      </c>
      <c r="F40" s="106">
        <v>4772610.3314529806</v>
      </c>
      <c r="G40" s="106">
        <v>5151014.192835601</v>
      </c>
      <c r="H40" s="107"/>
      <c r="I40" s="106">
        <v>-5556355.7875761148</v>
      </c>
      <c r="K40" s="99">
        <v>2002</v>
      </c>
      <c r="L40" s="99" t="s">
        <v>20</v>
      </c>
      <c r="M40" s="149">
        <v>-420799.64023018046</v>
      </c>
      <c r="N40" s="149">
        <v>17546.587052312127</v>
      </c>
      <c r="O40" s="149">
        <v>93161.353669962176</v>
      </c>
      <c r="P40" s="149">
        <v>110707.9407222743</v>
      </c>
      <c r="Q40" s="150">
        <v>-310091.69950790622</v>
      </c>
    </row>
    <row r="41" spans="1:17" s="99" customFormat="1">
      <c r="A41" s="99">
        <v>2002</v>
      </c>
      <c r="B41" s="99" t="s">
        <v>21</v>
      </c>
      <c r="C41" s="106">
        <v>-7468219.6459959727</v>
      </c>
      <c r="D41" s="107"/>
      <c r="E41" s="106">
        <v>-262548.46688059566</v>
      </c>
      <c r="F41" s="106">
        <v>-573878.3291718954</v>
      </c>
      <c r="G41" s="106">
        <v>-836426.79605249106</v>
      </c>
      <c r="H41" s="107"/>
      <c r="I41" s="106">
        <v>-8304646.442048464</v>
      </c>
      <c r="K41" s="99">
        <v>2002</v>
      </c>
      <c r="L41" s="99" t="s">
        <v>21</v>
      </c>
      <c r="M41" s="149">
        <v>-293501.03208764171</v>
      </c>
      <c r="N41" s="149">
        <v>-12174.372409253221</v>
      </c>
      <c r="O41" s="149">
        <v>-11202.104985435397</v>
      </c>
      <c r="P41" s="149">
        <v>-23376.47739468862</v>
      </c>
      <c r="Q41" s="150">
        <v>-316877.50948233029</v>
      </c>
    </row>
    <row r="42" spans="1:17" s="99" customFormat="1">
      <c r="A42" s="99">
        <v>2003</v>
      </c>
      <c r="B42" s="99" t="s">
        <v>10</v>
      </c>
      <c r="C42" s="106">
        <v>-79518970.889475048</v>
      </c>
      <c r="D42" s="107"/>
      <c r="E42" s="106">
        <v>-2230634.6449280586</v>
      </c>
      <c r="F42" s="106">
        <v>-11355102.519848011</v>
      </c>
      <c r="G42" s="106">
        <v>-13585737.16477607</v>
      </c>
      <c r="H42" s="107"/>
      <c r="I42" s="106">
        <v>-93104708.054251119</v>
      </c>
      <c r="K42" s="99">
        <v>2003</v>
      </c>
      <c r="L42" s="99" t="s">
        <v>10</v>
      </c>
      <c r="M42" s="149">
        <v>-3125095.5559563693</v>
      </c>
      <c r="N42" s="149">
        <v>-103434.52848531408</v>
      </c>
      <c r="O42" s="149">
        <v>-221651.60118743317</v>
      </c>
      <c r="P42" s="149">
        <v>-325086.12967274722</v>
      </c>
      <c r="Q42" s="150">
        <v>-3450181.6856291164</v>
      </c>
    </row>
    <row r="43" spans="1:17" s="99" customFormat="1">
      <c r="A43" s="99">
        <v>2003</v>
      </c>
      <c r="B43" s="99" t="s">
        <v>11</v>
      </c>
      <c r="C43" s="106">
        <v>3062800.1785727129</v>
      </c>
      <c r="D43" s="107"/>
      <c r="E43" s="106">
        <v>93189.762019455156</v>
      </c>
      <c r="F43" s="106">
        <v>1241624.0021753942</v>
      </c>
      <c r="G43" s="106">
        <v>1334813.7641948494</v>
      </c>
      <c r="H43" s="107"/>
      <c r="I43" s="106">
        <v>4397613.9427675623</v>
      </c>
      <c r="K43" s="99">
        <v>2003</v>
      </c>
      <c r="L43" s="99" t="s">
        <v>11</v>
      </c>
      <c r="M43" s="149">
        <v>120368.04701790762</v>
      </c>
      <c r="N43" s="149">
        <v>4321.2092648421358</v>
      </c>
      <c r="O43" s="149">
        <v>24236.500522463695</v>
      </c>
      <c r="P43" s="149">
        <v>28557.70978730583</v>
      </c>
      <c r="Q43" s="150">
        <v>148925.75680521346</v>
      </c>
    </row>
    <row r="44" spans="1:17" s="99" customFormat="1">
      <c r="A44" s="99">
        <v>2003</v>
      </c>
      <c r="B44" s="99" t="s">
        <v>12</v>
      </c>
      <c r="C44" s="106">
        <v>23819576.705832481</v>
      </c>
      <c r="D44" s="107"/>
      <c r="E44" s="106">
        <v>607074.61171280756</v>
      </c>
      <c r="F44" s="106">
        <v>2068172.8871580786</v>
      </c>
      <c r="G44" s="106">
        <v>2675247.4988708859</v>
      </c>
      <c r="H44" s="107"/>
      <c r="I44" s="106">
        <v>26494824.204703368</v>
      </c>
      <c r="K44" s="99">
        <v>2003</v>
      </c>
      <c r="L44" s="99" t="s">
        <v>12</v>
      </c>
      <c r="M44" s="149">
        <v>936109.36453921651</v>
      </c>
      <c r="N44" s="149">
        <v>28150.049745122888</v>
      </c>
      <c r="O44" s="149">
        <v>40370.734757325692</v>
      </c>
      <c r="P44" s="149">
        <v>68520.784502448572</v>
      </c>
      <c r="Q44" s="150">
        <v>1004630.1490416651</v>
      </c>
    </row>
    <row r="45" spans="1:17" s="99" customFormat="1">
      <c r="A45" s="99">
        <v>2003</v>
      </c>
      <c r="B45" s="99" t="s">
        <v>13</v>
      </c>
      <c r="C45" s="106">
        <v>-2087789.2730940336</v>
      </c>
      <c r="D45" s="107"/>
      <c r="E45" s="106">
        <v>-83026.378702674177</v>
      </c>
      <c r="F45" s="106">
        <v>-876728.06540259975</v>
      </c>
      <c r="G45" s="106">
        <v>-959754.44410527393</v>
      </c>
      <c r="H45" s="107"/>
      <c r="I45" s="106">
        <v>-3047543.7171993074</v>
      </c>
      <c r="K45" s="99">
        <v>2003</v>
      </c>
      <c r="L45" s="99" t="s">
        <v>13</v>
      </c>
      <c r="M45" s="149">
        <v>-82050.118432595526</v>
      </c>
      <c r="N45" s="149">
        <v>-3849.9331804430017</v>
      </c>
      <c r="O45" s="149">
        <v>-17113.731836658746</v>
      </c>
      <c r="P45" s="149">
        <v>-20963.665017101746</v>
      </c>
      <c r="Q45" s="150">
        <v>-103013.78344969726</v>
      </c>
    </row>
    <row r="46" spans="1:17" s="99" customFormat="1">
      <c r="A46" s="99">
        <v>2003</v>
      </c>
      <c r="B46" s="99" t="s">
        <v>14</v>
      </c>
      <c r="C46" s="106">
        <v>-13773095.324903976</v>
      </c>
      <c r="D46" s="107"/>
      <c r="E46" s="106">
        <v>-533193.87898188457</v>
      </c>
      <c r="F46" s="106">
        <v>-4998390.88059582</v>
      </c>
      <c r="G46" s="106">
        <v>-5531584.7595777046</v>
      </c>
      <c r="H46" s="107"/>
      <c r="I46" s="106">
        <v>-19304680.084481679</v>
      </c>
      <c r="K46" s="99">
        <v>2003</v>
      </c>
      <c r="L46" s="99" t="s">
        <v>14</v>
      </c>
      <c r="M46" s="149">
        <v>-541282.64626872633</v>
      </c>
      <c r="N46" s="149">
        <v>-24724.200168389987</v>
      </c>
      <c r="O46" s="149">
        <v>-97568.589989230401</v>
      </c>
      <c r="P46" s="149">
        <v>-122292.79015762039</v>
      </c>
      <c r="Q46" s="150">
        <v>-663575.43642634666</v>
      </c>
    </row>
    <row r="47" spans="1:17" s="99" customFormat="1">
      <c r="A47" s="99">
        <v>2003</v>
      </c>
      <c r="B47" s="99" t="s">
        <v>15</v>
      </c>
      <c r="C47" s="106">
        <v>30508875.337428391</v>
      </c>
      <c r="D47" s="107"/>
      <c r="E47" s="106">
        <v>1215867.6284036452</v>
      </c>
      <c r="F47" s="106">
        <v>8206388.541755964</v>
      </c>
      <c r="G47" s="106">
        <v>9422256.17015961</v>
      </c>
      <c r="H47" s="107"/>
      <c r="I47" s="106">
        <v>39931131.507587999</v>
      </c>
      <c r="K47" s="99">
        <v>2003</v>
      </c>
      <c r="L47" s="99" t="s">
        <v>15</v>
      </c>
      <c r="M47" s="149">
        <v>1198998.8007609358</v>
      </c>
      <c r="N47" s="149">
        <v>56379.781929077035</v>
      </c>
      <c r="O47" s="149">
        <v>160188.70433507641</v>
      </c>
      <c r="P47" s="149">
        <v>216568.48626415344</v>
      </c>
      <c r="Q47" s="150">
        <v>1415567.2870250894</v>
      </c>
    </row>
    <row r="48" spans="1:17" s="99" customFormat="1">
      <c r="A48" s="99">
        <v>2003</v>
      </c>
      <c r="B48" s="99" t="s">
        <v>16</v>
      </c>
      <c r="C48" s="106">
        <v>61590789.392685227</v>
      </c>
      <c r="D48" s="107"/>
      <c r="E48" s="106">
        <v>2422457.8164850408</v>
      </c>
      <c r="F48" s="106">
        <v>16213850.137123782</v>
      </c>
      <c r="G48" s="106">
        <v>18636307.953608822</v>
      </c>
      <c r="H48" s="107"/>
      <c r="I48" s="106">
        <v>80227097.346294045</v>
      </c>
      <c r="K48" s="99">
        <v>2003</v>
      </c>
      <c r="L48" s="99" t="s">
        <v>16</v>
      </c>
      <c r="M48" s="149">
        <v>2420518.0231325296</v>
      </c>
      <c r="N48" s="149">
        <v>112329.36895041134</v>
      </c>
      <c r="O48" s="149">
        <v>316494.35467665619</v>
      </c>
      <c r="P48" s="149">
        <v>428823.72362706752</v>
      </c>
      <c r="Q48" s="150">
        <v>2849341.7467595972</v>
      </c>
    </row>
    <row r="49" spans="1:17" s="99" customFormat="1">
      <c r="A49" s="99">
        <v>2003</v>
      </c>
      <c r="B49" s="99" t="s">
        <v>17</v>
      </c>
      <c r="C49" s="106">
        <v>22285882.88246027</v>
      </c>
      <c r="D49" s="107"/>
      <c r="E49" s="106">
        <v>888933.55530999892</v>
      </c>
      <c r="F49" s="106">
        <v>5856844.1846422451</v>
      </c>
      <c r="G49" s="106">
        <v>6745777.7399522439</v>
      </c>
      <c r="H49" s="107"/>
      <c r="I49" s="106">
        <v>29031660.622412514</v>
      </c>
      <c r="K49" s="99">
        <v>2003</v>
      </c>
      <c r="L49" s="99" t="s">
        <v>17</v>
      </c>
      <c r="M49" s="149">
        <v>875835.19728068868</v>
      </c>
      <c r="N49" s="149">
        <v>41219.848959724652</v>
      </c>
      <c r="O49" s="149">
        <v>114325.59848421662</v>
      </c>
      <c r="P49" s="149">
        <v>155545.44744394126</v>
      </c>
      <c r="Q49" s="150">
        <v>1031380.6447246299</v>
      </c>
    </row>
    <row r="50" spans="1:17" s="99" customFormat="1">
      <c r="A50" s="99">
        <v>2003</v>
      </c>
      <c r="B50" s="99" t="s">
        <v>18</v>
      </c>
      <c r="C50" s="106">
        <v>23458309.527843349</v>
      </c>
      <c r="D50" s="107"/>
      <c r="E50" s="106">
        <v>963282.58812917117</v>
      </c>
      <c r="F50" s="106">
        <v>6600885.2427298166</v>
      </c>
      <c r="G50" s="106">
        <v>7564167.8308589878</v>
      </c>
      <c r="H50" s="107"/>
      <c r="I50" s="106">
        <v>31022477.358702336</v>
      </c>
      <c r="K50" s="99">
        <v>2003</v>
      </c>
      <c r="L50" s="99" t="s">
        <v>18</v>
      </c>
      <c r="M50" s="149">
        <v>921911.56444424368</v>
      </c>
      <c r="N50" s="149">
        <v>44667.413611549666</v>
      </c>
      <c r="O50" s="149">
        <v>128849.27993808601</v>
      </c>
      <c r="P50" s="149">
        <v>173516.69354963567</v>
      </c>
      <c r="Q50" s="150">
        <v>1095428.2579938793</v>
      </c>
    </row>
    <row r="51" spans="1:17" s="99" customFormat="1">
      <c r="A51" s="99">
        <v>2003</v>
      </c>
      <c r="B51" s="99" t="s">
        <v>19</v>
      </c>
      <c r="C51" s="106">
        <v>21081265.300947342</v>
      </c>
      <c r="D51" s="107"/>
      <c r="E51" s="106">
        <v>890408.99356710457</v>
      </c>
      <c r="F51" s="106">
        <v>5660965.3158790823</v>
      </c>
      <c r="G51" s="106">
        <v>6551374.3094461868</v>
      </c>
      <c r="H51" s="107"/>
      <c r="I51" s="106">
        <v>27632639.610393528</v>
      </c>
      <c r="K51" s="99">
        <v>2003</v>
      </c>
      <c r="L51" s="99" t="s">
        <v>19</v>
      </c>
      <c r="M51" s="149">
        <v>828493.72632723057</v>
      </c>
      <c r="N51" s="149">
        <v>41288.265031706644</v>
      </c>
      <c r="O51" s="149">
        <v>110502.04296595968</v>
      </c>
      <c r="P51" s="149">
        <v>151790.30799766633</v>
      </c>
      <c r="Q51" s="150">
        <v>980284.03432489687</v>
      </c>
    </row>
    <row r="52" spans="1:17" s="99" customFormat="1">
      <c r="A52" s="99">
        <v>2003</v>
      </c>
      <c r="B52" s="99" t="s">
        <v>20</v>
      </c>
      <c r="C52" s="106">
        <v>-10434513.356302205</v>
      </c>
      <c r="D52" s="107"/>
      <c r="E52" s="106">
        <v>-867758.73925876757</v>
      </c>
      <c r="F52" s="106">
        <v>-8446900.1979847793</v>
      </c>
      <c r="G52" s="106">
        <v>-9314658.9372435473</v>
      </c>
      <c r="H52" s="107"/>
      <c r="I52" s="106">
        <v>-19749172.293545753</v>
      </c>
      <c r="K52" s="99">
        <v>2003</v>
      </c>
      <c r="L52" s="99" t="s">
        <v>20</v>
      </c>
      <c r="M52" s="149">
        <v>-410076.37490267667</v>
      </c>
      <c r="N52" s="149">
        <v>-40237.972739429053</v>
      </c>
      <c r="O52" s="149">
        <v>-164883.49186466288</v>
      </c>
      <c r="P52" s="149">
        <v>-205121.46460409195</v>
      </c>
      <c r="Q52" s="150">
        <v>-615197.83950676862</v>
      </c>
    </row>
    <row r="53" spans="1:17" s="99" customFormat="1">
      <c r="A53" s="99">
        <v>2003</v>
      </c>
      <c r="B53" s="99" t="s">
        <v>21</v>
      </c>
      <c r="C53" s="106">
        <v>-26530242.625163443</v>
      </c>
      <c r="D53" s="107"/>
      <c r="E53" s="106">
        <v>-771550.20149929333</v>
      </c>
      <c r="F53" s="106">
        <v>-2683282.8639300922</v>
      </c>
      <c r="G53" s="106">
        <v>-3454833.0654293858</v>
      </c>
      <c r="H53" s="107"/>
      <c r="I53" s="106">
        <v>-29985075.690592829</v>
      </c>
      <c r="K53" s="99">
        <v>2003</v>
      </c>
      <c r="L53" s="99" t="s">
        <v>21</v>
      </c>
      <c r="M53" s="149">
        <v>-1042638.5351689233</v>
      </c>
      <c r="N53" s="149">
        <v>-35776.782843522233</v>
      </c>
      <c r="O53" s="149">
        <v>-52377.681503915395</v>
      </c>
      <c r="P53" s="149">
        <v>-88154.464347437635</v>
      </c>
      <c r="Q53" s="150">
        <v>-1130792.9995163609</v>
      </c>
    </row>
    <row r="54" spans="1:17" s="99" customFormat="1">
      <c r="A54" s="99">
        <v>2004</v>
      </c>
      <c r="B54" s="99" t="s">
        <v>10</v>
      </c>
      <c r="C54" s="106">
        <v>-19956160.925906025</v>
      </c>
      <c r="D54" s="107"/>
      <c r="E54" s="106">
        <v>-568115.63647345873</v>
      </c>
      <c r="F54" s="106">
        <v>-2307911.4808384557</v>
      </c>
      <c r="G54" s="106">
        <v>-2876027.1173119145</v>
      </c>
      <c r="H54" s="107"/>
      <c r="I54" s="106">
        <v>-22832188.043217938</v>
      </c>
      <c r="K54" s="99">
        <v>2004</v>
      </c>
      <c r="L54" s="99" t="s">
        <v>10</v>
      </c>
      <c r="M54" s="149">
        <v>-784277.12438810687</v>
      </c>
      <c r="N54" s="149">
        <v>-26343.522063274282</v>
      </c>
      <c r="O54" s="149">
        <v>-45050.432105966654</v>
      </c>
      <c r="P54" s="149">
        <v>-71393.95416924094</v>
      </c>
      <c r="Q54" s="150">
        <v>-855671.07855734776</v>
      </c>
    </row>
    <row r="55" spans="1:17" s="99" customFormat="1">
      <c r="A55" s="99">
        <v>2004</v>
      </c>
      <c r="B55" s="99" t="s">
        <v>11</v>
      </c>
      <c r="C55" s="106">
        <v>-32699077.162344985</v>
      </c>
      <c r="D55" s="107"/>
      <c r="E55" s="106">
        <v>-1005407.8470588528</v>
      </c>
      <c r="F55" s="106">
        <v>-1867385.7888975972</v>
      </c>
      <c r="G55" s="106">
        <v>-2872793.6359564499</v>
      </c>
      <c r="H55" s="107"/>
      <c r="I55" s="106">
        <v>-35571870.798301436</v>
      </c>
      <c r="K55" s="99">
        <v>2004</v>
      </c>
      <c r="L55" s="99" t="s">
        <v>11</v>
      </c>
      <c r="M55" s="149">
        <v>-1285073.7324801579</v>
      </c>
      <c r="N55" s="149">
        <v>-46620.761868119007</v>
      </c>
      <c r="O55" s="149">
        <v>-36451.370599281094</v>
      </c>
      <c r="P55" s="149">
        <v>-83072.132467400108</v>
      </c>
      <c r="Q55" s="150">
        <v>-1368145.8649475579</v>
      </c>
    </row>
    <row r="56" spans="1:17" s="99" customFormat="1">
      <c r="A56" s="99">
        <v>2004</v>
      </c>
      <c r="B56" s="99" t="s">
        <v>12</v>
      </c>
      <c r="C56" s="106">
        <v>20520240.437219609</v>
      </c>
      <c r="D56" s="107"/>
      <c r="E56" s="106">
        <v>560791.6546368869</v>
      </c>
      <c r="F56" s="106">
        <v>1750418.4400821151</v>
      </c>
      <c r="G56" s="106">
        <v>2311210.094719002</v>
      </c>
      <c r="H56" s="107"/>
      <c r="I56" s="106">
        <v>22831450.531938612</v>
      </c>
      <c r="K56" s="99">
        <v>2004</v>
      </c>
      <c r="L56" s="99" t="s">
        <v>12</v>
      </c>
      <c r="M56" s="149">
        <v>806445.44918273063</v>
      </c>
      <c r="N56" s="149">
        <v>26003.909025512447</v>
      </c>
      <c r="O56" s="149">
        <v>34168.167950402887</v>
      </c>
      <c r="P56" s="149">
        <v>60172.076975915334</v>
      </c>
      <c r="Q56" s="150">
        <v>866617.52615864598</v>
      </c>
    </row>
    <row r="57" spans="1:17" s="99" customFormat="1">
      <c r="A57" s="99">
        <v>2004</v>
      </c>
      <c r="B57" s="99" t="s">
        <v>13</v>
      </c>
      <c r="C57" s="106">
        <v>-5154042.4030850027</v>
      </c>
      <c r="D57" s="107"/>
      <c r="E57" s="106">
        <v>498470.35091507836</v>
      </c>
      <c r="F57" s="106">
        <v>4355654.1267450089</v>
      </c>
      <c r="G57" s="106">
        <v>4854124.4776600869</v>
      </c>
      <c r="H57" s="107"/>
      <c r="I57" s="106">
        <v>-299917.92542491574</v>
      </c>
      <c r="K57" s="99">
        <v>2004</v>
      </c>
      <c r="L57" s="99" t="s">
        <v>13</v>
      </c>
      <c r="M57" s="149">
        <v>-202553.86644124062</v>
      </c>
      <c r="N57" s="149">
        <v>23114.070171932184</v>
      </c>
      <c r="O57" s="149">
        <v>85022.368554062574</v>
      </c>
      <c r="P57" s="149">
        <v>108136.43872599475</v>
      </c>
      <c r="Q57" s="150">
        <v>-94417.427715245853</v>
      </c>
    </row>
    <row r="58" spans="1:17" s="99" customFormat="1">
      <c r="A58" s="99">
        <v>2004</v>
      </c>
      <c r="B58" s="99" t="s">
        <v>14</v>
      </c>
      <c r="C58" s="106">
        <v>240847.82698767836</v>
      </c>
      <c r="D58" s="107"/>
      <c r="E58" s="106">
        <v>9470.8589568223506</v>
      </c>
      <c r="F58" s="106">
        <v>6765.5095171581797</v>
      </c>
      <c r="G58" s="106">
        <v>16236.36847398053</v>
      </c>
      <c r="H58" s="107"/>
      <c r="I58" s="106">
        <v>257084.19546165888</v>
      </c>
      <c r="K58" s="99">
        <v>2004</v>
      </c>
      <c r="L58" s="99" t="s">
        <v>14</v>
      </c>
      <c r="M58" s="149">
        <v>9465.3196006157596</v>
      </c>
      <c r="N58" s="149">
        <v>439.16372982785242</v>
      </c>
      <c r="O58" s="149">
        <v>132.06274577492766</v>
      </c>
      <c r="P58" s="149">
        <v>571.22647560278006</v>
      </c>
      <c r="Q58" s="150">
        <v>10036.546076218539</v>
      </c>
    </row>
    <row r="59" spans="1:17" s="99" customFormat="1">
      <c r="A59" s="99">
        <v>2004</v>
      </c>
      <c r="B59" s="99" t="s">
        <v>15</v>
      </c>
      <c r="C59" s="106">
        <v>23452140.143981975</v>
      </c>
      <c r="D59" s="107"/>
      <c r="E59" s="106">
        <v>948834.20095418545</v>
      </c>
      <c r="F59" s="106">
        <v>5686338.9383428711</v>
      </c>
      <c r="G59" s="106">
        <v>6635173.1392970569</v>
      </c>
      <c r="H59" s="107"/>
      <c r="I59" s="106">
        <v>30087313.283279032</v>
      </c>
      <c r="K59" s="99">
        <v>2004</v>
      </c>
      <c r="L59" s="99" t="s">
        <v>15</v>
      </c>
      <c r="M59" s="149">
        <v>921669.10765849159</v>
      </c>
      <c r="N59" s="149">
        <v>43997.441898245583</v>
      </c>
      <c r="O59" s="149">
        <v>110997.33607645283</v>
      </c>
      <c r="P59" s="149">
        <v>154994.7779746984</v>
      </c>
      <c r="Q59" s="150">
        <v>1076663.8856331899</v>
      </c>
    </row>
    <row r="60" spans="1:17" s="99" customFormat="1">
      <c r="A60" s="99">
        <v>2004</v>
      </c>
      <c r="B60" s="99" t="s">
        <v>16</v>
      </c>
      <c r="C60" s="106">
        <v>15876830.537377687</v>
      </c>
      <c r="D60" s="107"/>
      <c r="E60" s="106">
        <v>634010.52431578888</v>
      </c>
      <c r="F60" s="106">
        <v>4245808.8584336992</v>
      </c>
      <c r="G60" s="106">
        <v>4879819.3827494886</v>
      </c>
      <c r="H60" s="107"/>
      <c r="I60" s="106">
        <v>20756649.920127176</v>
      </c>
      <c r="K60" s="99">
        <v>2004</v>
      </c>
      <c r="L60" s="99" t="s">
        <v>16</v>
      </c>
      <c r="M60" s="149">
        <v>623959.44011894311</v>
      </c>
      <c r="N60" s="149">
        <v>29399.06801252313</v>
      </c>
      <c r="O60" s="149">
        <v>82878.188916625804</v>
      </c>
      <c r="P60" s="149">
        <v>112277.25692914893</v>
      </c>
      <c r="Q60" s="150">
        <v>736236.69704809203</v>
      </c>
    </row>
    <row r="61" spans="1:17" s="99" customFormat="1">
      <c r="A61" s="99">
        <v>2004</v>
      </c>
      <c r="B61" s="99" t="s">
        <v>17</v>
      </c>
      <c r="C61" s="106">
        <v>46564945.010525815</v>
      </c>
      <c r="D61" s="107"/>
      <c r="E61" s="106">
        <v>1883903.6787144146</v>
      </c>
      <c r="F61" s="106">
        <v>12718728.909199314</v>
      </c>
      <c r="G61" s="106">
        <v>14602632.587913729</v>
      </c>
      <c r="H61" s="107"/>
      <c r="I61" s="106">
        <v>61167577.598439544</v>
      </c>
      <c r="K61" s="99">
        <v>2004</v>
      </c>
      <c r="L61" s="99" t="s">
        <v>17</v>
      </c>
      <c r="M61" s="149">
        <v>1830002.3389136647</v>
      </c>
      <c r="N61" s="149">
        <v>87356.613581987403</v>
      </c>
      <c r="O61" s="149">
        <v>248269.58830757061</v>
      </c>
      <c r="P61" s="149">
        <v>335626.201889558</v>
      </c>
      <c r="Q61" s="150">
        <v>2165628.5408032225</v>
      </c>
    </row>
    <row r="62" spans="1:17" s="99" customFormat="1">
      <c r="A62" s="99">
        <v>2004</v>
      </c>
      <c r="B62" s="99" t="s">
        <v>18</v>
      </c>
      <c r="C62" s="106">
        <v>-8824864.1091207284</v>
      </c>
      <c r="D62" s="107"/>
      <c r="E62" s="106">
        <v>-366168.51838139386</v>
      </c>
      <c r="F62" s="106">
        <v>-3144071.5149860396</v>
      </c>
      <c r="G62" s="106">
        <v>-3510240.0333674336</v>
      </c>
      <c r="H62" s="107"/>
      <c r="I62" s="106">
        <v>-12335104.142488163</v>
      </c>
      <c r="K62" s="99">
        <v>2004</v>
      </c>
      <c r="L62" s="99" t="s">
        <v>18</v>
      </c>
      <c r="M62" s="149">
        <v>-346817.15948844462</v>
      </c>
      <c r="N62" s="149">
        <v>-16979.234197345235</v>
      </c>
      <c r="O62" s="149">
        <v>-61372.275972527488</v>
      </c>
      <c r="P62" s="149">
        <v>-78351.510169872723</v>
      </c>
      <c r="Q62" s="150">
        <v>-425168.66965831735</v>
      </c>
    </row>
    <row r="63" spans="1:17" s="99" customFormat="1">
      <c r="A63" s="99">
        <v>2004</v>
      </c>
      <c r="B63" s="99" t="s">
        <v>19</v>
      </c>
      <c r="C63" s="106">
        <v>-40716858.099476635</v>
      </c>
      <c r="D63" s="107"/>
      <c r="E63" s="106">
        <v>-1747771.3832618489</v>
      </c>
      <c r="F63" s="106">
        <v>-17384181.667791285</v>
      </c>
      <c r="G63" s="106">
        <v>-19131953.051053133</v>
      </c>
      <c r="H63" s="107"/>
      <c r="I63" s="106">
        <v>-59848811.150529772</v>
      </c>
      <c r="K63" s="99">
        <v>2004</v>
      </c>
      <c r="L63" s="99" t="s">
        <v>19</v>
      </c>
      <c r="M63" s="149">
        <v>-1600172.5233094317</v>
      </c>
      <c r="N63" s="149">
        <v>-81044.159041851934</v>
      </c>
      <c r="O63" s="149">
        <v>-339339.22615528584</v>
      </c>
      <c r="P63" s="149">
        <v>-420383.38519713777</v>
      </c>
      <c r="Q63" s="150">
        <v>-2020555.9085065695</v>
      </c>
    </row>
    <row r="64" spans="1:17" s="99" customFormat="1">
      <c r="A64" s="99">
        <v>2004</v>
      </c>
      <c r="B64" s="99" t="s">
        <v>20</v>
      </c>
      <c r="C64" s="106">
        <v>16982162.829629257</v>
      </c>
      <c r="D64" s="107"/>
      <c r="E64" s="106">
        <v>-406829.18964094832</v>
      </c>
      <c r="F64" s="106">
        <v>-4196635.5221657529</v>
      </c>
      <c r="G64" s="106">
        <v>-4603464.7118067015</v>
      </c>
      <c r="H64" s="107"/>
      <c r="I64" s="106">
        <v>12378698.117822556</v>
      </c>
      <c r="K64" s="99">
        <v>2004</v>
      </c>
      <c r="L64" s="99" t="s">
        <v>20</v>
      </c>
      <c r="M64" s="149">
        <v>667398.9992044298</v>
      </c>
      <c r="N64" s="149">
        <v>-18864.669523650773</v>
      </c>
      <c r="O64" s="149">
        <v>-81918.325392675499</v>
      </c>
      <c r="P64" s="149">
        <v>-100782.99491632628</v>
      </c>
      <c r="Q64" s="150">
        <v>566616.00428810355</v>
      </c>
    </row>
    <row r="65" spans="1:17" s="99" customFormat="1">
      <c r="A65" s="99">
        <v>2004</v>
      </c>
      <c r="B65" s="99" t="s">
        <v>21</v>
      </c>
      <c r="C65" s="106">
        <v>-23705936.929615103</v>
      </c>
      <c r="D65" s="107"/>
      <c r="E65" s="106">
        <v>-579992.18455398025</v>
      </c>
      <c r="F65" s="106">
        <v>-2986873.8599666501</v>
      </c>
      <c r="G65" s="106">
        <v>-3566866.0445206305</v>
      </c>
      <c r="H65" s="107"/>
      <c r="I65" s="106">
        <v>-27272802.974135734</v>
      </c>
      <c r="K65" s="99">
        <v>2004</v>
      </c>
      <c r="L65" s="99" t="s">
        <v>21</v>
      </c>
      <c r="M65" s="149">
        <v>-931643.32133387355</v>
      </c>
      <c r="N65" s="149">
        <v>-26894.237597768064</v>
      </c>
      <c r="O65" s="149">
        <v>-58303.777746549007</v>
      </c>
      <c r="P65" s="149">
        <v>-85198.015344317071</v>
      </c>
      <c r="Q65" s="150">
        <v>-1016841.3366781906</v>
      </c>
    </row>
    <row r="66" spans="1:17" s="99" customFormat="1">
      <c r="A66" s="99">
        <v>2005</v>
      </c>
      <c r="B66" s="99" t="s">
        <v>10</v>
      </c>
      <c r="C66" s="106">
        <v>44967634.066366076</v>
      </c>
      <c r="D66" s="107"/>
      <c r="E66" s="106">
        <v>1284492.6201661772</v>
      </c>
      <c r="F66" s="106">
        <v>7051841.4607075108</v>
      </c>
      <c r="G66" s="106">
        <v>8336334.0808736878</v>
      </c>
      <c r="H66" s="107"/>
      <c r="I66" s="106">
        <v>53303968.147239767</v>
      </c>
      <c r="K66" s="99">
        <v>2005</v>
      </c>
      <c r="L66" s="99" t="s">
        <v>10</v>
      </c>
      <c r="M66" s="149">
        <v>1767228.018808187</v>
      </c>
      <c r="N66" s="149">
        <v>59561.922797105639</v>
      </c>
      <c r="O66" s="149">
        <v>137651.9453130106</v>
      </c>
      <c r="P66" s="149">
        <v>197213.86811011622</v>
      </c>
      <c r="Q66" s="150">
        <v>1964441.8869183033</v>
      </c>
    </row>
    <row r="67" spans="1:17" s="99" customFormat="1">
      <c r="A67" s="99">
        <v>2005</v>
      </c>
      <c r="B67" s="99" t="s">
        <v>11</v>
      </c>
      <c r="C67" s="106">
        <v>38199643.803466797</v>
      </c>
      <c r="D67" s="107"/>
      <c r="E67" s="106">
        <v>1184055.5817843841</v>
      </c>
      <c r="F67" s="106">
        <v>4806180.2426473033</v>
      </c>
      <c r="G67" s="106">
        <v>5990235.8244316876</v>
      </c>
      <c r="H67" s="107"/>
      <c r="I67" s="106">
        <v>44189879.627898484</v>
      </c>
      <c r="K67" s="99">
        <v>2005</v>
      </c>
      <c r="L67" s="99" t="s">
        <v>11</v>
      </c>
      <c r="M67" s="149">
        <v>1501246.0014762452</v>
      </c>
      <c r="N67" s="149">
        <v>54904.657327341891</v>
      </c>
      <c r="O67" s="149">
        <v>93816.638336475356</v>
      </c>
      <c r="P67" s="149">
        <v>148721.29566381726</v>
      </c>
      <c r="Q67" s="150">
        <v>1649967.2971400623</v>
      </c>
    </row>
    <row r="68" spans="1:17" s="99" customFormat="1">
      <c r="A68" s="99">
        <v>2005</v>
      </c>
      <c r="B68" s="99" t="s">
        <v>12</v>
      </c>
      <c r="C68" s="106">
        <v>-7592778.6936965501</v>
      </c>
      <c r="D68" s="107"/>
      <c r="E68" s="106">
        <v>-335588.59741765761</v>
      </c>
      <c r="F68" s="106">
        <v>1459937.5491808362</v>
      </c>
      <c r="G68" s="106">
        <v>1124348.9517631787</v>
      </c>
      <c r="H68" s="107"/>
      <c r="I68" s="106">
        <v>-6468429.7419333719</v>
      </c>
      <c r="K68" s="99">
        <v>2005</v>
      </c>
      <c r="L68" s="99" t="s">
        <v>12</v>
      </c>
      <c r="M68" s="149">
        <v>-298396.20266227442</v>
      </c>
      <c r="N68" s="149">
        <v>-15561.243262256785</v>
      </c>
      <c r="O68" s="149">
        <v>28497.980960009922</v>
      </c>
      <c r="P68" s="149">
        <v>12936.737697753137</v>
      </c>
      <c r="Q68" s="150">
        <v>-285459.46496452129</v>
      </c>
    </row>
    <row r="69" spans="1:17" s="99" customFormat="1">
      <c r="A69" s="99">
        <v>2005</v>
      </c>
      <c r="B69" s="99" t="s">
        <v>13</v>
      </c>
      <c r="C69" s="106">
        <v>25790604.526825622</v>
      </c>
      <c r="D69" s="107"/>
      <c r="E69" s="106">
        <v>1104269.5970827676</v>
      </c>
      <c r="F69" s="106">
        <v>10022654.522139139</v>
      </c>
      <c r="G69" s="106">
        <v>11126924.119221907</v>
      </c>
      <c r="H69" s="107"/>
      <c r="I69" s="106">
        <v>36917528.646047533</v>
      </c>
      <c r="K69" s="99">
        <v>2005</v>
      </c>
      <c r="L69" s="99" t="s">
        <v>13</v>
      </c>
      <c r="M69" s="149">
        <v>1013570.757904247</v>
      </c>
      <c r="N69" s="149">
        <v>51204.981216727938</v>
      </c>
      <c r="O69" s="149">
        <v>195642.21627215599</v>
      </c>
      <c r="P69" s="149">
        <v>246847.19748888392</v>
      </c>
      <c r="Q69" s="150">
        <v>1260417.9553931309</v>
      </c>
    </row>
    <row r="70" spans="1:17" s="99" customFormat="1">
      <c r="A70" s="99">
        <v>2005</v>
      </c>
      <c r="B70" s="99" t="s">
        <v>14</v>
      </c>
      <c r="C70" s="106">
        <v>26059226.624977484</v>
      </c>
      <c r="D70" s="107"/>
      <c r="E70" s="106">
        <v>1031801.8156179431</v>
      </c>
      <c r="F70" s="106">
        <v>8374677.1456412841</v>
      </c>
      <c r="G70" s="106">
        <v>9406478.9612592272</v>
      </c>
      <c r="H70" s="107"/>
      <c r="I70" s="106">
        <v>35465705.586236715</v>
      </c>
      <c r="K70" s="99">
        <v>2005</v>
      </c>
      <c r="L70" s="99" t="s">
        <v>14</v>
      </c>
      <c r="M70" s="149">
        <v>1024127.6063616151</v>
      </c>
      <c r="N70" s="149">
        <v>47844.650190204018</v>
      </c>
      <c r="O70" s="149">
        <v>163473.69788291786</v>
      </c>
      <c r="P70" s="149">
        <v>211318.34807312186</v>
      </c>
      <c r="Q70" s="150">
        <v>1235445.9544347371</v>
      </c>
    </row>
    <row r="71" spans="1:17" s="99" customFormat="1">
      <c r="A71" s="99">
        <v>2005</v>
      </c>
      <c r="B71" s="99" t="s">
        <v>15</v>
      </c>
      <c r="C71" s="106">
        <v>19017456.845448513</v>
      </c>
      <c r="D71" s="107"/>
      <c r="E71" s="106">
        <v>776513.72419934685</v>
      </c>
      <c r="F71" s="106">
        <v>5184738.9394426821</v>
      </c>
      <c r="G71" s="106">
        <v>5961252.6636420293</v>
      </c>
      <c r="H71" s="107"/>
      <c r="I71" s="106">
        <v>24978709.509090543</v>
      </c>
      <c r="K71" s="99">
        <v>2005</v>
      </c>
      <c r="L71" s="99" t="s">
        <v>15</v>
      </c>
      <c r="M71" s="149">
        <v>747386.05402612663</v>
      </c>
      <c r="N71" s="149">
        <v>36006.941391123713</v>
      </c>
      <c r="O71" s="149">
        <v>101206.10409792115</v>
      </c>
      <c r="P71" s="149">
        <v>137213.04548904486</v>
      </c>
      <c r="Q71" s="150">
        <v>884599.09951517149</v>
      </c>
    </row>
    <row r="72" spans="1:17" s="99" customFormat="1">
      <c r="A72" s="99">
        <v>2005</v>
      </c>
      <c r="B72" s="99" t="s">
        <v>16</v>
      </c>
      <c r="C72" s="106">
        <v>-9889619.3373739459</v>
      </c>
      <c r="D72" s="107"/>
      <c r="E72" s="106">
        <v>-397209.90216188959</v>
      </c>
      <c r="F72" s="106">
        <v>-2637248.0653405706</v>
      </c>
      <c r="G72" s="106">
        <v>-3034457.9675024603</v>
      </c>
      <c r="H72" s="107"/>
      <c r="I72" s="106">
        <v>-12924077.304876406</v>
      </c>
      <c r="K72" s="99">
        <v>2005</v>
      </c>
      <c r="L72" s="99" t="s">
        <v>16</v>
      </c>
      <c r="M72" s="149">
        <v>-388662.03995879611</v>
      </c>
      <c r="N72" s="149">
        <v>-18418.623163246823</v>
      </c>
      <c r="O72" s="149">
        <v>-51479.082235447939</v>
      </c>
      <c r="P72" s="149">
        <v>-69897.705398694758</v>
      </c>
      <c r="Q72" s="150">
        <v>-458559.7453574909</v>
      </c>
    </row>
    <row r="73" spans="1:17" s="99" customFormat="1">
      <c r="A73" s="99">
        <v>2005</v>
      </c>
      <c r="B73" s="99" t="s">
        <v>17</v>
      </c>
      <c r="C73" s="106">
        <v>13223874.928224199</v>
      </c>
      <c r="D73" s="107"/>
      <c r="E73" s="106">
        <v>537634.59055229917</v>
      </c>
      <c r="F73" s="106">
        <v>3511657.9850724218</v>
      </c>
      <c r="G73" s="106">
        <v>4049292.5756247211</v>
      </c>
      <c r="H73" s="107"/>
      <c r="I73" s="106">
        <v>17273167.503848918</v>
      </c>
      <c r="K73" s="99">
        <v>2005</v>
      </c>
      <c r="L73" s="99" t="s">
        <v>17</v>
      </c>
      <c r="M73" s="149">
        <v>519698.28467921104</v>
      </c>
      <c r="N73" s="149">
        <v>24930.115963910113</v>
      </c>
      <c r="O73" s="149">
        <v>68547.563868613666</v>
      </c>
      <c r="P73" s="149">
        <v>93477.679832523776</v>
      </c>
      <c r="Q73" s="150">
        <v>613175.96451173478</v>
      </c>
    </row>
    <row r="74" spans="1:17" s="99" customFormat="1">
      <c r="A74" s="99">
        <v>2005</v>
      </c>
      <c r="B74" s="99" t="s">
        <v>18</v>
      </c>
      <c r="C74" s="106">
        <v>-61708776.631368592</v>
      </c>
      <c r="D74" s="107"/>
      <c r="E74" s="106">
        <v>-2570262.5024285931</v>
      </c>
      <c r="F74" s="106">
        <v>-18017230.072757576</v>
      </c>
      <c r="G74" s="106">
        <v>-20587492.575186171</v>
      </c>
      <c r="H74" s="107"/>
      <c r="I74" s="106">
        <v>-82296269.20655477</v>
      </c>
      <c r="K74" s="99">
        <v>2005</v>
      </c>
      <c r="L74" s="99" t="s">
        <v>18</v>
      </c>
      <c r="M74" s="149">
        <v>-2425154.9216127857</v>
      </c>
      <c r="N74" s="149">
        <v>-119183.07223761387</v>
      </c>
      <c r="O74" s="149">
        <v>-351696.33102022787</v>
      </c>
      <c r="P74" s="149">
        <v>-470879.40325784171</v>
      </c>
      <c r="Q74" s="150">
        <v>-2896034.3248706274</v>
      </c>
    </row>
    <row r="75" spans="1:17" s="99" customFormat="1">
      <c r="A75" s="99">
        <v>2005</v>
      </c>
      <c r="B75" s="99" t="s">
        <v>19</v>
      </c>
      <c r="C75" s="106">
        <v>-12705542.17962555</v>
      </c>
      <c r="D75" s="107"/>
      <c r="E75" s="106">
        <v>-542485.32594878809</v>
      </c>
      <c r="F75" s="106">
        <v>-2580332.3119370784</v>
      </c>
      <c r="G75" s="106">
        <v>-3122817.6378858667</v>
      </c>
      <c r="H75" s="107"/>
      <c r="I75" s="106">
        <v>-15828359.817511417</v>
      </c>
      <c r="K75" s="99">
        <v>2005</v>
      </c>
      <c r="L75" s="99" t="s">
        <v>19</v>
      </c>
      <c r="M75" s="149">
        <v>-499327.80765928415</v>
      </c>
      <c r="N75" s="149">
        <v>-25155.044564245305</v>
      </c>
      <c r="O75" s="149">
        <v>-50368.086729011768</v>
      </c>
      <c r="P75" s="149">
        <v>-75523.131293257073</v>
      </c>
      <c r="Q75" s="150">
        <v>-574850.93895254121</v>
      </c>
    </row>
    <row r="76" spans="1:17" s="99" customFormat="1">
      <c r="A76" s="99">
        <v>2005</v>
      </c>
      <c r="B76" s="99" t="s">
        <v>20</v>
      </c>
      <c r="C76" s="106">
        <v>3052297.4448017124</v>
      </c>
      <c r="D76" s="107"/>
      <c r="E76" s="106">
        <v>-498292.17551644036</v>
      </c>
      <c r="F76" s="106">
        <v>-4915314.3306060284</v>
      </c>
      <c r="G76" s="106">
        <v>-5413606.506122469</v>
      </c>
      <c r="H76" s="107"/>
      <c r="I76" s="106">
        <v>-2361309.0613207566</v>
      </c>
      <c r="K76" s="99">
        <v>2005</v>
      </c>
      <c r="L76" s="99" t="s">
        <v>20</v>
      </c>
      <c r="M76" s="149">
        <v>119955.28958070731</v>
      </c>
      <c r="N76" s="149">
        <v>-23105.808178697342</v>
      </c>
      <c r="O76" s="149">
        <v>-95946.935733429666</v>
      </c>
      <c r="P76" s="149">
        <v>-119052.74391212701</v>
      </c>
      <c r="Q76" s="150">
        <v>902.54566858029284</v>
      </c>
    </row>
    <row r="77" spans="1:17" s="99" customFormat="1">
      <c r="A77" s="99">
        <v>2005</v>
      </c>
      <c r="B77" s="99" t="s">
        <v>21</v>
      </c>
      <c r="C77" s="106">
        <v>-493384.16916627483</v>
      </c>
      <c r="D77" s="107"/>
      <c r="E77" s="106">
        <v>-60128.146558572036</v>
      </c>
      <c r="F77" s="106">
        <v>773077.71793300018</v>
      </c>
      <c r="G77" s="106">
        <v>712949.57137442811</v>
      </c>
      <c r="H77" s="107"/>
      <c r="I77" s="106">
        <v>219565.40220815327</v>
      </c>
      <c r="K77" s="99">
        <v>2005</v>
      </c>
      <c r="L77" s="99" t="s">
        <v>21</v>
      </c>
      <c r="M77" s="149">
        <v>-19389.997848234601</v>
      </c>
      <c r="N77" s="149">
        <v>-2788.1421559209853</v>
      </c>
      <c r="O77" s="149">
        <v>15090.477054052162</v>
      </c>
      <c r="P77" s="149">
        <v>12302.334898131177</v>
      </c>
      <c r="Q77" s="150">
        <v>-7087.662950103424</v>
      </c>
    </row>
    <row r="78" spans="1:17" s="99" customFormat="1">
      <c r="A78" s="99">
        <v>2006</v>
      </c>
      <c r="B78" s="99" t="s">
        <v>10</v>
      </c>
      <c r="C78" s="106">
        <v>92351801.875420481</v>
      </c>
      <c r="D78" s="107"/>
      <c r="E78" s="106">
        <v>2645763.0693604527</v>
      </c>
      <c r="F78" s="106">
        <v>13372333.857257944</v>
      </c>
      <c r="G78" s="106">
        <v>16018096.926618397</v>
      </c>
      <c r="H78" s="107"/>
      <c r="I78" s="106">
        <v>108369898.80203888</v>
      </c>
      <c r="K78" s="99">
        <v>2006</v>
      </c>
      <c r="L78" s="99" t="s">
        <v>10</v>
      </c>
      <c r="M78" s="149">
        <v>3629425.813704025</v>
      </c>
      <c r="N78" s="149">
        <v>122684.03352624419</v>
      </c>
      <c r="O78" s="149">
        <v>261027.95689367506</v>
      </c>
      <c r="P78" s="149">
        <v>383711.99041991925</v>
      </c>
      <c r="Q78" s="150">
        <v>4013137.8041239441</v>
      </c>
    </row>
    <row r="79" spans="1:17" s="99" customFormat="1">
      <c r="A79" s="99">
        <v>2006</v>
      </c>
      <c r="B79" s="99" t="s">
        <v>11</v>
      </c>
      <c r="C79" s="106">
        <v>7306891.0246385103</v>
      </c>
      <c r="D79" s="107"/>
      <c r="E79" s="106">
        <v>225426.98257642266</v>
      </c>
      <c r="F79" s="106">
        <v>1138548.8767486815</v>
      </c>
      <c r="G79" s="106">
        <v>1363975.8593251042</v>
      </c>
      <c r="H79" s="107"/>
      <c r="I79" s="106">
        <v>8670866.8839636147</v>
      </c>
      <c r="K79" s="99">
        <v>2006</v>
      </c>
      <c r="L79" s="99" t="s">
        <v>11</v>
      </c>
      <c r="M79" s="149">
        <v>287160.81726829347</v>
      </c>
      <c r="N79" s="149">
        <v>10453.049182068718</v>
      </c>
      <c r="O79" s="149">
        <v>22224.474074134261</v>
      </c>
      <c r="P79" s="149">
        <v>32677.523256202978</v>
      </c>
      <c r="Q79" s="150">
        <v>319838.34052449645</v>
      </c>
    </row>
    <row r="80" spans="1:17" s="99" customFormat="1">
      <c r="A80" s="99">
        <v>2006</v>
      </c>
      <c r="B80" s="99" t="s">
        <v>12</v>
      </c>
      <c r="C80" s="106">
        <v>8587341.6321412772</v>
      </c>
      <c r="D80" s="107"/>
      <c r="E80" s="106">
        <v>375677.48251226614</v>
      </c>
      <c r="F80" s="106">
        <v>-310996.6621366844</v>
      </c>
      <c r="G80" s="106">
        <v>64680.820375581738</v>
      </c>
      <c r="H80" s="107"/>
      <c r="I80" s="106">
        <v>8652022.4525168594</v>
      </c>
      <c r="K80" s="99">
        <v>2006</v>
      </c>
      <c r="L80" s="99" t="s">
        <v>12</v>
      </c>
      <c r="M80" s="149">
        <v>337482.52614315221</v>
      </c>
      <c r="N80" s="149">
        <v>17420.164864093782</v>
      </c>
      <c r="O80" s="149">
        <v>-6070.6548449080792</v>
      </c>
      <c r="P80" s="149">
        <v>11349.510019185702</v>
      </c>
      <c r="Q80" s="150">
        <v>348832.03616233787</v>
      </c>
    </row>
    <row r="81" spans="1:17" s="99" customFormat="1">
      <c r="A81" s="99">
        <v>2006</v>
      </c>
      <c r="B81" s="99" t="s">
        <v>13</v>
      </c>
      <c r="C81" s="106">
        <v>-22781279.711677276</v>
      </c>
      <c r="D81" s="107"/>
      <c r="E81" s="106">
        <v>-1587443.2836853925</v>
      </c>
      <c r="F81" s="106">
        <v>-14152660.767992361</v>
      </c>
      <c r="G81" s="106">
        <v>-15740104.051677752</v>
      </c>
      <c r="H81" s="107"/>
      <c r="I81" s="106">
        <v>-38521383.763355032</v>
      </c>
      <c r="K81" s="99">
        <v>2006</v>
      </c>
      <c r="L81" s="99" t="s">
        <v>13</v>
      </c>
      <c r="M81" s="149">
        <v>-895304.29266891698</v>
      </c>
      <c r="N81" s="149">
        <v>-73609.745064491653</v>
      </c>
      <c r="O81" s="149">
        <v>-276259.93819121085</v>
      </c>
      <c r="P81" s="149">
        <v>-349869.68325570249</v>
      </c>
      <c r="Q81" s="150">
        <v>-1245173.9759246195</v>
      </c>
    </row>
    <row r="82" spans="1:17" s="99" customFormat="1">
      <c r="A82" s="99">
        <v>2006</v>
      </c>
      <c r="B82" s="99" t="s">
        <v>14</v>
      </c>
      <c r="C82" s="106">
        <v>-5475358.9685957963</v>
      </c>
      <c r="D82" s="107"/>
      <c r="E82" s="106">
        <v>-212865.5836507598</v>
      </c>
      <c r="F82" s="106">
        <v>-1714042.6212348503</v>
      </c>
      <c r="G82" s="106">
        <v>-1926908.2048856101</v>
      </c>
      <c r="H82" s="107"/>
      <c r="I82" s="106">
        <v>-7402267.1734814066</v>
      </c>
      <c r="K82" s="99">
        <v>2006</v>
      </c>
      <c r="L82" s="99" t="s">
        <v>14</v>
      </c>
      <c r="M82" s="149">
        <v>-215181.6074658148</v>
      </c>
      <c r="N82" s="149">
        <v>-9870.5771138857326</v>
      </c>
      <c r="O82" s="149">
        <v>-33458.111966504279</v>
      </c>
      <c r="P82" s="149">
        <v>-43328.68908039001</v>
      </c>
      <c r="Q82" s="150">
        <v>-258510.2965462048</v>
      </c>
    </row>
    <row r="83" spans="1:17" s="99" customFormat="1">
      <c r="A83" s="99">
        <v>2006</v>
      </c>
      <c r="B83" s="99" t="s">
        <v>15</v>
      </c>
      <c r="C83" s="106">
        <v>-30515909.531049892</v>
      </c>
      <c r="D83" s="107"/>
      <c r="E83" s="106">
        <v>-1214378.3758796526</v>
      </c>
      <c r="F83" s="106">
        <v>-8161392.1717769625</v>
      </c>
      <c r="G83" s="106">
        <v>-9375770.5476566143</v>
      </c>
      <c r="H83" s="107"/>
      <c r="I83" s="106">
        <v>-39891680.078706503</v>
      </c>
      <c r="K83" s="99">
        <v>2006</v>
      </c>
      <c r="L83" s="99" t="s">
        <v>15</v>
      </c>
      <c r="M83" s="149">
        <v>-1199275.2445702609</v>
      </c>
      <c r="N83" s="149">
        <v>-56310.725289539492</v>
      </c>
      <c r="O83" s="149">
        <v>-159310.37519308631</v>
      </c>
      <c r="P83" s="149">
        <v>-215621.1004826258</v>
      </c>
      <c r="Q83" s="150">
        <v>-1414896.3450528865</v>
      </c>
    </row>
    <row r="84" spans="1:17" s="99" customFormat="1">
      <c r="A84" s="99">
        <v>2006</v>
      </c>
      <c r="B84" s="99" t="s">
        <v>16</v>
      </c>
      <c r="C84" s="106">
        <v>-16615831.906571005</v>
      </c>
      <c r="D84" s="107"/>
      <c r="E84" s="106">
        <v>-647971.60958740185</v>
      </c>
      <c r="F84" s="106">
        <v>-4367986.1403386593</v>
      </c>
      <c r="G84" s="106">
        <v>-5015957.7499260614</v>
      </c>
      <c r="H84" s="107"/>
      <c r="I84" s="106">
        <v>-21631789.656497065</v>
      </c>
      <c r="K84" s="99">
        <v>2006</v>
      </c>
      <c r="L84" s="99" t="s">
        <v>16</v>
      </c>
      <c r="M84" s="149">
        <v>-653002.19392824045</v>
      </c>
      <c r="N84" s="149">
        <v>-30046.443536567826</v>
      </c>
      <c r="O84" s="149">
        <v>-85263.089459410621</v>
      </c>
      <c r="P84" s="149">
        <v>-115309.53299597844</v>
      </c>
      <c r="Q84" s="150">
        <v>-768311.72692421894</v>
      </c>
    </row>
    <row r="85" spans="1:17" s="99" customFormat="1">
      <c r="A85" s="99">
        <v>2006</v>
      </c>
      <c r="B85" s="99" t="s">
        <v>17</v>
      </c>
      <c r="C85" s="106">
        <v>-3627962.7206873666</v>
      </c>
      <c r="D85" s="107"/>
      <c r="E85" s="106">
        <v>-143227.39254770486</v>
      </c>
      <c r="F85" s="106">
        <v>-949572.76055153599</v>
      </c>
      <c r="G85" s="106">
        <v>-1092800.1530992407</v>
      </c>
      <c r="H85" s="107"/>
      <c r="I85" s="106">
        <v>-4720762.8737866078</v>
      </c>
      <c r="K85" s="99">
        <v>2006</v>
      </c>
      <c r="L85" s="99" t="s">
        <v>17</v>
      </c>
      <c r="M85" s="149">
        <v>-142578.9349230135</v>
      </c>
      <c r="N85" s="149">
        <v>-6641.4541924370742</v>
      </c>
      <c r="O85" s="149">
        <v>-18535.660285965983</v>
      </c>
      <c r="P85" s="149">
        <v>-25177.114478403058</v>
      </c>
      <c r="Q85" s="150">
        <v>-167756.04940141656</v>
      </c>
    </row>
    <row r="86" spans="1:17" s="99" customFormat="1">
      <c r="A86" s="99">
        <v>2006</v>
      </c>
      <c r="B86" s="99" t="s">
        <v>18</v>
      </c>
      <c r="C86" s="106">
        <v>15195380.079676501</v>
      </c>
      <c r="D86" s="107"/>
      <c r="E86" s="106">
        <v>611949.57661434065</v>
      </c>
      <c r="F86" s="106">
        <v>4710662.6884384621</v>
      </c>
      <c r="G86" s="106">
        <v>5322612.2650528029</v>
      </c>
      <c r="H86" s="107"/>
      <c r="I86" s="106">
        <v>20517992.344729304</v>
      </c>
      <c r="K86" s="99">
        <v>2006</v>
      </c>
      <c r="L86" s="99" t="s">
        <v>18</v>
      </c>
      <c r="M86" s="149">
        <v>597178.43713128648</v>
      </c>
      <c r="N86" s="149">
        <v>28376.101867606976</v>
      </c>
      <c r="O86" s="149">
        <v>91952.13567831878</v>
      </c>
      <c r="P86" s="149">
        <v>120328.23754592576</v>
      </c>
      <c r="Q86" s="150">
        <v>717506.67467721226</v>
      </c>
    </row>
    <row r="87" spans="1:17" s="99" customFormat="1">
      <c r="A87" s="99">
        <v>2006</v>
      </c>
      <c r="B87" s="99" t="s">
        <v>19</v>
      </c>
      <c r="C87" s="106">
        <v>-4213704.7321017338</v>
      </c>
      <c r="D87" s="107"/>
      <c r="E87" s="106">
        <v>-172997.30334043221</v>
      </c>
      <c r="F87" s="106">
        <v>-465094.51729001233</v>
      </c>
      <c r="G87" s="106">
        <v>-638091.82063044456</v>
      </c>
      <c r="H87" s="107"/>
      <c r="I87" s="106">
        <v>-4851796.552732178</v>
      </c>
      <c r="K87" s="99">
        <v>2006</v>
      </c>
      <c r="L87" s="99" t="s">
        <v>19</v>
      </c>
      <c r="M87" s="149">
        <v>-165598.59597159814</v>
      </c>
      <c r="N87" s="149">
        <v>-8021.8849558958418</v>
      </c>
      <c r="O87" s="149">
        <v>-9078.6449775010406</v>
      </c>
      <c r="P87" s="149">
        <v>-17100.529933396883</v>
      </c>
      <c r="Q87" s="150">
        <v>-182699.12590499502</v>
      </c>
    </row>
    <row r="88" spans="1:17" s="99" customFormat="1">
      <c r="A88" s="99">
        <v>2006</v>
      </c>
      <c r="B88" s="99" t="s">
        <v>20</v>
      </c>
      <c r="C88" s="106">
        <v>-5304585.6865053475</v>
      </c>
      <c r="D88" s="107"/>
      <c r="E88" s="106">
        <v>500800.95318699809</v>
      </c>
      <c r="F88" s="106">
        <v>4792791.3577943612</v>
      </c>
      <c r="G88" s="106">
        <v>5293592.3109813593</v>
      </c>
      <c r="H88" s="107"/>
      <c r="I88" s="106">
        <v>-10993.375523988158</v>
      </c>
      <c r="K88" s="99">
        <v>2006</v>
      </c>
      <c r="L88" s="99" t="s">
        <v>20</v>
      </c>
      <c r="M88" s="149">
        <v>-208470.21747966018</v>
      </c>
      <c r="N88" s="149">
        <v>23222.140199281101</v>
      </c>
      <c r="O88" s="149">
        <v>93555.287304145924</v>
      </c>
      <c r="P88" s="149">
        <v>116777.42750342702</v>
      </c>
      <c r="Q88" s="150">
        <v>-91692.789976233151</v>
      </c>
    </row>
    <row r="89" spans="1:17" s="99" customFormat="1">
      <c r="A89" s="99">
        <v>2006</v>
      </c>
      <c r="B89" s="99" t="s">
        <v>21</v>
      </c>
      <c r="C89" s="106">
        <v>28023362.32051263</v>
      </c>
      <c r="D89" s="107"/>
      <c r="E89" s="106">
        <v>614514.57859456679</v>
      </c>
      <c r="F89" s="106">
        <v>2925313.1024997365</v>
      </c>
      <c r="G89" s="106">
        <v>3539827.6810943033</v>
      </c>
      <c r="H89" s="107"/>
      <c r="I89" s="106">
        <v>31563190.001606934</v>
      </c>
      <c r="K89" s="99">
        <v>2006</v>
      </c>
      <c r="L89" s="99" t="s">
        <v>21</v>
      </c>
      <c r="M89" s="149">
        <v>1101318.1391961465</v>
      </c>
      <c r="N89" s="149">
        <v>28495.041009430064</v>
      </c>
      <c r="O89" s="149">
        <v>57102.111760794854</v>
      </c>
      <c r="P89" s="149">
        <v>85597.152770224915</v>
      </c>
      <c r="Q89" s="150">
        <v>1186915.2919663715</v>
      </c>
    </row>
    <row r="90" spans="1:17" s="99" customFormat="1">
      <c r="A90" s="99">
        <v>2007</v>
      </c>
      <c r="B90" s="99" t="s">
        <v>10</v>
      </c>
      <c r="C90" s="106">
        <v>17549629.165272329</v>
      </c>
      <c r="D90" s="107"/>
      <c r="E90" s="106">
        <v>480523.27559932641</v>
      </c>
      <c r="F90" s="106">
        <v>4465601.5336802732</v>
      </c>
      <c r="G90" s="106">
        <v>4946124.8092795992</v>
      </c>
      <c r="H90" s="107"/>
      <c r="I90" s="106">
        <v>22495753.974551927</v>
      </c>
      <c r="K90" s="99">
        <v>2007</v>
      </c>
      <c r="L90" s="99" t="s">
        <v>10</v>
      </c>
      <c r="M90" s="149">
        <v>689700.42619520251</v>
      </c>
      <c r="N90" s="149">
        <v>22281.864289540768</v>
      </c>
      <c r="O90" s="149">
        <v>87168.541937438931</v>
      </c>
      <c r="P90" s="149">
        <v>109450.4062269797</v>
      </c>
      <c r="Q90" s="150">
        <v>799150.8324221822</v>
      </c>
    </row>
    <row r="91" spans="1:17" s="99" customFormat="1">
      <c r="A91" s="99">
        <v>2007</v>
      </c>
      <c r="B91" s="99" t="s">
        <v>11</v>
      </c>
      <c r="C91" s="106">
        <v>-31637098.954589855</v>
      </c>
      <c r="D91" s="107"/>
      <c r="E91" s="106">
        <v>-929434.26896584919</v>
      </c>
      <c r="F91" s="106">
        <v>-3580801.4830693449</v>
      </c>
      <c r="G91" s="106">
        <v>-4510235.7520351941</v>
      </c>
      <c r="H91" s="107"/>
      <c r="I91" s="106">
        <v>-36147334.706625052</v>
      </c>
      <c r="K91" s="99">
        <v>2007</v>
      </c>
      <c r="L91" s="99" t="s">
        <v>11</v>
      </c>
      <c r="M91" s="149">
        <v>-1243337.9889153813</v>
      </c>
      <c r="N91" s="149">
        <v>-43097.867051946429</v>
      </c>
      <c r="O91" s="149">
        <v>-69897.24494951361</v>
      </c>
      <c r="P91" s="149">
        <v>-112995.11200146005</v>
      </c>
      <c r="Q91" s="150">
        <v>-1356333.1009168413</v>
      </c>
    </row>
    <row r="92" spans="1:17" s="99" customFormat="1">
      <c r="A92" s="99">
        <v>2007</v>
      </c>
      <c r="B92" s="99" t="s">
        <v>12</v>
      </c>
      <c r="C92" s="106">
        <v>12978818.034333667</v>
      </c>
      <c r="D92" s="107"/>
      <c r="E92" s="106">
        <v>392072.6666031059</v>
      </c>
      <c r="F92" s="106">
        <v>328122.49453834142</v>
      </c>
      <c r="G92" s="106">
        <v>720195.16114144726</v>
      </c>
      <c r="H92" s="107"/>
      <c r="I92" s="106">
        <v>13699013.195475115</v>
      </c>
      <c r="K92" s="99">
        <v>2007</v>
      </c>
      <c r="L92" s="99" t="s">
        <v>12</v>
      </c>
      <c r="M92" s="149">
        <v>510067.54874931311</v>
      </c>
      <c r="N92" s="149">
        <v>18180.409550386023</v>
      </c>
      <c r="O92" s="149">
        <v>6404.9510933884239</v>
      </c>
      <c r="P92" s="149">
        <v>24585.360643774446</v>
      </c>
      <c r="Q92" s="150">
        <v>534652.9093930875</v>
      </c>
    </row>
    <row r="93" spans="1:17" s="99" customFormat="1">
      <c r="A93" s="99">
        <v>2007</v>
      </c>
      <c r="B93" s="99" t="s">
        <v>13</v>
      </c>
      <c r="C93" s="106">
        <v>-14477708.940824641</v>
      </c>
      <c r="D93" s="107"/>
      <c r="E93" s="106">
        <v>-14115.039087099358</v>
      </c>
      <c r="F93" s="106">
        <v>1934207.8185610631</v>
      </c>
      <c r="G93" s="106">
        <v>1920092.7794739639</v>
      </c>
      <c r="H93" s="107"/>
      <c r="I93" s="106">
        <v>-12557616.161350677</v>
      </c>
      <c r="K93" s="99">
        <v>2007</v>
      </c>
      <c r="L93" s="99" t="s">
        <v>13</v>
      </c>
      <c r="M93" s="149">
        <v>-568973.96137440845</v>
      </c>
      <c r="N93" s="149">
        <v>-654.51436246879723</v>
      </c>
      <c r="O93" s="149">
        <v>37755.736618311952</v>
      </c>
      <c r="P93" s="149">
        <v>37101.222255843153</v>
      </c>
      <c r="Q93" s="150">
        <v>-531872.73911856534</v>
      </c>
    </row>
    <row r="94" spans="1:17" s="99" customFormat="1">
      <c r="A94" s="99">
        <v>2007</v>
      </c>
      <c r="B94" s="99" t="s">
        <v>14</v>
      </c>
      <c r="C94" s="106">
        <v>19942109.569139734</v>
      </c>
      <c r="D94" s="107"/>
      <c r="E94" s="106">
        <v>737683.377280719</v>
      </c>
      <c r="F94" s="106">
        <v>5276945.644284497</v>
      </c>
      <c r="G94" s="106">
        <v>6014629.0215652157</v>
      </c>
      <c r="H94" s="107"/>
      <c r="I94" s="106">
        <v>25956738.590704948</v>
      </c>
      <c r="K94" s="99">
        <v>2007</v>
      </c>
      <c r="L94" s="99" t="s">
        <v>14</v>
      </c>
      <c r="M94" s="149">
        <v>783724.90606719162</v>
      </c>
      <c r="N94" s="149">
        <v>34206.378204506938</v>
      </c>
      <c r="O94" s="149">
        <v>103005.97897643338</v>
      </c>
      <c r="P94" s="149">
        <v>137212.35718094034</v>
      </c>
      <c r="Q94" s="150">
        <v>920937.26324813196</v>
      </c>
    </row>
    <row r="95" spans="1:17" s="99" customFormat="1">
      <c r="A95" s="99">
        <v>2007</v>
      </c>
      <c r="B95" s="99" t="s">
        <v>15</v>
      </c>
      <c r="C95" s="106">
        <v>1308110.5638606346</v>
      </c>
      <c r="D95" s="107"/>
      <c r="E95" s="106">
        <v>49666.918488966396</v>
      </c>
      <c r="F95" s="106">
        <v>351228.37833953975</v>
      </c>
      <c r="G95" s="106">
        <v>400895.29682850617</v>
      </c>
      <c r="H95" s="107"/>
      <c r="I95" s="106">
        <v>1709005.8606891409</v>
      </c>
      <c r="K95" s="99">
        <v>2007</v>
      </c>
      <c r="L95" s="99" t="s">
        <v>15</v>
      </c>
      <c r="M95" s="149">
        <v>51408.745159722937</v>
      </c>
      <c r="N95" s="149">
        <v>2303.0550103333717</v>
      </c>
      <c r="O95" s="149">
        <v>6855.9779451878157</v>
      </c>
      <c r="P95" s="149">
        <v>9159.0329555211865</v>
      </c>
      <c r="Q95" s="150">
        <v>60567.778115244124</v>
      </c>
    </row>
    <row r="96" spans="1:17" s="99" customFormat="1">
      <c r="A96" s="99">
        <v>2007</v>
      </c>
      <c r="B96" s="99" t="s">
        <v>16</v>
      </c>
      <c r="C96" s="106">
        <v>14152894.376976943</v>
      </c>
      <c r="D96" s="107"/>
      <c r="E96" s="106">
        <v>531202.63513595622</v>
      </c>
      <c r="F96" s="106">
        <v>3714213.4937267024</v>
      </c>
      <c r="G96" s="106">
        <v>4245416.1288626585</v>
      </c>
      <c r="H96" s="107"/>
      <c r="I96" s="106">
        <v>18398310.505839601</v>
      </c>
      <c r="K96" s="99">
        <v>2007</v>
      </c>
      <c r="L96" s="99" t="s">
        <v>16</v>
      </c>
      <c r="M96" s="149">
        <v>556208.7490151939</v>
      </c>
      <c r="N96" s="149">
        <v>24631.866191254292</v>
      </c>
      <c r="O96" s="149">
        <v>72501.447397545227</v>
      </c>
      <c r="P96" s="149">
        <v>97133.313588799516</v>
      </c>
      <c r="Q96" s="150">
        <v>653342.06260399346</v>
      </c>
    </row>
    <row r="97" spans="1:17" s="99" customFormat="1">
      <c r="A97" s="99">
        <v>2007</v>
      </c>
      <c r="B97" s="99" t="s">
        <v>17</v>
      </c>
      <c r="C97" s="106">
        <v>-57418605.261516146</v>
      </c>
      <c r="D97" s="107"/>
      <c r="E97" s="106">
        <v>-2183347.9035499161</v>
      </c>
      <c r="F97" s="106">
        <v>-15024488.726095054</v>
      </c>
      <c r="G97" s="106">
        <v>-17207836.629644971</v>
      </c>
      <c r="H97" s="107"/>
      <c r="I97" s="106">
        <v>-74626441.891161114</v>
      </c>
      <c r="K97" s="99">
        <v>2007</v>
      </c>
      <c r="L97" s="99" t="s">
        <v>17</v>
      </c>
      <c r="M97" s="149">
        <v>-2256551.1867775847</v>
      </c>
      <c r="N97" s="149">
        <v>-101241.84228760962</v>
      </c>
      <c r="O97" s="149">
        <v>-293278.01993337547</v>
      </c>
      <c r="P97" s="149">
        <v>-394519.86222098512</v>
      </c>
      <c r="Q97" s="150">
        <v>-2651071.0489985701</v>
      </c>
    </row>
    <row r="98" spans="1:17" s="99" customFormat="1">
      <c r="A98" s="99">
        <v>2007</v>
      </c>
      <c r="B98" s="99" t="s">
        <v>18</v>
      </c>
      <c r="C98" s="106">
        <v>-21241295.876136839</v>
      </c>
      <c r="D98" s="107"/>
      <c r="E98" s="106">
        <v>-829846.28849951923</v>
      </c>
      <c r="F98" s="106">
        <v>-6617830.8187016128</v>
      </c>
      <c r="G98" s="106">
        <v>-7447677.107201132</v>
      </c>
      <c r="H98" s="107"/>
      <c r="I98" s="106">
        <v>-28688972.983337972</v>
      </c>
      <c r="K98" s="99">
        <v>2007</v>
      </c>
      <c r="L98" s="99" t="s">
        <v>18</v>
      </c>
      <c r="M98" s="149">
        <v>-834782.92793217779</v>
      </c>
      <c r="N98" s="149">
        <v>-38479.972397722711</v>
      </c>
      <c r="O98" s="149">
        <v>-129180.05758105547</v>
      </c>
      <c r="P98" s="149">
        <v>-167660.02997877818</v>
      </c>
      <c r="Q98" s="150">
        <v>-1002442.9579109559</v>
      </c>
    </row>
    <row r="99" spans="1:17" s="99" customFormat="1">
      <c r="A99" s="99">
        <v>2007</v>
      </c>
      <c r="B99" s="99" t="s">
        <v>19</v>
      </c>
      <c r="C99" s="106">
        <v>-30512366.104900703</v>
      </c>
      <c r="D99" s="107"/>
      <c r="E99" s="106">
        <v>-1218092.5041858163</v>
      </c>
      <c r="F99" s="106">
        <v>-9586978.1677857488</v>
      </c>
      <c r="G99" s="106">
        <v>-10805070.671971565</v>
      </c>
      <c r="H99" s="107"/>
      <c r="I99" s="106">
        <v>-41317436.77687227</v>
      </c>
      <c r="K99" s="99">
        <v>2007</v>
      </c>
      <c r="L99" s="99" t="s">
        <v>19</v>
      </c>
      <c r="M99" s="149">
        <v>-1199135.9879225977</v>
      </c>
      <c r="N99" s="149">
        <v>-56482.949419096301</v>
      </c>
      <c r="O99" s="149">
        <v>-187137.8138351778</v>
      </c>
      <c r="P99" s="149">
        <v>-243620.76325427409</v>
      </c>
      <c r="Q99" s="150">
        <v>-1442756.7511768718</v>
      </c>
    </row>
    <row r="100" spans="1:17" s="99" customFormat="1">
      <c r="A100" s="99">
        <v>2007</v>
      </c>
      <c r="B100" s="99" t="s">
        <v>20</v>
      </c>
      <c r="C100" s="106">
        <v>13076792.282497061</v>
      </c>
      <c r="D100" s="107"/>
      <c r="E100" s="106">
        <v>344553.90404277103</v>
      </c>
      <c r="F100" s="106">
        <v>3336378.4751314004</v>
      </c>
      <c r="G100" s="106">
        <v>3680932.3791741715</v>
      </c>
      <c r="H100" s="107"/>
      <c r="I100" s="106">
        <v>16757724.661671232</v>
      </c>
      <c r="K100" s="99">
        <v>2007</v>
      </c>
      <c r="L100" s="99" t="s">
        <v>20</v>
      </c>
      <c r="M100" s="149">
        <v>513917.93670213455</v>
      </c>
      <c r="N100" s="149">
        <v>15976.964530463292</v>
      </c>
      <c r="O100" s="149">
        <v>65126.107834564929</v>
      </c>
      <c r="P100" s="149">
        <v>81103.072365028216</v>
      </c>
      <c r="Q100" s="150">
        <v>595021.00906716287</v>
      </c>
    </row>
    <row r="101" spans="1:17" s="99" customFormat="1">
      <c r="A101" s="99">
        <v>2007</v>
      </c>
      <c r="B101" s="99" t="s">
        <v>21</v>
      </c>
      <c r="C101" s="106">
        <v>48963172.270526379</v>
      </c>
      <c r="D101" s="107"/>
      <c r="E101" s="106">
        <v>1241685.2905731038</v>
      </c>
      <c r="F101" s="106">
        <v>6472777.1073095165</v>
      </c>
      <c r="G101" s="106">
        <v>7714462.3978826199</v>
      </c>
      <c r="H101" s="107"/>
      <c r="I101" s="106">
        <v>56677634.668408997</v>
      </c>
      <c r="K101" s="99">
        <v>2007</v>
      </c>
      <c r="L101" s="99" t="s">
        <v>21</v>
      </c>
      <c r="M101" s="149">
        <v>1924252.6702316867</v>
      </c>
      <c r="N101" s="149">
        <v>57576.946923874828</v>
      </c>
      <c r="O101" s="149">
        <v>126348.60913468176</v>
      </c>
      <c r="P101" s="149">
        <v>183925.5560585566</v>
      </c>
      <c r="Q101" s="150">
        <v>2108178.2262902432</v>
      </c>
    </row>
    <row r="102" spans="1:17" s="99" customFormat="1">
      <c r="A102" s="99">
        <v>2008</v>
      </c>
      <c r="B102" s="99" t="s">
        <v>10</v>
      </c>
      <c r="C102" s="106">
        <v>-33669123.531942576</v>
      </c>
      <c r="D102" s="107"/>
      <c r="E102" s="106">
        <v>-891884.61276703619</v>
      </c>
      <c r="F102" s="106">
        <v>-3574829.7396171377</v>
      </c>
      <c r="G102" s="106">
        <v>-4466714.3523841742</v>
      </c>
      <c r="H102" s="107"/>
      <c r="I102" s="106">
        <v>-38135837.884326749</v>
      </c>
      <c r="K102" s="99">
        <v>2008</v>
      </c>
      <c r="L102" s="99" t="s">
        <v>10</v>
      </c>
      <c r="M102" s="149">
        <v>-1323196.5548053433</v>
      </c>
      <c r="N102" s="149">
        <v>-41356.689494007471</v>
      </c>
      <c r="O102" s="149">
        <v>-69780.67651732653</v>
      </c>
      <c r="P102" s="149">
        <v>-111137.366011334</v>
      </c>
      <c r="Q102" s="150">
        <v>-1434333.9208166774</v>
      </c>
    </row>
    <row r="103" spans="1:17" s="99" customFormat="1">
      <c r="A103" s="99">
        <v>2008</v>
      </c>
      <c r="B103" s="99" t="s">
        <v>11</v>
      </c>
      <c r="C103" s="106">
        <v>22183781.791128498</v>
      </c>
      <c r="D103" s="107"/>
      <c r="E103" s="106">
        <v>632222.14119286789</v>
      </c>
      <c r="F103" s="106">
        <v>2459441.857425008</v>
      </c>
      <c r="G103" s="106">
        <v>3091663.9986178759</v>
      </c>
      <c r="H103" s="107"/>
      <c r="I103" s="106">
        <v>25275445.789746374</v>
      </c>
      <c r="K103" s="99">
        <v>2008</v>
      </c>
      <c r="L103" s="99" t="s">
        <v>11</v>
      </c>
      <c r="M103" s="149">
        <v>871822.62439134996</v>
      </c>
      <c r="N103" s="149">
        <v>29316.140687113286</v>
      </c>
      <c r="O103" s="149">
        <v>48008.305056936151</v>
      </c>
      <c r="P103" s="149">
        <v>77324.445744049444</v>
      </c>
      <c r="Q103" s="150">
        <v>949147.07013539935</v>
      </c>
    </row>
    <row r="104" spans="1:17" s="99" customFormat="1">
      <c r="A104" s="99">
        <v>2008</v>
      </c>
      <c r="B104" s="99" t="s">
        <v>12</v>
      </c>
      <c r="C104" s="106">
        <v>-201124.95678071864</v>
      </c>
      <c r="D104" s="107"/>
      <c r="E104" s="106">
        <v>-180395.34605659757</v>
      </c>
      <c r="F104" s="106">
        <v>1598760.4396914733</v>
      </c>
      <c r="G104" s="106">
        <v>1418365.0936348757</v>
      </c>
      <c r="H104" s="107"/>
      <c r="I104" s="106">
        <v>1217240.1368541571</v>
      </c>
      <c r="K104" s="99">
        <v>2008</v>
      </c>
      <c r="L104" s="99" t="s">
        <v>12</v>
      </c>
      <c r="M104" s="149">
        <v>-7904.2108014822425</v>
      </c>
      <c r="N104" s="149">
        <v>-8364.9321966444295</v>
      </c>
      <c r="O104" s="149">
        <v>31207.803782777555</v>
      </c>
      <c r="P104" s="149">
        <v>22842.871586133126</v>
      </c>
      <c r="Q104" s="150">
        <v>14938.660784650883</v>
      </c>
    </row>
    <row r="105" spans="1:17" s="99" customFormat="1">
      <c r="A105" s="99">
        <v>2008</v>
      </c>
      <c r="B105" s="99" t="s">
        <v>13</v>
      </c>
      <c r="C105" s="106">
        <v>4363494.9536097068</v>
      </c>
      <c r="D105" s="107"/>
      <c r="E105" s="106">
        <v>234730.34221031159</v>
      </c>
      <c r="F105" s="106">
        <v>1585233.7603138646</v>
      </c>
      <c r="G105" s="106">
        <v>1819964.1025241762</v>
      </c>
      <c r="H105" s="107"/>
      <c r="I105" s="106">
        <v>6183459.0561338831</v>
      </c>
      <c r="K105" s="99">
        <v>2008</v>
      </c>
      <c r="L105" s="99" t="s">
        <v>13</v>
      </c>
      <c r="M105" s="149">
        <v>171485.35167686149</v>
      </c>
      <c r="N105" s="149">
        <v>10884.445968292148</v>
      </c>
      <c r="O105" s="149">
        <v>30943.763001326635</v>
      </c>
      <c r="P105" s="149">
        <v>41828.208969618783</v>
      </c>
      <c r="Q105" s="150">
        <v>213313.5606464803</v>
      </c>
    </row>
    <row r="106" spans="1:17" s="99" customFormat="1">
      <c r="A106" s="99">
        <v>2008</v>
      </c>
      <c r="B106" s="99" t="s">
        <v>14</v>
      </c>
      <c r="C106" s="106">
        <v>-1407993.1394915031</v>
      </c>
      <c r="D106" s="107"/>
      <c r="E106" s="106">
        <v>-50865.723912064183</v>
      </c>
      <c r="F106" s="106">
        <v>-799426.59613681096</v>
      </c>
      <c r="G106" s="106">
        <v>-850292.32004887518</v>
      </c>
      <c r="H106" s="107"/>
      <c r="I106" s="106">
        <v>-2258285.4595403783</v>
      </c>
      <c r="K106" s="99">
        <v>2008</v>
      </c>
      <c r="L106" s="99" t="s">
        <v>14</v>
      </c>
      <c r="M106" s="149">
        <v>-55334.130382016076</v>
      </c>
      <c r="N106" s="149">
        <v>-2358.6436178024164</v>
      </c>
      <c r="O106" s="149">
        <v>-15604.807156590548</v>
      </c>
      <c r="P106" s="149">
        <v>-17963.450774392964</v>
      </c>
      <c r="Q106" s="150">
        <v>-73297.58115640904</v>
      </c>
    </row>
    <row r="107" spans="1:17" s="99" customFormat="1">
      <c r="A107" s="99">
        <v>2008</v>
      </c>
      <c r="B107" s="99" t="s">
        <v>15</v>
      </c>
      <c r="C107" s="106">
        <v>-41692445.405897945</v>
      </c>
      <c r="D107" s="107"/>
      <c r="E107" s="106">
        <v>-1544629.778901713</v>
      </c>
      <c r="F107" s="106">
        <v>-11381310.126292113</v>
      </c>
      <c r="G107" s="106">
        <v>-12925939.905193826</v>
      </c>
      <c r="H107" s="107"/>
      <c r="I107" s="106">
        <v>-54618385.311091773</v>
      </c>
      <c r="K107" s="99">
        <v>2008</v>
      </c>
      <c r="L107" s="99" t="s">
        <v>15</v>
      </c>
      <c r="M107" s="149">
        <v>-1638513.1044517893</v>
      </c>
      <c r="N107" s="149">
        <v>-71624.482847672436</v>
      </c>
      <c r="O107" s="149">
        <v>-222163.17366522204</v>
      </c>
      <c r="P107" s="149">
        <v>-293787.65651289449</v>
      </c>
      <c r="Q107" s="150">
        <v>-1932300.7609646837</v>
      </c>
    </row>
    <row r="108" spans="1:17" s="99" customFormat="1">
      <c r="A108" s="99">
        <v>2008</v>
      </c>
      <c r="B108" s="99" t="s">
        <v>16</v>
      </c>
      <c r="C108" s="106">
        <v>-30685255.697466798</v>
      </c>
      <c r="D108" s="107"/>
      <c r="E108" s="106">
        <v>-1124276.6606382336</v>
      </c>
      <c r="F108" s="106">
        <v>-8185361.9333619028</v>
      </c>
      <c r="G108" s="106">
        <v>-9309638.5940001365</v>
      </c>
      <c r="H108" s="107"/>
      <c r="I108" s="106">
        <v>-39994894.291466936</v>
      </c>
      <c r="K108" s="99">
        <v>2008</v>
      </c>
      <c r="L108" s="99" t="s">
        <v>16</v>
      </c>
      <c r="M108" s="149">
        <v>-1205930.5489104453</v>
      </c>
      <c r="N108" s="149">
        <v>-52132.708753794897</v>
      </c>
      <c r="O108" s="149">
        <v>-159778.26493922435</v>
      </c>
      <c r="P108" s="149">
        <v>-211910.97369301924</v>
      </c>
      <c r="Q108" s="150">
        <v>-1417841.5226034645</v>
      </c>
    </row>
    <row r="109" spans="1:17" s="99" customFormat="1">
      <c r="A109" s="99">
        <v>2008</v>
      </c>
      <c r="B109" s="99" t="s">
        <v>17</v>
      </c>
      <c r="C109" s="106">
        <v>-19428915.702233523</v>
      </c>
      <c r="D109" s="107"/>
      <c r="E109" s="106">
        <v>-719233.87839687802</v>
      </c>
      <c r="F109" s="106">
        <v>-5177267.7255329899</v>
      </c>
      <c r="G109" s="106">
        <v>-5896501.603929868</v>
      </c>
      <c r="H109" s="107"/>
      <c r="I109" s="106">
        <v>-25325417.306163393</v>
      </c>
      <c r="K109" s="99">
        <v>2008</v>
      </c>
      <c r="L109" s="99" t="s">
        <v>17</v>
      </c>
      <c r="M109" s="149">
        <v>-763556.38709777745</v>
      </c>
      <c r="N109" s="149">
        <v>-33350.874941263231</v>
      </c>
      <c r="O109" s="149">
        <v>-101060.26600240397</v>
      </c>
      <c r="P109" s="149">
        <v>-134411.14094366721</v>
      </c>
      <c r="Q109" s="150">
        <v>-897967.5280414446</v>
      </c>
    </row>
    <row r="110" spans="1:17" s="99" customFormat="1">
      <c r="A110" s="99">
        <v>2008</v>
      </c>
      <c r="B110" s="99" t="s">
        <v>18</v>
      </c>
      <c r="C110" s="106">
        <v>-4120345.7942631021</v>
      </c>
      <c r="D110" s="107"/>
      <c r="E110" s="106">
        <v>-155839.60529729549</v>
      </c>
      <c r="F110" s="106">
        <v>-1054112.1587917169</v>
      </c>
      <c r="G110" s="106">
        <v>-1209951.7640890125</v>
      </c>
      <c r="H110" s="107"/>
      <c r="I110" s="106">
        <v>-5330297.5583521146</v>
      </c>
      <c r="K110" s="99">
        <v>2008</v>
      </c>
      <c r="L110" s="99" t="s">
        <v>18</v>
      </c>
      <c r="M110" s="149">
        <v>-161929.58971453991</v>
      </c>
      <c r="N110" s="149">
        <v>-7226.2824976355923</v>
      </c>
      <c r="O110" s="149">
        <v>-20576.269339614315</v>
      </c>
      <c r="P110" s="149">
        <v>-27802.551837249906</v>
      </c>
      <c r="Q110" s="150">
        <v>-189732.14155178983</v>
      </c>
    </row>
    <row r="111" spans="1:17" s="99" customFormat="1">
      <c r="A111" s="99">
        <v>2008</v>
      </c>
      <c r="B111" s="99" t="s">
        <v>19</v>
      </c>
      <c r="C111" s="106">
        <v>22498898.701662183</v>
      </c>
      <c r="D111" s="107"/>
      <c r="E111" s="106">
        <v>870282.35737223492</v>
      </c>
      <c r="F111" s="106">
        <v>8735806.9937318638</v>
      </c>
      <c r="G111" s="106">
        <v>9606089.3511040993</v>
      </c>
      <c r="H111" s="107"/>
      <c r="I111" s="106">
        <v>32104988.052766282</v>
      </c>
      <c r="K111" s="99">
        <v>2008</v>
      </c>
      <c r="L111" s="99" t="s">
        <v>19</v>
      </c>
      <c r="M111" s="149">
        <v>884206.71897532383</v>
      </c>
      <c r="N111" s="149">
        <v>40354.992911350535</v>
      </c>
      <c r="O111" s="149">
        <v>170522.95251764599</v>
      </c>
      <c r="P111" s="149">
        <v>210877.94542899652</v>
      </c>
      <c r="Q111" s="150">
        <v>1095084.6644043203</v>
      </c>
    </row>
    <row r="112" spans="1:17" s="99" customFormat="1">
      <c r="A112" s="99">
        <v>2008</v>
      </c>
      <c r="B112" s="99" t="s">
        <v>20</v>
      </c>
      <c r="C112" s="106">
        <v>-9667559.8731568251</v>
      </c>
      <c r="D112" s="107"/>
      <c r="E112" s="106">
        <v>287700.98193319159</v>
      </c>
      <c r="F112" s="106">
        <v>3296557.99764563</v>
      </c>
      <c r="G112" s="106">
        <v>3584258.9795788215</v>
      </c>
      <c r="H112" s="107"/>
      <c r="I112" s="106">
        <v>-6083300.8935780041</v>
      </c>
      <c r="K112" s="99">
        <v>2008</v>
      </c>
      <c r="L112" s="99" t="s">
        <v>20</v>
      </c>
      <c r="M112" s="149">
        <v>-379935.10301506321</v>
      </c>
      <c r="N112" s="149">
        <v>13340.694532242094</v>
      </c>
      <c r="O112" s="149">
        <v>64348.812114042696</v>
      </c>
      <c r="P112" s="149">
        <v>77689.50664628479</v>
      </c>
      <c r="Q112" s="150">
        <v>-302245.59636877844</v>
      </c>
    </row>
    <row r="113" spans="1:17" s="99" customFormat="1">
      <c r="A113" s="99">
        <v>2008</v>
      </c>
      <c r="B113" s="99" t="s">
        <v>21</v>
      </c>
      <c r="C113" s="106">
        <v>31326028.914862022</v>
      </c>
      <c r="D113" s="107"/>
      <c r="E113" s="106">
        <v>749995.3635903158</v>
      </c>
      <c r="F113" s="106">
        <v>3428372.6317544808</v>
      </c>
      <c r="G113" s="106">
        <v>4178367.9953447967</v>
      </c>
      <c r="H113" s="107"/>
      <c r="I113" s="106">
        <v>35504396.910206817</v>
      </c>
      <c r="K113" s="99">
        <v>2008</v>
      </c>
      <c r="L113" s="99" t="s">
        <v>21</v>
      </c>
      <c r="M113" s="149">
        <v>1231112.9363540774</v>
      </c>
      <c r="N113" s="149">
        <v>34777.285009682942</v>
      </c>
      <c r="O113" s="149">
        <v>66921.833771847465</v>
      </c>
      <c r="P113" s="149">
        <v>101699.11878153041</v>
      </c>
      <c r="Q113" s="150">
        <v>1332812.0551356077</v>
      </c>
    </row>
    <row r="114" spans="1:17" s="99" customFormat="1">
      <c r="A114" s="99">
        <v>2009</v>
      </c>
      <c r="B114" s="99" t="s">
        <v>10</v>
      </c>
      <c r="C114" s="106">
        <v>9265050.2608947214</v>
      </c>
      <c r="D114" s="107"/>
      <c r="E114" s="106">
        <v>238924.34746272818</v>
      </c>
      <c r="F114" s="106">
        <v>1441036.7576866644</v>
      </c>
      <c r="G114" s="106">
        <v>1679961.1051493925</v>
      </c>
      <c r="H114" s="107"/>
      <c r="I114" s="106">
        <v>10945011.366044113</v>
      </c>
      <c r="K114" s="99">
        <v>2009</v>
      </c>
      <c r="L114" s="99" t="s">
        <v>10</v>
      </c>
      <c r="M114" s="149">
        <v>364116.47525316256</v>
      </c>
      <c r="N114" s="149">
        <v>11078.921991846706</v>
      </c>
      <c r="O114" s="149">
        <v>28129.037510043687</v>
      </c>
      <c r="P114" s="149">
        <v>39207.959501890393</v>
      </c>
      <c r="Q114" s="150">
        <v>403324.43475505296</v>
      </c>
    </row>
    <row r="115" spans="1:17" s="99" customFormat="1">
      <c r="A115" s="99">
        <v>2009</v>
      </c>
      <c r="B115" s="99" t="s">
        <v>11</v>
      </c>
      <c r="C115" s="106">
        <v>-6117737.6822145162</v>
      </c>
      <c r="D115" s="107"/>
      <c r="E115" s="106">
        <v>-170004.06950533032</v>
      </c>
      <c r="F115" s="106">
        <v>-937867.78802498325</v>
      </c>
      <c r="G115" s="106">
        <v>-1107871.8575303135</v>
      </c>
      <c r="H115" s="107"/>
      <c r="I115" s="106">
        <v>-7225609.5397448298</v>
      </c>
      <c r="K115" s="99">
        <v>2009</v>
      </c>
      <c r="L115" s="99" t="s">
        <v>11</v>
      </c>
      <c r="M115" s="149">
        <v>-240427.09091103051</v>
      </c>
      <c r="N115" s="149">
        <v>-7883.0887029621672</v>
      </c>
      <c r="O115" s="149">
        <v>-18307.179222247672</v>
      </c>
      <c r="P115" s="149">
        <v>-26190.267925209839</v>
      </c>
      <c r="Q115" s="150">
        <v>-266617.35883624037</v>
      </c>
    </row>
    <row r="116" spans="1:17" s="99" customFormat="1">
      <c r="A116" s="99">
        <v>2009</v>
      </c>
      <c r="B116" s="99" t="s">
        <v>12</v>
      </c>
      <c r="C116" s="106">
        <v>10317200.102401569</v>
      </c>
      <c r="D116" s="107"/>
      <c r="E116" s="106">
        <v>219048.52064848505</v>
      </c>
      <c r="F116" s="106">
        <v>15384.78177203692</v>
      </c>
      <c r="G116" s="106">
        <v>234433.30242052197</v>
      </c>
      <c r="H116" s="107"/>
      <c r="I116" s="106">
        <v>10551633.404822091</v>
      </c>
      <c r="K116" s="99">
        <v>2009</v>
      </c>
      <c r="L116" s="99" t="s">
        <v>12</v>
      </c>
      <c r="M116" s="149">
        <v>405465.96402438171</v>
      </c>
      <c r="N116" s="149">
        <v>10157.279902470253</v>
      </c>
      <c r="O116" s="149">
        <v>300.31094019016069</v>
      </c>
      <c r="P116" s="149">
        <v>10457.590842660413</v>
      </c>
      <c r="Q116" s="150">
        <v>415923.55486704211</v>
      </c>
    </row>
    <row r="117" spans="1:17" s="99" customFormat="1">
      <c r="A117" s="99">
        <v>2009</v>
      </c>
      <c r="B117" s="99" t="s">
        <v>13</v>
      </c>
      <c r="C117" s="106">
        <v>12631804.867138173</v>
      </c>
      <c r="D117" s="107"/>
      <c r="E117" s="106">
        <v>578417.25632681092</v>
      </c>
      <c r="F117" s="106">
        <v>5229210.3331833677</v>
      </c>
      <c r="G117" s="106">
        <v>5807627.5895101782</v>
      </c>
      <c r="H117" s="107"/>
      <c r="I117" s="106">
        <v>18439432.45664835</v>
      </c>
      <c r="K117" s="99">
        <v>2009</v>
      </c>
      <c r="L117" s="99" t="s">
        <v>13</v>
      </c>
      <c r="M117" s="149">
        <v>496429.93127853022</v>
      </c>
      <c r="N117" s="149">
        <v>26821.208175874224</v>
      </c>
      <c r="O117" s="149">
        <v>102074.18570373933</v>
      </c>
      <c r="P117" s="149">
        <v>128895.39387961356</v>
      </c>
      <c r="Q117" s="150">
        <v>625325.32515814377</v>
      </c>
    </row>
    <row r="118" spans="1:17" s="99" customFormat="1">
      <c r="A118" s="99">
        <v>2009</v>
      </c>
      <c r="B118" s="99" t="s">
        <v>14</v>
      </c>
      <c r="C118" s="106">
        <v>9200832.9536947682</v>
      </c>
      <c r="D118" s="107"/>
      <c r="E118" s="106">
        <v>324512.58812384517</v>
      </c>
      <c r="F118" s="106">
        <v>1774454.6261181191</v>
      </c>
      <c r="G118" s="106">
        <v>2098967.2142419643</v>
      </c>
      <c r="H118" s="107"/>
      <c r="I118" s="106">
        <v>11299800.167936733</v>
      </c>
      <c r="K118" s="99">
        <v>2009</v>
      </c>
      <c r="L118" s="99" t="s">
        <v>14</v>
      </c>
      <c r="M118" s="149">
        <v>361592.73508020438</v>
      </c>
      <c r="N118" s="149">
        <v>15047.648711302701</v>
      </c>
      <c r="O118" s="149">
        <v>34637.354301825682</v>
      </c>
      <c r="P118" s="149">
        <v>49685.003013128386</v>
      </c>
      <c r="Q118" s="150">
        <v>411277.73809333279</v>
      </c>
    </row>
    <row r="119" spans="1:17" s="99" customFormat="1">
      <c r="A119" s="99">
        <v>2009</v>
      </c>
      <c r="B119" s="99" t="s">
        <v>15</v>
      </c>
      <c r="C119" s="106">
        <v>-43051163.446152277</v>
      </c>
      <c r="D119" s="107"/>
      <c r="E119" s="106">
        <v>-1557745.0256083941</v>
      </c>
      <c r="F119" s="106">
        <v>-12609455.359423557</v>
      </c>
      <c r="G119" s="106">
        <v>-14167200.385031952</v>
      </c>
      <c r="H119" s="107"/>
      <c r="I119" s="106">
        <v>-57218363.831184231</v>
      </c>
      <c r="K119" s="99">
        <v>2009</v>
      </c>
      <c r="L119" s="99" t="s">
        <v>15</v>
      </c>
      <c r="M119" s="149">
        <v>-1691910.7234337847</v>
      </c>
      <c r="N119" s="149">
        <v>-72232.636837461236</v>
      </c>
      <c r="O119" s="149">
        <v>-246136.56861594782</v>
      </c>
      <c r="P119" s="149">
        <v>-318369.20545340906</v>
      </c>
      <c r="Q119" s="150">
        <v>-2010279.9288871938</v>
      </c>
    </row>
    <row r="120" spans="1:17" s="99" customFormat="1">
      <c r="A120" s="99">
        <v>2009</v>
      </c>
      <c r="B120" s="99" t="s">
        <v>16</v>
      </c>
      <c r="C120" s="106">
        <v>17069827.379828658</v>
      </c>
      <c r="D120" s="107"/>
      <c r="E120" s="106">
        <v>609716.64315240399</v>
      </c>
      <c r="F120" s="106">
        <v>4635405.0415961621</v>
      </c>
      <c r="G120" s="106">
        <v>5245121.6847485658</v>
      </c>
      <c r="H120" s="107"/>
      <c r="I120" s="106">
        <v>22314949.064577222</v>
      </c>
      <c r="K120" s="99">
        <v>2009</v>
      </c>
      <c r="L120" s="99" t="s">
        <v>16</v>
      </c>
      <c r="M120" s="149">
        <v>670844.21602726623</v>
      </c>
      <c r="N120" s="149">
        <v>28272.560742976973</v>
      </c>
      <c r="O120" s="149">
        <v>90483.10641195708</v>
      </c>
      <c r="P120" s="149">
        <v>118755.66715493405</v>
      </c>
      <c r="Q120" s="150">
        <v>789599.88318220025</v>
      </c>
    </row>
    <row r="121" spans="1:17" s="99" customFormat="1">
      <c r="A121" s="99">
        <v>2009</v>
      </c>
      <c r="B121" s="99" t="s">
        <v>17</v>
      </c>
      <c r="C121" s="106">
        <v>51553180.572586603</v>
      </c>
      <c r="D121" s="107"/>
      <c r="E121" s="106">
        <v>1868768.3262383041</v>
      </c>
      <c r="F121" s="106">
        <v>14047938.450153541</v>
      </c>
      <c r="G121" s="106">
        <v>15916706.776391845</v>
      </c>
      <c r="H121" s="107"/>
      <c r="I121" s="106">
        <v>67469887.348978445</v>
      </c>
      <c r="K121" s="99">
        <v>2009</v>
      </c>
      <c r="L121" s="99" t="s">
        <v>17</v>
      </c>
      <c r="M121" s="149">
        <v>2026039.9965026537</v>
      </c>
      <c r="N121" s="149">
        <v>86654.787287670173</v>
      </c>
      <c r="O121" s="149">
        <v>274215.75854699709</v>
      </c>
      <c r="P121" s="149">
        <v>360870.54583466728</v>
      </c>
      <c r="Q121" s="150">
        <v>2386910.5423373207</v>
      </c>
    </row>
    <row r="122" spans="1:17" s="99" customFormat="1">
      <c r="A122" s="99">
        <v>2009</v>
      </c>
      <c r="B122" s="99" t="s">
        <v>18</v>
      </c>
      <c r="C122" s="106">
        <v>-3131964.257673373</v>
      </c>
      <c r="D122" s="107"/>
      <c r="E122" s="106">
        <v>-116610.74981947802</v>
      </c>
      <c r="F122" s="106">
        <v>-1138828.0714360182</v>
      </c>
      <c r="G122" s="106">
        <v>-1255438.8212554962</v>
      </c>
      <c r="H122" s="107"/>
      <c r="I122" s="106">
        <v>-4387403.0789288692</v>
      </c>
      <c r="K122" s="99">
        <v>2009</v>
      </c>
      <c r="L122" s="99" t="s">
        <v>18</v>
      </c>
      <c r="M122" s="149">
        <v>-123086.19532656357</v>
      </c>
      <c r="N122" s="149">
        <v>-5407.2404691291958</v>
      </c>
      <c r="O122" s="149">
        <v>-22229.923954431073</v>
      </c>
      <c r="P122" s="149">
        <v>-27637.164423560269</v>
      </c>
      <c r="Q122" s="150">
        <v>-150723.35975012384</v>
      </c>
    </row>
    <row r="123" spans="1:17" s="99" customFormat="1">
      <c r="A123" s="99">
        <v>2009</v>
      </c>
      <c r="B123" s="99" t="s">
        <v>19</v>
      </c>
      <c r="C123" s="106">
        <v>-27364706.562457532</v>
      </c>
      <c r="D123" s="107"/>
      <c r="E123" s="106">
        <v>-1044211.6887163506</v>
      </c>
      <c r="F123" s="106">
        <v>-8096715.2333834227</v>
      </c>
      <c r="G123" s="106">
        <v>-9140926.9220997728</v>
      </c>
      <c r="H123" s="107"/>
      <c r="I123" s="106">
        <v>-36505633.484557301</v>
      </c>
      <c r="K123" s="99">
        <v>2009</v>
      </c>
      <c r="L123" s="99" t="s">
        <v>19</v>
      </c>
      <c r="M123" s="149">
        <v>-1075432.967904581</v>
      </c>
      <c r="N123" s="149">
        <v>-48420.096005777181</v>
      </c>
      <c r="O123" s="149">
        <v>-158047.88135564441</v>
      </c>
      <c r="P123" s="149">
        <v>-206467.9773614216</v>
      </c>
      <c r="Q123" s="150">
        <v>-1281900.9452660026</v>
      </c>
    </row>
    <row r="124" spans="1:17" s="99" customFormat="1">
      <c r="A124" s="99">
        <v>2009</v>
      </c>
      <c r="B124" s="99" t="s">
        <v>20</v>
      </c>
      <c r="C124" s="106">
        <v>16186491.001043282</v>
      </c>
      <c r="D124" s="107"/>
      <c r="E124" s="106">
        <v>639749.6672744127</v>
      </c>
      <c r="F124" s="106">
        <v>7353867.2284368956</v>
      </c>
      <c r="G124" s="106">
        <v>7993616.8957113083</v>
      </c>
      <c r="H124" s="107"/>
      <c r="I124" s="106">
        <v>24180107.896754593</v>
      </c>
      <c r="K124" s="99">
        <v>2009</v>
      </c>
      <c r="L124" s="99" t="s">
        <v>20</v>
      </c>
      <c r="M124" s="149">
        <v>636129.09634100099</v>
      </c>
      <c r="N124" s="149">
        <v>29665.192071514517</v>
      </c>
      <c r="O124" s="149">
        <v>143547.4882990882</v>
      </c>
      <c r="P124" s="149">
        <v>173212.68037060273</v>
      </c>
      <c r="Q124" s="150">
        <v>809341.77671160374</v>
      </c>
    </row>
    <row r="125" spans="1:17" s="99" customFormat="1">
      <c r="A125" s="99">
        <v>2009</v>
      </c>
      <c r="B125" s="99" t="s">
        <v>21</v>
      </c>
      <c r="C125" s="106">
        <v>-20035187.116817061</v>
      </c>
      <c r="D125" s="107"/>
      <c r="E125" s="106">
        <v>-496206.51507600094</v>
      </c>
      <c r="F125" s="106">
        <v>-1431969.9120622275</v>
      </c>
      <c r="G125" s="106">
        <v>-1928176.4271382284</v>
      </c>
      <c r="H125" s="107"/>
      <c r="I125" s="106">
        <v>-21963363.543955289</v>
      </c>
      <c r="K125" s="99">
        <v>2009</v>
      </c>
      <c r="L125" s="99" t="s">
        <v>21</v>
      </c>
      <c r="M125" s="149">
        <v>-787382.8536909105</v>
      </c>
      <c r="N125" s="149">
        <v>-23009.096104074164</v>
      </c>
      <c r="O125" s="149">
        <v>-27952.05268345468</v>
      </c>
      <c r="P125" s="149">
        <v>-50961.148787528844</v>
      </c>
      <c r="Q125" s="150">
        <v>-838344.00247843936</v>
      </c>
    </row>
    <row r="126" spans="1:17" s="99" customFormat="1">
      <c r="A126" s="99">
        <v>2010</v>
      </c>
      <c r="B126" s="99" t="s">
        <v>10</v>
      </c>
      <c r="C126" s="106">
        <v>-109936793.53508551</v>
      </c>
      <c r="D126" s="107"/>
      <c r="E126" s="106">
        <v>-2808244.5742084696</v>
      </c>
      <c r="F126" s="106">
        <v>-17526494.65265622</v>
      </c>
      <c r="G126" s="106">
        <v>-20334739.226864688</v>
      </c>
      <c r="H126" s="107"/>
      <c r="I126" s="106">
        <v>-130271532.76195019</v>
      </c>
      <c r="K126" s="99">
        <v>2010</v>
      </c>
      <c r="L126" s="99" t="s">
        <v>10</v>
      </c>
      <c r="M126" s="149">
        <v>-4320515.9859288605</v>
      </c>
      <c r="N126" s="149">
        <v>-130218.30090604674</v>
      </c>
      <c r="O126" s="149">
        <v>-342117.17561984941</v>
      </c>
      <c r="P126" s="149">
        <v>-472335.47652589617</v>
      </c>
      <c r="Q126" s="150">
        <v>-4792851.4624547558</v>
      </c>
    </row>
    <row r="127" spans="1:17" s="99" customFormat="1">
      <c r="A127" s="99">
        <v>2010</v>
      </c>
      <c r="B127" s="99" t="s">
        <v>11</v>
      </c>
      <c r="C127" s="106">
        <v>-116682595.24922837</v>
      </c>
      <c r="D127" s="107"/>
      <c r="E127" s="106">
        <v>-3223625.8642576337</v>
      </c>
      <c r="F127" s="106">
        <v>-12790770.365103252</v>
      </c>
      <c r="G127" s="106">
        <v>-16014396.229360886</v>
      </c>
      <c r="H127" s="107"/>
      <c r="I127" s="106">
        <v>-132696991.47858927</v>
      </c>
      <c r="K127" s="99">
        <v>2010</v>
      </c>
      <c r="L127" s="99" t="s">
        <v>11</v>
      </c>
      <c r="M127" s="149">
        <v>-4585625.9932946749</v>
      </c>
      <c r="N127" s="149">
        <v>-149479.53132562648</v>
      </c>
      <c r="O127" s="149">
        <v>-249675.83752681548</v>
      </c>
      <c r="P127" s="149">
        <v>-399155.36885244196</v>
      </c>
      <c r="Q127" s="150">
        <v>-4984781.362147117</v>
      </c>
    </row>
    <row r="128" spans="1:17" s="99" customFormat="1">
      <c r="A128" s="99">
        <v>2010</v>
      </c>
      <c r="B128" s="99" t="s">
        <v>12</v>
      </c>
      <c r="C128" s="106">
        <v>-29076993.763120454</v>
      </c>
      <c r="D128" s="107"/>
      <c r="E128" s="106">
        <v>-980847.17925232637</v>
      </c>
      <c r="F128" s="106">
        <v>2118642.0446722135</v>
      </c>
      <c r="G128" s="106">
        <v>1137794.865419887</v>
      </c>
      <c r="H128" s="107"/>
      <c r="I128" s="106">
        <v>-27939198.897700567</v>
      </c>
      <c r="K128" s="99">
        <v>2010</v>
      </c>
      <c r="L128" s="99" t="s">
        <v>12</v>
      </c>
      <c r="M128" s="149">
        <v>-1142725.8548906338</v>
      </c>
      <c r="N128" s="149">
        <v>-45481.883701930376</v>
      </c>
      <c r="O128" s="149">
        <v>41355.892712001609</v>
      </c>
      <c r="P128" s="149">
        <v>-4125.9909899287668</v>
      </c>
      <c r="Q128" s="150">
        <v>-1146851.8458805624</v>
      </c>
    </row>
    <row r="129" spans="1:17" s="99" customFormat="1">
      <c r="A129" s="99">
        <v>2010</v>
      </c>
      <c r="B129" s="99" t="s">
        <v>13</v>
      </c>
      <c r="C129" s="106">
        <v>14566373.397459364</v>
      </c>
      <c r="D129" s="107"/>
      <c r="E129" s="106">
        <v>247841.12005735625</v>
      </c>
      <c r="F129" s="106">
        <v>3193723.9984995178</v>
      </c>
      <c r="G129" s="106">
        <v>3441565.1185568739</v>
      </c>
      <c r="H129" s="107"/>
      <c r="I129" s="106">
        <v>18007938.516016237</v>
      </c>
      <c r="K129" s="99">
        <v>2010</v>
      </c>
      <c r="L129" s="99" t="s">
        <v>13</v>
      </c>
      <c r="M129" s="149">
        <v>572458.47452015302</v>
      </c>
      <c r="N129" s="149">
        <v>11492.39273705961</v>
      </c>
      <c r="O129" s="149">
        <v>62341.492450710582</v>
      </c>
      <c r="P129" s="149">
        <v>73833.885187770196</v>
      </c>
      <c r="Q129" s="150">
        <v>646292.35970792326</v>
      </c>
    </row>
    <row r="130" spans="1:17" s="99" customFormat="1">
      <c r="A130" s="99">
        <v>2010</v>
      </c>
      <c r="B130" s="99" t="s">
        <v>14</v>
      </c>
      <c r="C130" s="106">
        <v>-6452839.5154762724</v>
      </c>
      <c r="D130" s="107"/>
      <c r="E130" s="106">
        <v>-226354.20212402707</v>
      </c>
      <c r="F130" s="106">
        <v>-3197658.4083967055</v>
      </c>
      <c r="G130" s="106">
        <v>-3424012.6105207326</v>
      </c>
      <c r="H130" s="107"/>
      <c r="I130" s="106">
        <v>-9876852.125997005</v>
      </c>
      <c r="K130" s="99">
        <v>2010</v>
      </c>
      <c r="L130" s="99" t="s">
        <v>14</v>
      </c>
      <c r="M130" s="149">
        <v>-253596.59295821752</v>
      </c>
      <c r="N130" s="149">
        <v>-10496.044352491135</v>
      </c>
      <c r="O130" s="149">
        <v>-62418.29213190369</v>
      </c>
      <c r="P130" s="149">
        <v>-72914.336484394822</v>
      </c>
      <c r="Q130" s="150">
        <v>-326510.92944261234</v>
      </c>
    </row>
    <row r="131" spans="1:17" s="99" customFormat="1">
      <c r="A131" s="99">
        <v>2010</v>
      </c>
      <c r="B131" s="99" t="s">
        <v>15</v>
      </c>
      <c r="C131" s="106">
        <v>-27865896.632217888</v>
      </c>
      <c r="D131" s="107"/>
      <c r="E131" s="106">
        <v>-1001698.4014519814</v>
      </c>
      <c r="F131" s="106">
        <v>-7730109.2225347413</v>
      </c>
      <c r="G131" s="106">
        <v>-8731807.6239867229</v>
      </c>
      <c r="H131" s="107"/>
      <c r="I131" s="106">
        <v>-36597704.256204613</v>
      </c>
      <c r="K131" s="99">
        <v>2010</v>
      </c>
      <c r="L131" s="99" t="s">
        <v>15</v>
      </c>
      <c r="M131" s="149">
        <v>-1095129.737646163</v>
      </c>
      <c r="N131" s="149">
        <v>-46448.754875328377</v>
      </c>
      <c r="O131" s="149">
        <v>-150891.73202387814</v>
      </c>
      <c r="P131" s="149">
        <v>-197340.48689920653</v>
      </c>
      <c r="Q131" s="150">
        <v>-1292470.2245453694</v>
      </c>
    </row>
    <row r="132" spans="1:17" s="99" customFormat="1">
      <c r="A132" s="99">
        <v>2010</v>
      </c>
      <c r="B132" s="99" t="s">
        <v>16</v>
      </c>
      <c r="C132" s="106">
        <v>-32392527.948234241</v>
      </c>
      <c r="D132" s="107"/>
      <c r="E132" s="106">
        <v>-1144787.296963949</v>
      </c>
      <c r="F132" s="106">
        <v>-8785031.2607400399</v>
      </c>
      <c r="G132" s="106">
        <v>-9929818.5577039886</v>
      </c>
      <c r="H132" s="107"/>
      <c r="I132" s="106">
        <v>-42322346.505938232</v>
      </c>
      <c r="K132" s="99">
        <v>2010</v>
      </c>
      <c r="L132" s="99" t="s">
        <v>16</v>
      </c>
      <c r="M132" s="149">
        <v>-1273026.3483656058</v>
      </c>
      <c r="N132" s="149">
        <v>-53083.786960218313</v>
      </c>
      <c r="O132" s="149">
        <v>-171483.81020964557</v>
      </c>
      <c r="P132" s="149">
        <v>-224567.59716986388</v>
      </c>
      <c r="Q132" s="150">
        <v>-1497593.9455354698</v>
      </c>
    </row>
    <row r="133" spans="1:17" s="99" customFormat="1">
      <c r="A133" s="99">
        <v>2010</v>
      </c>
      <c r="B133" s="99" t="s">
        <v>17</v>
      </c>
      <c r="C133" s="106">
        <v>-25382894.011469692</v>
      </c>
      <c r="D133" s="107"/>
      <c r="E133" s="106">
        <v>-907719.38224844146</v>
      </c>
      <c r="F133" s="106">
        <v>-6883673.9695100645</v>
      </c>
      <c r="G133" s="106">
        <v>-7791393.3517585061</v>
      </c>
      <c r="H133" s="107"/>
      <c r="I133" s="106">
        <v>-33174287.363228198</v>
      </c>
      <c r="K133" s="99">
        <v>2010</v>
      </c>
      <c r="L133" s="99" t="s">
        <v>17</v>
      </c>
      <c r="M133" s="149">
        <v>-997547.73465075891</v>
      </c>
      <c r="N133" s="149">
        <v>-42090.94775486023</v>
      </c>
      <c r="O133" s="149">
        <v>-134369.31588483645</v>
      </c>
      <c r="P133" s="149">
        <v>-176460.2636396967</v>
      </c>
      <c r="Q133" s="150">
        <v>-1174007.9982904557</v>
      </c>
    </row>
    <row r="134" spans="1:17" s="99" customFormat="1">
      <c r="A134" s="99">
        <v>2010</v>
      </c>
      <c r="B134" s="99" t="s">
        <v>18</v>
      </c>
      <c r="C134" s="106">
        <v>-39015114.453431986</v>
      </c>
      <c r="D134" s="107"/>
      <c r="E134" s="106">
        <v>-1432661.92803447</v>
      </c>
      <c r="F134" s="106">
        <v>-11524810.677451283</v>
      </c>
      <c r="G134" s="106">
        <v>-12957472.605485752</v>
      </c>
      <c r="H134" s="107"/>
      <c r="I134" s="106">
        <v>-51972587.058917738</v>
      </c>
      <c r="K134" s="99">
        <v>2010</v>
      </c>
      <c r="L134" s="99" t="s">
        <v>18</v>
      </c>
      <c r="M134" s="149">
        <v>-1533293.9980198771</v>
      </c>
      <c r="N134" s="149">
        <v>-66432.53360295837</v>
      </c>
      <c r="O134" s="149">
        <v>-224964.30442384904</v>
      </c>
      <c r="P134" s="149">
        <v>-291396.83802680741</v>
      </c>
      <c r="Q134" s="150">
        <v>-1824690.8360466845</v>
      </c>
    </row>
    <row r="135" spans="1:17" s="99" customFormat="1">
      <c r="A135" s="99">
        <v>2010</v>
      </c>
      <c r="B135" s="99" t="s">
        <v>19</v>
      </c>
      <c r="C135" s="106">
        <v>-10617162.203086423</v>
      </c>
      <c r="D135" s="107"/>
      <c r="E135" s="106">
        <v>-399632.71127251437</v>
      </c>
      <c r="F135" s="106">
        <v>-2672446.9368872656</v>
      </c>
      <c r="G135" s="106">
        <v>-3072079.6481597801</v>
      </c>
      <c r="H135" s="107"/>
      <c r="I135" s="106">
        <v>-13689241.851246202</v>
      </c>
      <c r="K135" s="99">
        <v>2010</v>
      </c>
      <c r="L135" s="99" t="s">
        <v>19</v>
      </c>
      <c r="M135" s="149">
        <v>-417254.47458129644</v>
      </c>
      <c r="N135" s="149">
        <v>-18530.96882170649</v>
      </c>
      <c r="O135" s="149">
        <v>-52166.164208039423</v>
      </c>
      <c r="P135" s="149">
        <v>-70697.133029745921</v>
      </c>
      <c r="Q135" s="150">
        <v>-487951.60761104233</v>
      </c>
    </row>
    <row r="136" spans="1:17" s="99" customFormat="1">
      <c r="A136" s="99">
        <v>2010</v>
      </c>
      <c r="B136" s="99" t="s">
        <v>20</v>
      </c>
      <c r="C136" s="106">
        <v>5967884.0219390038</v>
      </c>
      <c r="D136" s="107"/>
      <c r="E136" s="106">
        <v>-31041.588322612046</v>
      </c>
      <c r="F136" s="106">
        <v>-1942961.7386909139</v>
      </c>
      <c r="G136" s="106">
        <v>-1974003.3270135259</v>
      </c>
      <c r="H136" s="107"/>
      <c r="I136" s="106">
        <v>3993880.6949254777</v>
      </c>
      <c r="K136" s="99">
        <v>2010</v>
      </c>
      <c r="L136" s="99" t="s">
        <v>20</v>
      </c>
      <c r="M136" s="149">
        <v>234537.84206220286</v>
      </c>
      <c r="N136" s="149">
        <v>-1439.3984505195206</v>
      </c>
      <c r="O136" s="149">
        <v>-37926.613139246634</v>
      </c>
      <c r="P136" s="149">
        <v>-39366.011589766153</v>
      </c>
      <c r="Q136" s="150">
        <v>195171.83047243673</v>
      </c>
    </row>
    <row r="137" spans="1:17" s="99" customFormat="1">
      <c r="A137" s="99">
        <v>2010</v>
      </c>
      <c r="B137" s="99" t="s">
        <v>21</v>
      </c>
      <c r="C137" s="106">
        <v>-85734673.869832337</v>
      </c>
      <c r="D137" s="107"/>
      <c r="E137" s="106">
        <v>-1993694.6217417689</v>
      </c>
      <c r="F137" s="106">
        <v>-11544766.202670362</v>
      </c>
      <c r="G137" s="106">
        <v>-13538460.82441213</v>
      </c>
      <c r="H137" s="107"/>
      <c r="I137" s="106">
        <v>-99273134.694244474</v>
      </c>
      <c r="K137" s="99">
        <v>2010</v>
      </c>
      <c r="L137" s="99" t="s">
        <v>21</v>
      </c>
      <c r="M137" s="149">
        <v>-3369372.6830844111</v>
      </c>
      <c r="N137" s="149">
        <v>-92447.619610165828</v>
      </c>
      <c r="O137" s="149">
        <v>-225353.83627612545</v>
      </c>
      <c r="P137" s="149">
        <v>-317801.45588629128</v>
      </c>
      <c r="Q137" s="150">
        <v>-3687174.1389707024</v>
      </c>
    </row>
    <row r="138" spans="1:17" s="99" customFormat="1">
      <c r="A138" s="99">
        <v>2011</v>
      </c>
      <c r="B138" s="99" t="s">
        <v>10</v>
      </c>
      <c r="C138" s="106">
        <v>-44327802.773254625</v>
      </c>
      <c r="D138" s="107"/>
      <c r="E138" s="106">
        <v>-1116784.4629898025</v>
      </c>
      <c r="F138" s="106">
        <v>-5066364.6235047933</v>
      </c>
      <c r="G138" s="106">
        <v>-6183149.0864945957</v>
      </c>
      <c r="H138" s="107"/>
      <c r="I138" s="106">
        <v>-50510951.85974922</v>
      </c>
      <c r="K138" s="99">
        <v>2011</v>
      </c>
      <c r="L138" s="99" t="s">
        <v>10</v>
      </c>
      <c r="M138" s="149">
        <v>-1742082.6489889068</v>
      </c>
      <c r="N138" s="149">
        <v>-51785.295548837144</v>
      </c>
      <c r="O138" s="149">
        <v>-98895.437450813566</v>
      </c>
      <c r="P138" s="149">
        <v>-150680.7329996507</v>
      </c>
      <c r="Q138" s="150">
        <v>-1892763.3819885575</v>
      </c>
    </row>
    <row r="139" spans="1:17" s="99" customFormat="1">
      <c r="A139" s="99">
        <v>2011</v>
      </c>
      <c r="B139" s="99" t="s">
        <v>11</v>
      </c>
      <c r="C139" s="106">
        <v>-22252031.522463236</v>
      </c>
      <c r="D139" s="107"/>
      <c r="E139" s="106">
        <v>-605666.5112276423</v>
      </c>
      <c r="F139" s="106">
        <v>-3167419.2742668246</v>
      </c>
      <c r="G139" s="106">
        <v>-3773085.7854944668</v>
      </c>
      <c r="H139" s="107"/>
      <c r="I139" s="106">
        <v>-26025117.307957701</v>
      </c>
      <c r="K139" s="99">
        <v>2011</v>
      </c>
      <c r="L139" s="99" t="s">
        <v>11</v>
      </c>
      <c r="M139" s="149">
        <v>-874504.83883280517</v>
      </c>
      <c r="N139" s="149">
        <v>-28084.756125625776</v>
      </c>
      <c r="O139" s="149">
        <v>-61828.024233688411</v>
      </c>
      <c r="P139" s="149">
        <v>-89912.780359314187</v>
      </c>
      <c r="Q139" s="150">
        <v>-964417.61919211934</v>
      </c>
    </row>
    <row r="140" spans="1:17" s="99" customFormat="1">
      <c r="A140" s="99">
        <v>2011</v>
      </c>
      <c r="B140" s="99" t="s">
        <v>12</v>
      </c>
      <c r="C140" s="106">
        <v>11175386.504119804</v>
      </c>
      <c r="D140" s="107"/>
      <c r="E140" s="106">
        <v>435948.37767914264</v>
      </c>
      <c r="F140" s="106">
        <v>-389356.57264041761</v>
      </c>
      <c r="G140" s="106">
        <v>46591.805038725026</v>
      </c>
      <c r="H140" s="107"/>
      <c r="I140" s="106">
        <v>11221978.30915853</v>
      </c>
      <c r="K140" s="99">
        <v>2011</v>
      </c>
      <c r="L140" s="99" t="s">
        <v>12</v>
      </c>
      <c r="M140" s="149">
        <v>439192.68961190834</v>
      </c>
      <c r="N140" s="149">
        <v>20214.926272981844</v>
      </c>
      <c r="O140" s="149">
        <v>-7600.2402979409517</v>
      </c>
      <c r="P140" s="149">
        <v>12614.685975040891</v>
      </c>
      <c r="Q140" s="150">
        <v>451807.37558694923</v>
      </c>
    </row>
    <row r="141" spans="1:17" s="99" customFormat="1">
      <c r="A141" s="99">
        <v>2011</v>
      </c>
      <c r="B141" s="99" t="s">
        <v>13</v>
      </c>
      <c r="C141" s="106">
        <v>-24746114.459983636</v>
      </c>
      <c r="D141" s="107"/>
      <c r="E141" s="106">
        <v>-1247863.817925903</v>
      </c>
      <c r="F141" s="106">
        <v>-12780324.205276346</v>
      </c>
      <c r="G141" s="106">
        <v>-14028188.023202248</v>
      </c>
      <c r="H141" s="107"/>
      <c r="I141" s="106">
        <v>-38774302.483185887</v>
      </c>
      <c r="K141" s="99">
        <v>2011</v>
      </c>
      <c r="L141" s="99" t="s">
        <v>13</v>
      </c>
      <c r="M141" s="149">
        <v>-972522.29827735689</v>
      </c>
      <c r="N141" s="149">
        <v>-57863.445237224121</v>
      </c>
      <c r="O141" s="149">
        <v>-249471.92848699426</v>
      </c>
      <c r="P141" s="149">
        <v>-307335.3737242184</v>
      </c>
      <c r="Q141" s="150">
        <v>-1279857.6720015754</v>
      </c>
    </row>
    <row r="142" spans="1:17" s="99" customFormat="1">
      <c r="A142" s="99">
        <v>2011</v>
      </c>
      <c r="B142" s="99" t="s">
        <v>14</v>
      </c>
      <c r="C142" s="106">
        <v>14243396.930516506</v>
      </c>
      <c r="D142" s="107"/>
      <c r="E142" s="106">
        <v>490998.49408023141</v>
      </c>
      <c r="F142" s="106">
        <v>5394060.225322105</v>
      </c>
      <c r="G142" s="106">
        <v>5885058.7194023365</v>
      </c>
      <c r="H142" s="107"/>
      <c r="I142" s="106">
        <v>20128455.649918843</v>
      </c>
      <c r="K142" s="99">
        <v>2011</v>
      </c>
      <c r="L142" s="99" t="s">
        <v>14</v>
      </c>
      <c r="M142" s="149">
        <v>559765.49936929869</v>
      </c>
      <c r="N142" s="149">
        <v>22767.600170500333</v>
      </c>
      <c r="O142" s="149">
        <v>105292.05559828748</v>
      </c>
      <c r="P142" s="149">
        <v>128059.65576878781</v>
      </c>
      <c r="Q142" s="150">
        <v>687825.15513808653</v>
      </c>
    </row>
    <row r="143" spans="1:17" s="99" customFormat="1">
      <c r="A143" s="99">
        <v>2011</v>
      </c>
      <c r="B143" s="99" t="s">
        <v>15</v>
      </c>
      <c r="C143" s="106">
        <v>-66117259.335965402</v>
      </c>
      <c r="D143" s="107"/>
      <c r="E143" s="106">
        <v>-2344177.3967622262</v>
      </c>
      <c r="F143" s="106">
        <v>-18394360.215834241</v>
      </c>
      <c r="G143" s="106">
        <v>-20738537.612596467</v>
      </c>
      <c r="H143" s="107"/>
      <c r="I143" s="106">
        <v>-86855796.948561877</v>
      </c>
      <c r="K143" s="99">
        <v>2011</v>
      </c>
      <c r="L143" s="99" t="s">
        <v>15</v>
      </c>
      <c r="M143" s="149">
        <v>-2598408.2919034404</v>
      </c>
      <c r="N143" s="149">
        <v>-108699.50588786443</v>
      </c>
      <c r="O143" s="149">
        <v>-359057.91141308437</v>
      </c>
      <c r="P143" s="149">
        <v>-467757.41730094881</v>
      </c>
      <c r="Q143" s="150">
        <v>-3066165.7092043892</v>
      </c>
    </row>
    <row r="144" spans="1:17" s="99" customFormat="1">
      <c r="A144" s="99">
        <v>2011</v>
      </c>
      <c r="B144" s="99" t="s">
        <v>16</v>
      </c>
      <c r="C144" s="106">
        <v>-13743278.312005714</v>
      </c>
      <c r="D144" s="107"/>
      <c r="E144" s="106">
        <v>-481356.3519121338</v>
      </c>
      <c r="F144" s="106">
        <v>-3736080.0098583405</v>
      </c>
      <c r="G144" s="106">
        <v>-4217436.3617704744</v>
      </c>
      <c r="H144" s="107"/>
      <c r="I144" s="106">
        <v>-17960714.673776187</v>
      </c>
      <c r="K144" s="99">
        <v>2011</v>
      </c>
      <c r="L144" s="99" t="s">
        <v>16</v>
      </c>
      <c r="M144" s="149">
        <v>-540110.83766182454</v>
      </c>
      <c r="N144" s="149">
        <v>-22320.494038165645</v>
      </c>
      <c r="O144" s="149">
        <v>-72928.281792434806</v>
      </c>
      <c r="P144" s="149">
        <v>-95248.775830600454</v>
      </c>
      <c r="Q144" s="150">
        <v>-635359.61349242507</v>
      </c>
    </row>
    <row r="145" spans="1:18" s="99" customFormat="1">
      <c r="A145" s="99">
        <v>2011</v>
      </c>
      <c r="B145" s="99" t="s">
        <v>17</v>
      </c>
      <c r="C145" s="106">
        <v>-68659993.323247507</v>
      </c>
      <c r="D145" s="107"/>
      <c r="E145" s="106">
        <v>-2441000.2230795561</v>
      </c>
      <c r="F145" s="106">
        <v>-18646660.350200459</v>
      </c>
      <c r="G145" s="106">
        <v>-21087660.573280014</v>
      </c>
      <c r="H145" s="107"/>
      <c r="I145" s="106">
        <v>-89747653.896527529</v>
      </c>
      <c r="K145" s="99">
        <v>2011</v>
      </c>
      <c r="L145" s="99" t="s">
        <v>17</v>
      </c>
      <c r="M145" s="149">
        <v>-2698337.7376036271</v>
      </c>
      <c r="N145" s="149">
        <v>-113189.18034419902</v>
      </c>
      <c r="O145" s="149">
        <v>-363982.81003591296</v>
      </c>
      <c r="P145" s="149">
        <v>-477171.99038011197</v>
      </c>
      <c r="Q145" s="150">
        <v>-3175509.7279837388</v>
      </c>
    </row>
    <row r="146" spans="1:18" s="99" customFormat="1">
      <c r="A146" s="99">
        <v>2011</v>
      </c>
      <c r="B146" s="99" t="s">
        <v>18</v>
      </c>
      <c r="C146" s="106">
        <v>38807220.134221144</v>
      </c>
      <c r="D146" s="107"/>
      <c r="E146" s="106">
        <v>1420732.0395966743</v>
      </c>
      <c r="F146" s="106">
        <v>11526669.584796583</v>
      </c>
      <c r="G146" s="106">
        <v>12947401.624393258</v>
      </c>
      <c r="H146" s="107"/>
      <c r="I146" s="106">
        <v>51754621.758614406</v>
      </c>
      <c r="K146" s="99">
        <v>2011</v>
      </c>
      <c r="L146" s="99" t="s">
        <v>18</v>
      </c>
      <c r="M146" s="149">
        <v>1525123.751274891</v>
      </c>
      <c r="N146" s="149">
        <v>65879.344676097782</v>
      </c>
      <c r="O146" s="149">
        <v>225000.59029522928</v>
      </c>
      <c r="P146" s="149">
        <v>290879.93497132708</v>
      </c>
      <c r="Q146" s="150">
        <v>1816003.6862462182</v>
      </c>
    </row>
    <row r="147" spans="1:18" s="99" customFormat="1">
      <c r="A147" s="99">
        <v>2011</v>
      </c>
      <c r="B147" s="99" t="s">
        <v>19</v>
      </c>
      <c r="C147" s="106">
        <v>37701943.175089784</v>
      </c>
      <c r="D147" s="107"/>
      <c r="E147" s="106">
        <v>1413155.295035236</v>
      </c>
      <c r="F147" s="106">
        <v>14838780.190994082</v>
      </c>
      <c r="G147" s="106">
        <v>16251935.486029318</v>
      </c>
      <c r="H147" s="107"/>
      <c r="I147" s="106">
        <v>53953878.661119103</v>
      </c>
      <c r="K147" s="126">
        <v>2011</v>
      </c>
      <c r="L147" s="126" t="s">
        <v>19</v>
      </c>
      <c r="M147" s="151">
        <v>1613556.4534245401</v>
      </c>
      <c r="N147" s="151">
        <v>71360.00401252367</v>
      </c>
      <c r="O147" s="151">
        <v>315432.10537841468</v>
      </c>
      <c r="P147" s="151">
        <v>386792.10939093836</v>
      </c>
      <c r="Q147" s="152">
        <v>2000348.5628154785</v>
      </c>
      <c r="R147" s="125"/>
    </row>
    <row r="148" spans="1:18" s="99" customFormat="1">
      <c r="A148" s="99">
        <v>2011</v>
      </c>
      <c r="B148" s="99" t="s">
        <v>20</v>
      </c>
      <c r="C148" s="106">
        <v>6742632.9221531432</v>
      </c>
      <c r="D148" s="107"/>
      <c r="E148" s="106">
        <v>154939.36889891548</v>
      </c>
      <c r="F148" s="106">
        <v>309247.53341330466</v>
      </c>
      <c r="G148" s="106">
        <v>464186.90231222013</v>
      </c>
      <c r="H148" s="107"/>
      <c r="I148" s="106">
        <v>7206819.8244653633</v>
      </c>
      <c r="K148" s="126">
        <v>2011</v>
      </c>
      <c r="L148" s="126" t="s">
        <v>20</v>
      </c>
      <c r="M148" s="151">
        <v>288569.1810124336</v>
      </c>
      <c r="N148" s="151">
        <v>7823.9624655327125</v>
      </c>
      <c r="O148" s="151">
        <v>6573.7614070759728</v>
      </c>
      <c r="P148" s="151">
        <v>14397.723872608685</v>
      </c>
      <c r="Q148" s="152">
        <v>302966.90488504228</v>
      </c>
      <c r="R148" s="125"/>
    </row>
    <row r="149" spans="1:18" s="99" customFormat="1">
      <c r="A149" s="99">
        <v>2011</v>
      </c>
      <c r="B149" s="99" t="s">
        <v>21</v>
      </c>
      <c r="C149" s="106">
        <v>48878880.003584556</v>
      </c>
      <c r="D149" s="107"/>
      <c r="E149" s="106">
        <v>1100495.9816658387</v>
      </c>
      <c r="F149" s="106">
        <v>6379538.9692725781</v>
      </c>
      <c r="G149" s="106">
        <v>7480034.9509384166</v>
      </c>
      <c r="H149" s="107"/>
      <c r="I149" s="106">
        <v>56358914.954522975</v>
      </c>
      <c r="K149" s="126">
        <v>2011</v>
      </c>
      <c r="L149" s="126" t="s">
        <v>21</v>
      </c>
      <c r="M149" s="151">
        <v>2091903.6427294109</v>
      </c>
      <c r="N149" s="151">
        <v>55571.668551461145</v>
      </c>
      <c r="O149" s="151">
        <v>135611.64614073859</v>
      </c>
      <c r="P149" s="151">
        <v>191183.31469219975</v>
      </c>
      <c r="Q149" s="152">
        <v>2283086.9574216106</v>
      </c>
      <c r="R149" s="125"/>
    </row>
    <row r="150" spans="1:18" s="99" customFormat="1">
      <c r="A150" s="99">
        <v>2012</v>
      </c>
      <c r="B150" s="99" t="s">
        <v>10</v>
      </c>
      <c r="C150" s="106">
        <v>83336190.749893948</v>
      </c>
      <c r="D150" s="107"/>
      <c r="E150" s="106">
        <v>2098934.0648661554</v>
      </c>
      <c r="F150" s="106">
        <v>12409206.370907087</v>
      </c>
      <c r="G150" s="106">
        <v>14508140.435773242</v>
      </c>
      <c r="H150" s="107"/>
      <c r="I150" s="106">
        <v>97844331.185667187</v>
      </c>
      <c r="K150" s="126">
        <v>2012</v>
      </c>
      <c r="L150" s="126" t="s">
        <v>10</v>
      </c>
      <c r="M150" s="151">
        <v>3566597.2908567362</v>
      </c>
      <c r="N150" s="151">
        <v>105989.72654816171</v>
      </c>
      <c r="O150" s="151">
        <v>263785.9744041558</v>
      </c>
      <c r="P150" s="151">
        <v>369775.70095231751</v>
      </c>
      <c r="Q150" s="152">
        <v>3936372.9918090538</v>
      </c>
    </row>
    <row r="151" spans="1:18" s="99" customFormat="1">
      <c r="A151" s="99">
        <v>2012</v>
      </c>
      <c r="B151" s="99" t="s">
        <v>11</v>
      </c>
      <c r="C151" s="106">
        <v>60282001.523263209</v>
      </c>
      <c r="D151" s="107"/>
      <c r="E151" s="106">
        <v>1639358.417014403</v>
      </c>
      <c r="F151" s="106">
        <v>6261663.8984825406</v>
      </c>
      <c r="G151" s="106">
        <v>7901022.3154969439</v>
      </c>
      <c r="H151" s="107"/>
      <c r="I151" s="106">
        <v>68183023.838760152</v>
      </c>
      <c r="K151" s="126">
        <v>2012</v>
      </c>
      <c r="L151" s="126" t="s">
        <v>11</v>
      </c>
      <c r="M151" s="151">
        <v>2579931.0165921617</v>
      </c>
      <c r="N151" s="151">
        <v>82782.567228887128</v>
      </c>
      <c r="O151" s="151">
        <v>133105.94275593493</v>
      </c>
      <c r="P151" s="151">
        <v>215888.50998482207</v>
      </c>
      <c r="Q151" s="152">
        <v>2795819.5265769837</v>
      </c>
    </row>
    <row r="152" spans="1:18" s="99" customFormat="1">
      <c r="A152" s="99">
        <v>2012</v>
      </c>
      <c r="B152" s="99" t="s">
        <v>12</v>
      </c>
      <c r="C152" s="106">
        <v>23578187.033606887</v>
      </c>
      <c r="D152" s="107"/>
      <c r="E152" s="106">
        <v>1101150.0594131458</v>
      </c>
      <c r="F152" s="106">
        <v>-4453432.4048994966</v>
      </c>
      <c r="G152" s="106">
        <v>-3352282.3454863508</v>
      </c>
      <c r="H152" s="107"/>
      <c r="I152" s="106">
        <v>20225904.688120537</v>
      </c>
      <c r="K152" s="126">
        <v>2012</v>
      </c>
      <c r="L152" s="126" t="s">
        <v>12</v>
      </c>
      <c r="M152" s="151">
        <v>1009092.1752081974</v>
      </c>
      <c r="N152" s="151">
        <v>55604.697469681465</v>
      </c>
      <c r="O152" s="151">
        <v>-94667.859592021967</v>
      </c>
      <c r="P152" s="151">
        <v>-39063.162122340502</v>
      </c>
      <c r="Q152" s="152">
        <v>970029.01308585703</v>
      </c>
    </row>
    <row r="153" spans="1:18" s="99" customFormat="1">
      <c r="A153" s="99">
        <v>2012</v>
      </c>
      <c r="B153" s="99" t="s">
        <v>13</v>
      </c>
      <c r="C153" s="106">
        <v>-6730545.6170660555</v>
      </c>
      <c r="D153" s="107"/>
      <c r="E153" s="106">
        <v>-701761.20532697637</v>
      </c>
      <c r="F153" s="106">
        <v>-7578779.0916183237</v>
      </c>
      <c r="G153" s="106">
        <v>-8280540.2969453</v>
      </c>
      <c r="H153" s="107"/>
      <c r="I153" s="106">
        <v>-15011085.914011355</v>
      </c>
      <c r="K153" s="129">
        <v>2012</v>
      </c>
      <c r="L153" s="129" t="s">
        <v>13</v>
      </c>
      <c r="M153" s="153">
        <v>-287057.77056786726</v>
      </c>
      <c r="N153" s="153">
        <v>-33930.154277559304</v>
      </c>
      <c r="O153" s="153">
        <v>-162393.06304234578</v>
      </c>
      <c r="P153" s="153">
        <v>-196323.21731990509</v>
      </c>
      <c r="Q153" s="154">
        <v>-483380.98788777238</v>
      </c>
    </row>
    <row r="154" spans="1:18" s="99" customFormat="1">
      <c r="A154" s="99">
        <v>2012</v>
      </c>
      <c r="B154" s="99" t="s">
        <v>14</v>
      </c>
      <c r="C154" s="106">
        <v>-43865160.162898302</v>
      </c>
      <c r="D154" s="107"/>
      <c r="E154" s="106">
        <v>-1517150.1971613246</v>
      </c>
      <c r="F154" s="106">
        <v>-13999793.128755022</v>
      </c>
      <c r="G154" s="106">
        <v>-15516943.325916346</v>
      </c>
      <c r="H154" s="107"/>
      <c r="I154" s="106">
        <v>-59382103.488814652</v>
      </c>
      <c r="K154" s="129">
        <v>2012</v>
      </c>
      <c r="L154" s="129" t="s">
        <v>14</v>
      </c>
      <c r="M154" s="153">
        <v>-1870849.0809476126</v>
      </c>
      <c r="N154" s="153">
        <v>-73354.212032750045</v>
      </c>
      <c r="O154" s="153">
        <v>-299978.30265986174</v>
      </c>
      <c r="P154" s="153">
        <v>-373332.51469261176</v>
      </c>
      <c r="Q154" s="154">
        <v>-2244181.5956402244</v>
      </c>
    </row>
    <row r="155" spans="1:18" s="99" customFormat="1">
      <c r="A155" s="99">
        <v>2012</v>
      </c>
      <c r="B155" s="99" t="s">
        <v>15</v>
      </c>
      <c r="C155" s="106">
        <v>14038663.717755679</v>
      </c>
      <c r="D155" s="107"/>
      <c r="E155" s="106">
        <v>499718.6446276622</v>
      </c>
      <c r="F155" s="106">
        <v>3960840.5075399471</v>
      </c>
      <c r="G155" s="106">
        <v>4460559.152167609</v>
      </c>
      <c r="H155" s="107"/>
      <c r="I155" s="106">
        <v>18499222.869923286</v>
      </c>
      <c r="K155" s="129">
        <v>2012</v>
      </c>
      <c r="L155" s="129" t="s">
        <v>15</v>
      </c>
      <c r="M155" s="153">
        <v>598749.0075622797</v>
      </c>
      <c r="N155" s="153">
        <v>24161.396467747465</v>
      </c>
      <c r="O155" s="153">
        <v>84870.26926975172</v>
      </c>
      <c r="P155" s="153">
        <v>109031.66573749919</v>
      </c>
      <c r="Q155" s="154">
        <v>707780.67329977895</v>
      </c>
    </row>
    <row r="156" spans="1:18" s="99" customFormat="1">
      <c r="A156" s="99">
        <v>2012</v>
      </c>
      <c r="B156" s="99" t="s">
        <v>16</v>
      </c>
      <c r="C156" s="106">
        <v>62692.072620394902</v>
      </c>
      <c r="D156" s="107"/>
      <c r="E156" s="106">
        <v>2203.9653708322594</v>
      </c>
      <c r="F156" s="106">
        <v>17068.830671709053</v>
      </c>
      <c r="G156" s="106">
        <v>19272.796042541311</v>
      </c>
      <c r="H156" s="107"/>
      <c r="I156" s="106">
        <v>81964.868662936206</v>
      </c>
      <c r="K156" s="129">
        <v>2012</v>
      </c>
      <c r="L156" s="129" t="s">
        <v>16</v>
      </c>
      <c r="M156" s="153">
        <v>2673.8168972598428</v>
      </c>
      <c r="N156" s="153">
        <v>106.56172567973974</v>
      </c>
      <c r="O156" s="153">
        <v>365.73960816399625</v>
      </c>
      <c r="P156" s="153">
        <v>472.30133384373596</v>
      </c>
      <c r="Q156" s="154">
        <v>3146.1182311035786</v>
      </c>
    </row>
    <row r="157" spans="1:18" s="99" customFormat="1">
      <c r="A157" s="99">
        <v>2012</v>
      </c>
      <c r="B157" s="99" t="s">
        <v>17</v>
      </c>
      <c r="C157" s="106">
        <v>11453459.488464145</v>
      </c>
      <c r="D157" s="107"/>
      <c r="E157" s="106">
        <v>409603.93364893855</v>
      </c>
      <c r="F157" s="106">
        <v>3111383.4178204136</v>
      </c>
      <c r="G157" s="106">
        <v>3520987.3514693519</v>
      </c>
      <c r="H157" s="107"/>
      <c r="I157" s="106">
        <v>14974446.839933496</v>
      </c>
      <c r="K157" s="129">
        <v>2012</v>
      </c>
      <c r="L157" s="129" t="s">
        <v>17</v>
      </c>
      <c r="M157" s="153">
        <v>488490.04718299577</v>
      </c>
      <c r="N157" s="153">
        <v>19804.350191926176</v>
      </c>
      <c r="O157" s="153">
        <v>66668.664887965249</v>
      </c>
      <c r="P157" s="153">
        <v>86473.015079891426</v>
      </c>
      <c r="Q157" s="154">
        <v>574963.06226288714</v>
      </c>
    </row>
    <row r="158" spans="1:18" s="99" customFormat="1">
      <c r="A158" s="99">
        <v>2012</v>
      </c>
      <c r="B158" s="99" t="s">
        <v>18</v>
      </c>
      <c r="C158" s="106">
        <v>-2706049.0390161448</v>
      </c>
      <c r="D158" s="107"/>
      <c r="E158" s="106">
        <v>-99626.654961708584</v>
      </c>
      <c r="F158" s="106">
        <v>-1132144.3820431961</v>
      </c>
      <c r="G158" s="106">
        <v>-1231771.0370049048</v>
      </c>
      <c r="H158" s="107"/>
      <c r="I158" s="106">
        <v>-3937820.0760210496</v>
      </c>
      <c r="K158" s="129">
        <v>2012</v>
      </c>
      <c r="L158" s="129" t="s">
        <v>18</v>
      </c>
      <c r="M158" s="153">
        <v>-115412.99151403857</v>
      </c>
      <c r="N158" s="153">
        <v>-4816.9487673986096</v>
      </c>
      <c r="O158" s="153">
        <v>-24258.840610555344</v>
      </c>
      <c r="P158" s="153">
        <v>-29075.789377953952</v>
      </c>
      <c r="Q158" s="154">
        <v>-144488.78089199253</v>
      </c>
    </row>
    <row r="159" spans="1:18" s="99" customFormat="1">
      <c r="A159" s="99">
        <v>2012</v>
      </c>
      <c r="B159" s="99" t="s">
        <v>19</v>
      </c>
      <c r="C159" s="106">
        <v>5035233.2584186541</v>
      </c>
      <c r="D159" s="107"/>
      <c r="E159" s="106">
        <v>189870.99770463706</v>
      </c>
      <c r="F159" s="106">
        <v>1794309.3420056684</v>
      </c>
      <c r="G159" s="106">
        <v>1984180.3397103054</v>
      </c>
      <c r="H159" s="107"/>
      <c r="I159" s="106">
        <v>7019413.5981289595</v>
      </c>
      <c r="K159" s="129">
        <v>2012</v>
      </c>
      <c r="L159" s="129" t="s">
        <v>19</v>
      </c>
      <c r="M159" s="153">
        <v>214752.6984715556</v>
      </c>
      <c r="N159" s="153">
        <v>9180.262739019201</v>
      </c>
      <c r="O159" s="153">
        <v>38447.273178347299</v>
      </c>
      <c r="P159" s="153">
        <v>47627.535917366498</v>
      </c>
      <c r="Q159" s="154">
        <v>262380.23438892211</v>
      </c>
    </row>
    <row r="160" spans="1:18" s="99" customFormat="1">
      <c r="A160" s="99">
        <v>2012</v>
      </c>
      <c r="B160" s="99" t="s">
        <v>20</v>
      </c>
      <c r="C160" s="106">
        <v>2838587.1591255208</v>
      </c>
      <c r="D160" s="107"/>
      <c r="E160" s="106">
        <v>355649.44548369112</v>
      </c>
      <c r="F160" s="106">
        <v>4595401.0467947023</v>
      </c>
      <c r="G160" s="106">
        <v>4951050.4922783934</v>
      </c>
      <c r="H160" s="107"/>
      <c r="I160" s="106">
        <v>7789637.6514039142</v>
      </c>
      <c r="K160" s="129">
        <v>2012</v>
      </c>
      <c r="L160" s="129" t="s">
        <v>20</v>
      </c>
      <c r="M160" s="153">
        <v>121065.74233670346</v>
      </c>
      <c r="N160" s="153">
        <v>17195.650689136466</v>
      </c>
      <c r="O160" s="153">
        <v>98467.212578120147</v>
      </c>
      <c r="P160" s="153">
        <v>115662.86326725662</v>
      </c>
      <c r="Q160" s="154">
        <v>236728.60560396008</v>
      </c>
    </row>
    <row r="161" spans="1:17" s="99" customFormat="1">
      <c r="A161" s="99">
        <v>2012</v>
      </c>
      <c r="B161" s="99" t="s">
        <v>21</v>
      </c>
      <c r="C161" s="106">
        <v>33593626.579545245</v>
      </c>
      <c r="D161" s="107"/>
      <c r="E161" s="106">
        <v>919180.56715859263</v>
      </c>
      <c r="F161" s="106">
        <v>4383760.594470975</v>
      </c>
      <c r="G161" s="106">
        <v>5302941.1616295679</v>
      </c>
      <c r="H161" s="107"/>
      <c r="I161" s="106">
        <v>38896567.74117481</v>
      </c>
      <c r="K161" s="129">
        <v>2012</v>
      </c>
      <c r="L161" s="129" t="s">
        <v>21</v>
      </c>
      <c r="M161" s="153">
        <v>1432768.1736176047</v>
      </c>
      <c r="N161" s="153">
        <v>44442.380422117953</v>
      </c>
      <c r="O161" s="153">
        <v>93932.321020913048</v>
      </c>
      <c r="P161" s="153">
        <v>138374.70144303099</v>
      </c>
      <c r="Q161" s="154">
        <v>1571142.8750606356</v>
      </c>
    </row>
    <row r="162" spans="1:17" s="99" customFormat="1"/>
    <row r="163" spans="1:17" s="99" customFormat="1"/>
    <row r="164" spans="1:17" s="99" customFormat="1">
      <c r="K164" s="110" t="s">
        <v>54</v>
      </c>
      <c r="M164" s="104"/>
    </row>
    <row r="165" spans="1:17" s="99" customFormat="1">
      <c r="K165" s="110"/>
      <c r="M165" s="111"/>
      <c r="N165" s="111" t="s">
        <v>55</v>
      </c>
      <c r="O165" s="111" t="s">
        <v>56</v>
      </c>
      <c r="P165" s="111"/>
      <c r="Q165" s="111" t="s">
        <v>58</v>
      </c>
    </row>
    <row r="166" spans="1:17" s="99" customFormat="1">
      <c r="M166" s="111" t="s">
        <v>45</v>
      </c>
      <c r="N166" s="111" t="s">
        <v>47</v>
      </c>
      <c r="O166" s="111" t="s">
        <v>47</v>
      </c>
      <c r="P166" s="111"/>
      <c r="Q166" s="111" t="s">
        <v>7</v>
      </c>
    </row>
    <row r="167" spans="1:17" s="99" customFormat="1">
      <c r="M167" s="143">
        <v>3.9300000000000002E-2</v>
      </c>
      <c r="N167" s="143">
        <v>4.6370000000000001E-2</v>
      </c>
      <c r="O167" s="143">
        <v>1.9519999999999999E-2</v>
      </c>
      <c r="P167" s="144"/>
    </row>
    <row r="168" spans="1:17" s="99" customFormat="1">
      <c r="M168" s="145">
        <v>4.2797700000000001E-2</v>
      </c>
      <c r="N168" s="145">
        <v>5.0496930000000002E-2</v>
      </c>
      <c r="O168" s="145">
        <v>2.125728E-2</v>
      </c>
      <c r="P168" s="146" t="s">
        <v>100</v>
      </c>
    </row>
    <row r="169" spans="1:17" s="99" customFormat="1">
      <c r="M169" s="147">
        <v>4.265E-2</v>
      </c>
      <c r="N169" s="147">
        <v>4.8349999999999997E-2</v>
      </c>
      <c r="O169" s="147">
        <v>2.142733824E-2</v>
      </c>
      <c r="P169" s="148" t="s">
        <v>101</v>
      </c>
    </row>
    <row r="170" spans="1:17" s="99" customFormat="1">
      <c r="M170" s="143"/>
      <c r="N170" s="143"/>
      <c r="O170" s="143"/>
      <c r="P170" s="155"/>
    </row>
    <row r="171" spans="1:17" s="99" customFormat="1">
      <c r="A171" s="110" t="s">
        <v>53</v>
      </c>
      <c r="K171" s="110" t="s">
        <v>57</v>
      </c>
    </row>
    <row r="172" spans="1:17" s="125" customFormat="1">
      <c r="A172" s="125">
        <v>2000</v>
      </c>
      <c r="C172" s="140">
        <v>-88391565.497092485</v>
      </c>
      <c r="D172" s="107"/>
      <c r="E172" s="140">
        <v>-1586566.4814298584</v>
      </c>
      <c r="F172" s="140">
        <v>-11937860.354882147</v>
      </c>
      <c r="G172" s="140">
        <v>-13524426.836312005</v>
      </c>
      <c r="H172" s="107"/>
      <c r="I172" s="140">
        <v>-101915992.3334045</v>
      </c>
      <c r="M172" s="141"/>
      <c r="N172" s="141"/>
      <c r="O172" s="141"/>
      <c r="P172" s="141"/>
      <c r="Q172" s="142"/>
    </row>
    <row r="173" spans="1:17" s="135" customFormat="1">
      <c r="A173" s="125">
        <v>2001</v>
      </c>
      <c r="B173" s="125"/>
      <c r="C173" s="140">
        <v>147594304.73348317</v>
      </c>
      <c r="D173" s="107"/>
      <c r="E173" s="140">
        <v>4505420.6347165303</v>
      </c>
      <c r="F173" s="140">
        <v>35282465.472143382</v>
      </c>
      <c r="G173" s="140">
        <v>39787886.106859915</v>
      </c>
      <c r="H173" s="107"/>
      <c r="I173" s="140">
        <v>187382190.84034309</v>
      </c>
      <c r="K173" s="125"/>
      <c r="L173" s="125"/>
      <c r="M173" s="141"/>
      <c r="N173" s="141"/>
      <c r="O173" s="141"/>
      <c r="P173" s="141"/>
      <c r="Q173" s="142"/>
    </row>
    <row r="174" spans="1:17" s="135" customFormat="1">
      <c r="A174" s="125">
        <v>2002</v>
      </c>
      <c r="B174" s="125"/>
      <c r="C174" s="140">
        <v>-72072571.627124995</v>
      </c>
      <c r="D174" s="107"/>
      <c r="E174" s="140">
        <v>-1930475.9653277216</v>
      </c>
      <c r="F174" s="140">
        <v>-9831226.2720236387</v>
      </c>
      <c r="G174" s="140">
        <v>-11761702.23735136</v>
      </c>
      <c r="H174" s="107"/>
      <c r="I174" s="140">
        <v>-83834273.864476353</v>
      </c>
      <c r="K174" s="125"/>
      <c r="L174" s="125"/>
      <c r="M174" s="141"/>
      <c r="N174" s="141"/>
      <c r="O174" s="141"/>
      <c r="P174" s="141"/>
      <c r="Q174" s="142"/>
    </row>
    <row r="175" spans="1:17">
      <c r="A175" s="99">
        <v>2003</v>
      </c>
      <c r="B175" s="99"/>
      <c r="C175" s="106">
        <v>53462887.856831066</v>
      </c>
      <c r="D175" s="107"/>
      <c r="E175" s="106">
        <v>2595051.1122565456</v>
      </c>
      <c r="F175" s="106">
        <v>17488325.783703066</v>
      </c>
      <c r="G175" s="106">
        <v>20083376.895959612</v>
      </c>
      <c r="H175" s="107"/>
      <c r="I175" s="106">
        <v>73546264.752790675</v>
      </c>
      <c r="K175" s="99">
        <v>2003</v>
      </c>
      <c r="M175" s="149">
        <v>2101091.4927734612</v>
      </c>
      <c r="N175" s="149">
        <v>120332.52007533603</v>
      </c>
      <c r="O175" s="149">
        <v>341372.11929788382</v>
      </c>
      <c r="P175" s="149"/>
      <c r="Q175" s="150">
        <v>2562796.1321466812</v>
      </c>
    </row>
    <row r="176" spans="1:17">
      <c r="A176" s="99">
        <v>2004</v>
      </c>
      <c r="B176" s="99"/>
      <c r="C176" s="106">
        <v>-7419772.8438264579</v>
      </c>
      <c r="D176" s="107"/>
      <c r="E176" s="106">
        <v>-138803.49087730644</v>
      </c>
      <c r="F176" s="106">
        <v>-3123345.0523256133</v>
      </c>
      <c r="G176" s="106">
        <v>-3262148.5432029199</v>
      </c>
      <c r="H176" s="107"/>
      <c r="I176" s="106">
        <v>-10681921.387029378</v>
      </c>
      <c r="K176" s="99">
        <v>2004</v>
      </c>
      <c r="M176" s="149">
        <v>-291597.07276237983</v>
      </c>
      <c r="N176" s="149">
        <v>-6436.3178719807001</v>
      </c>
      <c r="O176" s="149">
        <v>-60967.695421395969</v>
      </c>
      <c r="P176" s="149"/>
      <c r="Q176" s="150">
        <v>-359001.08605575655</v>
      </c>
    </row>
    <row r="177" spans="1:24">
      <c r="A177" s="99">
        <v>2005</v>
      </c>
      <c r="B177" s="99"/>
      <c r="C177" s="106">
        <v>77920637.228879496</v>
      </c>
      <c r="D177" s="107"/>
      <c r="E177" s="106">
        <v>1514801.2793709771</v>
      </c>
      <c r="F177" s="106">
        <v>13034640.782122916</v>
      </c>
      <c r="G177" s="106">
        <v>14549442.061493892</v>
      </c>
      <c r="H177" s="107"/>
      <c r="I177" s="106">
        <v>92470079.290373385</v>
      </c>
      <c r="K177" s="99">
        <v>2005</v>
      </c>
      <c r="M177" s="149">
        <v>3062281.0430949642</v>
      </c>
      <c r="N177" s="149">
        <v>70241.335324432206</v>
      </c>
      <c r="O177" s="149">
        <v>254436.1880670393</v>
      </c>
      <c r="P177" s="149"/>
      <c r="Q177" s="150">
        <v>3386958.5664864359</v>
      </c>
    </row>
    <row r="178" spans="1:24">
      <c r="A178" s="99">
        <v>2006</v>
      </c>
      <c r="B178" s="99"/>
      <c r="C178" s="106">
        <v>62930143.675200984</v>
      </c>
      <c r="D178" s="107"/>
      <c r="E178" s="106">
        <v>995249.09415370319</v>
      </c>
      <c r="F178" s="106">
        <v>-3182095.7585818823</v>
      </c>
      <c r="G178" s="106">
        <v>-2186846.6644281792</v>
      </c>
      <c r="H178" s="107"/>
      <c r="I178" s="106">
        <v>60743297.010772802</v>
      </c>
      <c r="K178" s="99">
        <v>2006</v>
      </c>
      <c r="M178" s="149">
        <v>2473154.6464353986</v>
      </c>
      <c r="N178" s="149">
        <v>46149.700495907222</v>
      </c>
      <c r="O178" s="149">
        <v>-62114.509207518342</v>
      </c>
      <c r="P178" s="149"/>
      <c r="Q178" s="150">
        <v>2457189.8377237874</v>
      </c>
    </row>
    <row r="179" spans="1:24">
      <c r="A179" s="99">
        <v>2007</v>
      </c>
      <c r="B179" s="99"/>
      <c r="C179" s="106">
        <v>-27315548.875361428</v>
      </c>
      <c r="D179" s="107"/>
      <c r="E179" s="106">
        <v>-1397447.9365642513</v>
      </c>
      <c r="F179" s="106">
        <v>-8930624.2500804253</v>
      </c>
      <c r="G179" s="106">
        <v>-10328072.186644677</v>
      </c>
      <c r="H179" s="107"/>
      <c r="I179" s="106">
        <v>-37643621.062006101</v>
      </c>
      <c r="K179" s="99">
        <v>2007</v>
      </c>
      <c r="M179" s="149">
        <v>-1073501.0708017042</v>
      </c>
      <c r="N179" s="149">
        <v>-64799.660818484335</v>
      </c>
      <c r="O179" s="149">
        <v>-174325.7853615699</v>
      </c>
      <c r="P179" s="149"/>
      <c r="Q179" s="150">
        <v>-1312626.5169817584</v>
      </c>
    </row>
    <row r="180" spans="1:24">
      <c r="A180" s="99">
        <v>2008</v>
      </c>
      <c r="B180" s="99"/>
      <c r="C180" s="106">
        <v>-60500559.739970595</v>
      </c>
      <c r="D180" s="107"/>
      <c r="E180" s="106">
        <v>-1892194.4196708961</v>
      </c>
      <c r="F180" s="106">
        <v>-9068134.5991703514</v>
      </c>
      <c r="G180" s="106">
        <v>-10960329.018841248</v>
      </c>
      <c r="H180" s="107"/>
      <c r="I180" s="106">
        <v>-71460888.758811846</v>
      </c>
      <c r="K180" s="99">
        <v>2008</v>
      </c>
      <c r="M180" s="149">
        <v>-2377671.9977808446</v>
      </c>
      <c r="N180" s="149">
        <v>-87741.055240139453</v>
      </c>
      <c r="O180" s="149">
        <v>-177009.98737580524</v>
      </c>
      <c r="P180" s="149"/>
      <c r="Q180" s="150">
        <v>-2642423.0403967891</v>
      </c>
    </row>
    <row r="181" spans="1:24">
      <c r="A181" s="99">
        <v>2009</v>
      </c>
      <c r="B181" s="99"/>
      <c r="C181" s="106">
        <v>26523628.072273012</v>
      </c>
      <c r="D181" s="107"/>
      <c r="E181" s="106">
        <v>1094359.3005014362</v>
      </c>
      <c r="F181" s="106">
        <v>10282460.854616579</v>
      </c>
      <c r="G181" s="106">
        <v>11376820.155118015</v>
      </c>
      <c r="H181" s="107"/>
      <c r="I181" s="106">
        <v>37900448.227391027</v>
      </c>
      <c r="K181" s="99">
        <v>2009</v>
      </c>
      <c r="M181" s="149">
        <v>1042378.5832403294</v>
      </c>
      <c r="N181" s="149">
        <v>50745.440764251602</v>
      </c>
      <c r="O181" s="149">
        <v>200713.6358821156</v>
      </c>
      <c r="P181" s="149"/>
      <c r="Q181" s="150">
        <v>1293837.6598866966</v>
      </c>
    </row>
    <row r="182" spans="1:24">
      <c r="A182" s="99">
        <v>2010</v>
      </c>
      <c r="B182" s="99"/>
      <c r="C182" s="106">
        <v>-462623233.76178485</v>
      </c>
      <c r="D182" s="107"/>
      <c r="E182" s="106">
        <v>-13902466.629820835</v>
      </c>
      <c r="F182" s="106">
        <v>-79286357.391469121</v>
      </c>
      <c r="G182" s="106">
        <v>-93188824.02128996</v>
      </c>
      <c r="H182" s="107"/>
      <c r="I182" s="106">
        <v>-555812057.78307486</v>
      </c>
      <c r="K182" s="99">
        <v>2010</v>
      </c>
      <c r="M182" s="149">
        <v>-18181093.086838145</v>
      </c>
      <c r="N182" s="149">
        <v>-644657.37762479216</v>
      </c>
      <c r="O182" s="149">
        <v>-1547669.6962814771</v>
      </c>
      <c r="P182" s="149"/>
      <c r="Q182" s="150">
        <v>-20373420.160744414</v>
      </c>
      <c r="R182" s="156"/>
    </row>
    <row r="183" spans="1:24" s="135" customFormat="1">
      <c r="A183" s="125">
        <v>2011</v>
      </c>
      <c r="B183" s="125" t="s">
        <v>102</v>
      </c>
      <c r="C183" s="140">
        <v>-175620476.1580627</v>
      </c>
      <c r="D183" s="107"/>
      <c r="E183" s="140">
        <v>-5889169.8525412148</v>
      </c>
      <c r="F183" s="140">
        <v>-45259835.441462733</v>
      </c>
      <c r="G183" s="140">
        <v>-51149005.294003949</v>
      </c>
      <c r="H183" s="107"/>
      <c r="I183" s="140">
        <v>-226769481.45206666</v>
      </c>
      <c r="K183" s="125">
        <v>2011</v>
      </c>
      <c r="L183" s="125" t="s">
        <v>102</v>
      </c>
      <c r="M183" s="141">
        <v>-6901884.7130118646</v>
      </c>
      <c r="N183" s="141">
        <v>-273080.80606233614</v>
      </c>
      <c r="O183" s="141">
        <v>-883471.98781735252</v>
      </c>
      <c r="P183" s="141"/>
      <c r="Q183" s="142">
        <v>-8058437.5068915533</v>
      </c>
      <c r="R183" s="157"/>
    </row>
    <row r="184" spans="1:24" s="135" customFormat="1">
      <c r="A184" s="125">
        <v>2011</v>
      </c>
      <c r="B184" s="125" t="s">
        <v>103</v>
      </c>
      <c r="C184" s="140">
        <v>93323456.100827485</v>
      </c>
      <c r="D184" s="107"/>
      <c r="E184" s="140">
        <v>2668590.6455999902</v>
      </c>
      <c r="F184" s="140">
        <v>21527566.693679966</v>
      </c>
      <c r="G184" s="140">
        <v>24196157.339279957</v>
      </c>
      <c r="H184" s="107"/>
      <c r="I184" s="140">
        <v>117519613.44010743</v>
      </c>
      <c r="K184" s="126">
        <v>2011</v>
      </c>
      <c r="L184" s="126" t="s">
        <v>103</v>
      </c>
      <c r="M184" s="151">
        <v>3994029.2771663847</v>
      </c>
      <c r="N184" s="151">
        <v>134755.63502951752</v>
      </c>
      <c r="O184" s="151">
        <v>457617.51292622928</v>
      </c>
      <c r="P184" s="151"/>
      <c r="Q184" s="152">
        <v>4586402.4251221316</v>
      </c>
      <c r="R184" s="157"/>
      <c r="S184" s="158"/>
      <c r="T184" s="158"/>
      <c r="U184" s="158"/>
      <c r="V184" s="158"/>
      <c r="W184" s="158"/>
      <c r="X184" s="158"/>
    </row>
    <row r="185" spans="1:24">
      <c r="A185" s="99">
        <v>2012</v>
      </c>
      <c r="B185" s="99" t="s">
        <v>104</v>
      </c>
      <c r="C185" s="106">
        <v>167196379.30676404</v>
      </c>
      <c r="D185" s="107"/>
      <c r="E185" s="106">
        <v>4839442.5412937049</v>
      </c>
      <c r="F185" s="106">
        <v>14217437.864490133</v>
      </c>
      <c r="G185" s="106">
        <v>19056880.40578384</v>
      </c>
      <c r="H185" s="107"/>
      <c r="I185" s="106">
        <v>186253259.71254787</v>
      </c>
      <c r="K185" s="126">
        <v>2012</v>
      </c>
      <c r="L185" s="126" t="s">
        <v>104</v>
      </c>
      <c r="M185" s="151">
        <v>7155620.4826570954</v>
      </c>
      <c r="N185" s="151">
        <v>244376.99124673032</v>
      </c>
      <c r="O185" s="151">
        <v>302224.05756806879</v>
      </c>
      <c r="P185" s="151"/>
      <c r="Q185" s="152">
        <v>7702221.5314718941</v>
      </c>
      <c r="R185" s="159"/>
    </row>
    <row r="186" spans="1:24">
      <c r="A186" s="99">
        <v>2012</v>
      </c>
      <c r="B186" s="99" t="s">
        <v>105</v>
      </c>
      <c r="C186" s="106">
        <v>-36557042.062208682</v>
      </c>
      <c r="D186" s="107"/>
      <c r="E186" s="106">
        <v>-1719192.7578606389</v>
      </c>
      <c r="F186" s="106">
        <v>-17617731.712833401</v>
      </c>
      <c r="G186" s="106">
        <v>-19336924.470694039</v>
      </c>
      <c r="H186" s="107"/>
      <c r="I186" s="106">
        <v>-55893966.532902718</v>
      </c>
      <c r="K186" s="129">
        <v>2012</v>
      </c>
      <c r="L186" s="129" t="s">
        <v>105</v>
      </c>
      <c r="M186" s="153">
        <v>-1559157.8439532004</v>
      </c>
      <c r="N186" s="153">
        <v>-83122.969842561884</v>
      </c>
      <c r="O186" s="153">
        <v>-377501.09643245582</v>
      </c>
      <c r="P186" s="153"/>
      <c r="Q186" s="154">
        <v>-2019781.9102282182</v>
      </c>
      <c r="R186" s="156"/>
    </row>
    <row r="187" spans="1:24">
      <c r="A187" s="99">
        <v>2012</v>
      </c>
      <c r="B187" s="99" t="s">
        <v>106</v>
      </c>
      <c r="C187" s="106">
        <v>8810102.5220683962</v>
      </c>
      <c r="D187" s="107"/>
      <c r="E187" s="106">
        <v>312181.24405806221</v>
      </c>
      <c r="F187" s="106">
        <v>1996307.8664489265</v>
      </c>
      <c r="G187" s="106">
        <v>2308489.1105069886</v>
      </c>
      <c r="H187" s="107"/>
      <c r="I187" s="106">
        <v>11118591.632575385</v>
      </c>
      <c r="K187" s="129">
        <v>2012</v>
      </c>
      <c r="L187" s="129" t="s">
        <v>106</v>
      </c>
      <c r="M187" s="153">
        <v>375750.87256621709</v>
      </c>
      <c r="N187" s="153">
        <v>15093.963150207306</v>
      </c>
      <c r="O187" s="153">
        <v>42775.563885573894</v>
      </c>
      <c r="P187" s="153"/>
      <c r="Q187" s="154">
        <v>433620.39960199827</v>
      </c>
      <c r="R187" s="156"/>
    </row>
    <row r="188" spans="1:24">
      <c r="A188" s="99">
        <v>2012</v>
      </c>
      <c r="B188" s="99" t="s">
        <v>107</v>
      </c>
      <c r="C188" s="106">
        <v>41467446.997089416</v>
      </c>
      <c r="D188" s="107"/>
      <c r="E188" s="106">
        <v>1464701.0103469207</v>
      </c>
      <c r="F188" s="106">
        <v>10773470.983271345</v>
      </c>
      <c r="G188" s="106">
        <v>12238171.993618267</v>
      </c>
      <c r="H188" s="107"/>
      <c r="I188" s="106">
        <v>53705618.990707681</v>
      </c>
      <c r="K188" s="129">
        <v>2012</v>
      </c>
      <c r="L188" s="129" t="s">
        <v>107</v>
      </c>
      <c r="M188" s="153">
        <v>1768586.6144258636</v>
      </c>
      <c r="N188" s="153">
        <v>70818.293850273607</v>
      </c>
      <c r="O188" s="153">
        <v>230846.80677738049</v>
      </c>
      <c r="P188" s="153"/>
      <c r="Q188" s="154">
        <v>2070251.7150535176</v>
      </c>
    </row>
    <row r="189" spans="1:24">
      <c r="A189" s="99">
        <v>2012</v>
      </c>
      <c r="B189" s="99"/>
      <c r="C189" s="106">
        <v>180916886.76371312</v>
      </c>
      <c r="D189" s="107"/>
      <c r="E189" s="106">
        <v>4897132.0378380502</v>
      </c>
      <c r="F189" s="106">
        <v>9369485.0013770051</v>
      </c>
      <c r="G189" s="106">
        <v>14266617.039215054</v>
      </c>
      <c r="H189" s="107"/>
      <c r="I189" s="106">
        <v>195183503.80292818</v>
      </c>
      <c r="K189" s="99">
        <v>2012</v>
      </c>
      <c r="M189" s="149">
        <v>7110033.6498139258</v>
      </c>
      <c r="N189" s="149">
        <v>227080.01259455038</v>
      </c>
      <c r="O189" s="149">
        <v>182892.34722687912</v>
      </c>
      <c r="P189" s="149"/>
      <c r="Q189" s="150">
        <v>7520006.0096353563</v>
      </c>
    </row>
    <row r="190" spans="1:24" s="135" customFormat="1">
      <c r="C190" s="158"/>
      <c r="D190" s="158"/>
      <c r="E190" s="158"/>
      <c r="F190" s="158"/>
      <c r="G190" s="158"/>
      <c r="H190" s="158"/>
      <c r="I190" s="158"/>
      <c r="K190" s="160"/>
      <c r="L190" s="125"/>
      <c r="M190" s="160"/>
      <c r="N190" s="160"/>
      <c r="O190" s="160"/>
      <c r="P190" s="160"/>
      <c r="Q190" s="160"/>
    </row>
    <row r="193" spans="11:22">
      <c r="K193" s="104">
        <v>2012</v>
      </c>
      <c r="L193" s="104">
        <v>2012</v>
      </c>
      <c r="M193" s="104">
        <v>2012</v>
      </c>
      <c r="N193" s="104">
        <v>2012</v>
      </c>
      <c r="O193" s="104">
        <v>2012</v>
      </c>
      <c r="P193" s="104">
        <v>2012</v>
      </c>
      <c r="Q193" s="104">
        <v>2012</v>
      </c>
      <c r="R193" s="104">
        <v>2012</v>
      </c>
      <c r="S193" s="104">
        <v>2012</v>
      </c>
      <c r="T193" s="104">
        <v>2012</v>
      </c>
      <c r="U193" s="104">
        <v>2012</v>
      </c>
      <c r="V193" s="104">
        <v>2012</v>
      </c>
    </row>
    <row r="194" spans="11:22">
      <c r="K194" s="104" t="s">
        <v>10</v>
      </c>
      <c r="L194" s="104" t="s">
        <v>11</v>
      </c>
      <c r="M194" s="104" t="s">
        <v>12</v>
      </c>
      <c r="N194" s="104" t="s">
        <v>13</v>
      </c>
      <c r="O194" s="104" t="s">
        <v>14</v>
      </c>
      <c r="P194" s="104" t="s">
        <v>15</v>
      </c>
      <c r="Q194" s="104" t="s">
        <v>16</v>
      </c>
      <c r="R194" s="104" t="s">
        <v>17</v>
      </c>
      <c r="S194" s="104" t="s">
        <v>18</v>
      </c>
      <c r="T194" s="104" t="s">
        <v>19</v>
      </c>
      <c r="U194" s="104" t="s">
        <v>20</v>
      </c>
      <c r="V194" s="104" t="s">
        <v>21</v>
      </c>
    </row>
    <row r="195" spans="11:22">
      <c r="K195" s="150">
        <v>3936372.9918090538</v>
      </c>
      <c r="L195" s="150">
        <v>2795819.5265769837</v>
      </c>
      <c r="M195" s="150">
        <v>970029.01308585703</v>
      </c>
      <c r="N195" s="150">
        <v>-483380.98788777238</v>
      </c>
      <c r="O195" s="150">
        <v>-2244181.5956402244</v>
      </c>
      <c r="P195" s="150">
        <v>707780.67329977895</v>
      </c>
      <c r="Q195" s="150">
        <v>3146.1182311035786</v>
      </c>
      <c r="R195" s="150">
        <v>574963.06226288714</v>
      </c>
      <c r="S195" s="150">
        <v>-144488.78089199253</v>
      </c>
      <c r="T195" s="150">
        <v>262380.23438892211</v>
      </c>
      <c r="U195" s="150">
        <v>236728.60560396008</v>
      </c>
      <c r="V195" s="150">
        <v>1571142.8750606356</v>
      </c>
    </row>
  </sheetData>
  <pageMargins left="0.7" right="0.7" top="0.75" bottom="0.75" header="0.3" footer="0.3"/>
  <pageSetup scale="26" orientation="portrait" r:id="rId1"/>
  <rowBreaks count="2" manualBreakCount="2">
    <brk id="53" max="8" man="1"/>
    <brk id="11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0"/>
  <sheetViews>
    <sheetView zoomScaleNormal="100" workbookViewId="0">
      <pane ySplit="4" topLeftCell="A156" activePane="bottomLeft" state="frozen"/>
      <selection pane="bottomLeft" activeCell="Q161" sqref="Q161"/>
    </sheetView>
  </sheetViews>
  <sheetFormatPr defaultColWidth="8.5703125" defaultRowHeight="15"/>
  <cols>
    <col min="1" max="2" width="8.5703125" style="5"/>
    <col min="3" max="3" width="14" style="5" bestFit="1" customWidth="1"/>
    <col min="4" max="4" width="0.28515625" style="5" customWidth="1"/>
    <col min="5" max="5" width="12.28515625" style="5" bestFit="1" customWidth="1"/>
    <col min="6" max="6" width="13.42578125" style="5" bestFit="1" customWidth="1"/>
    <col min="7" max="7" width="13.28515625" style="5" bestFit="1" customWidth="1"/>
    <col min="8" max="8" width="0.28515625" style="5" customWidth="1"/>
    <col min="9" max="9" width="14.7109375" style="5" bestFit="1" customWidth="1"/>
    <col min="10" max="10" width="8.85546875" style="5" customWidth="1"/>
    <col min="11" max="11" width="10.42578125" style="99" customWidth="1"/>
    <col min="12" max="12" width="8.5703125" style="99" customWidth="1"/>
    <col min="13" max="17" width="13.85546875" style="99" customWidth="1"/>
    <col min="18" max="258" width="8.5703125" style="5"/>
    <col min="259" max="259" width="14" style="5" bestFit="1" customWidth="1"/>
    <col min="260" max="260" width="0.28515625" style="5" customWidth="1"/>
    <col min="261" max="261" width="12.28515625" style="5" bestFit="1" customWidth="1"/>
    <col min="262" max="262" width="13.42578125" style="5" bestFit="1" customWidth="1"/>
    <col min="263" max="263" width="13.28515625" style="5" bestFit="1" customWidth="1"/>
    <col min="264" max="264" width="0.28515625" style="5" customWidth="1"/>
    <col min="265" max="265" width="14.7109375" style="5" bestFit="1" customWidth="1"/>
    <col min="266" max="266" width="8.85546875" style="5" customWidth="1"/>
    <col min="267" max="267" width="10.42578125" style="5" customWidth="1"/>
    <col min="268" max="268" width="8.5703125" style="5" customWidth="1"/>
    <col min="269" max="273" width="13.85546875" style="5" customWidth="1"/>
    <col min="274" max="514" width="8.5703125" style="5"/>
    <col min="515" max="515" width="14" style="5" bestFit="1" customWidth="1"/>
    <col min="516" max="516" width="0.28515625" style="5" customWidth="1"/>
    <col min="517" max="517" width="12.28515625" style="5" bestFit="1" customWidth="1"/>
    <col min="518" max="518" width="13.42578125" style="5" bestFit="1" customWidth="1"/>
    <col min="519" max="519" width="13.28515625" style="5" bestFit="1" customWidth="1"/>
    <col min="520" max="520" width="0.28515625" style="5" customWidth="1"/>
    <col min="521" max="521" width="14.7109375" style="5" bestFit="1" customWidth="1"/>
    <col min="522" max="522" width="8.85546875" style="5" customWidth="1"/>
    <col min="523" max="523" width="10.42578125" style="5" customWidth="1"/>
    <col min="524" max="524" width="8.5703125" style="5" customWidth="1"/>
    <col min="525" max="529" width="13.85546875" style="5" customWidth="1"/>
    <col min="530" max="770" width="8.5703125" style="5"/>
    <col min="771" max="771" width="14" style="5" bestFit="1" customWidth="1"/>
    <col min="772" max="772" width="0.28515625" style="5" customWidth="1"/>
    <col min="773" max="773" width="12.28515625" style="5" bestFit="1" customWidth="1"/>
    <col min="774" max="774" width="13.42578125" style="5" bestFit="1" customWidth="1"/>
    <col min="775" max="775" width="13.28515625" style="5" bestFit="1" customWidth="1"/>
    <col min="776" max="776" width="0.28515625" style="5" customWidth="1"/>
    <col min="777" max="777" width="14.7109375" style="5" bestFit="1" customWidth="1"/>
    <col min="778" max="778" width="8.85546875" style="5" customWidth="1"/>
    <col min="779" max="779" width="10.42578125" style="5" customWidth="1"/>
    <col min="780" max="780" width="8.5703125" style="5" customWidth="1"/>
    <col min="781" max="785" width="13.85546875" style="5" customWidth="1"/>
    <col min="786" max="1026" width="8.5703125" style="5"/>
    <col min="1027" max="1027" width="14" style="5" bestFit="1" customWidth="1"/>
    <col min="1028" max="1028" width="0.28515625" style="5" customWidth="1"/>
    <col min="1029" max="1029" width="12.28515625" style="5" bestFit="1" customWidth="1"/>
    <col min="1030" max="1030" width="13.42578125" style="5" bestFit="1" customWidth="1"/>
    <col min="1031" max="1031" width="13.28515625" style="5" bestFit="1" customWidth="1"/>
    <col min="1032" max="1032" width="0.28515625" style="5" customWidth="1"/>
    <col min="1033" max="1033" width="14.7109375" style="5" bestFit="1" customWidth="1"/>
    <col min="1034" max="1034" width="8.85546875" style="5" customWidth="1"/>
    <col min="1035" max="1035" width="10.42578125" style="5" customWidth="1"/>
    <col min="1036" max="1036" width="8.5703125" style="5" customWidth="1"/>
    <col min="1037" max="1041" width="13.85546875" style="5" customWidth="1"/>
    <col min="1042" max="1282" width="8.5703125" style="5"/>
    <col min="1283" max="1283" width="14" style="5" bestFit="1" customWidth="1"/>
    <col min="1284" max="1284" width="0.28515625" style="5" customWidth="1"/>
    <col min="1285" max="1285" width="12.28515625" style="5" bestFit="1" customWidth="1"/>
    <col min="1286" max="1286" width="13.42578125" style="5" bestFit="1" customWidth="1"/>
    <col min="1287" max="1287" width="13.28515625" style="5" bestFit="1" customWidth="1"/>
    <col min="1288" max="1288" width="0.28515625" style="5" customWidth="1"/>
    <col min="1289" max="1289" width="14.7109375" style="5" bestFit="1" customWidth="1"/>
    <col min="1290" max="1290" width="8.85546875" style="5" customWidth="1"/>
    <col min="1291" max="1291" width="10.42578125" style="5" customWidth="1"/>
    <col min="1292" max="1292" width="8.5703125" style="5" customWidth="1"/>
    <col min="1293" max="1297" width="13.85546875" style="5" customWidth="1"/>
    <col min="1298" max="1538" width="8.5703125" style="5"/>
    <col min="1539" max="1539" width="14" style="5" bestFit="1" customWidth="1"/>
    <col min="1540" max="1540" width="0.28515625" style="5" customWidth="1"/>
    <col min="1541" max="1541" width="12.28515625" style="5" bestFit="1" customWidth="1"/>
    <col min="1542" max="1542" width="13.42578125" style="5" bestFit="1" customWidth="1"/>
    <col min="1543" max="1543" width="13.28515625" style="5" bestFit="1" customWidth="1"/>
    <col min="1544" max="1544" width="0.28515625" style="5" customWidth="1"/>
    <col min="1545" max="1545" width="14.7109375" style="5" bestFit="1" customWidth="1"/>
    <col min="1546" max="1546" width="8.85546875" style="5" customWidth="1"/>
    <col min="1547" max="1547" width="10.42578125" style="5" customWidth="1"/>
    <col min="1548" max="1548" width="8.5703125" style="5" customWidth="1"/>
    <col min="1549" max="1553" width="13.85546875" style="5" customWidth="1"/>
    <col min="1554" max="1794" width="8.5703125" style="5"/>
    <col min="1795" max="1795" width="14" style="5" bestFit="1" customWidth="1"/>
    <col min="1796" max="1796" width="0.28515625" style="5" customWidth="1"/>
    <col min="1797" max="1797" width="12.28515625" style="5" bestFit="1" customWidth="1"/>
    <col min="1798" max="1798" width="13.42578125" style="5" bestFit="1" customWidth="1"/>
    <col min="1799" max="1799" width="13.28515625" style="5" bestFit="1" customWidth="1"/>
    <col min="1800" max="1800" width="0.28515625" style="5" customWidth="1"/>
    <col min="1801" max="1801" width="14.7109375" style="5" bestFit="1" customWidth="1"/>
    <col min="1802" max="1802" width="8.85546875" style="5" customWidth="1"/>
    <col min="1803" max="1803" width="10.42578125" style="5" customWidth="1"/>
    <col min="1804" max="1804" width="8.5703125" style="5" customWidth="1"/>
    <col min="1805" max="1809" width="13.85546875" style="5" customWidth="1"/>
    <col min="1810" max="2050" width="8.5703125" style="5"/>
    <col min="2051" max="2051" width="14" style="5" bestFit="1" customWidth="1"/>
    <col min="2052" max="2052" width="0.28515625" style="5" customWidth="1"/>
    <col min="2053" max="2053" width="12.28515625" style="5" bestFit="1" customWidth="1"/>
    <col min="2054" max="2054" width="13.42578125" style="5" bestFit="1" customWidth="1"/>
    <col min="2055" max="2055" width="13.28515625" style="5" bestFit="1" customWidth="1"/>
    <col min="2056" max="2056" width="0.28515625" style="5" customWidth="1"/>
    <col min="2057" max="2057" width="14.7109375" style="5" bestFit="1" customWidth="1"/>
    <col min="2058" max="2058" width="8.85546875" style="5" customWidth="1"/>
    <col min="2059" max="2059" width="10.42578125" style="5" customWidth="1"/>
    <col min="2060" max="2060" width="8.5703125" style="5" customWidth="1"/>
    <col min="2061" max="2065" width="13.85546875" style="5" customWidth="1"/>
    <col min="2066" max="2306" width="8.5703125" style="5"/>
    <col min="2307" max="2307" width="14" style="5" bestFit="1" customWidth="1"/>
    <col min="2308" max="2308" width="0.28515625" style="5" customWidth="1"/>
    <col min="2309" max="2309" width="12.28515625" style="5" bestFit="1" customWidth="1"/>
    <col min="2310" max="2310" width="13.42578125" style="5" bestFit="1" customWidth="1"/>
    <col min="2311" max="2311" width="13.28515625" style="5" bestFit="1" customWidth="1"/>
    <col min="2312" max="2312" width="0.28515625" style="5" customWidth="1"/>
    <col min="2313" max="2313" width="14.7109375" style="5" bestFit="1" customWidth="1"/>
    <col min="2314" max="2314" width="8.85546875" style="5" customWidth="1"/>
    <col min="2315" max="2315" width="10.42578125" style="5" customWidth="1"/>
    <col min="2316" max="2316" width="8.5703125" style="5" customWidth="1"/>
    <col min="2317" max="2321" width="13.85546875" style="5" customWidth="1"/>
    <col min="2322" max="2562" width="8.5703125" style="5"/>
    <col min="2563" max="2563" width="14" style="5" bestFit="1" customWidth="1"/>
    <col min="2564" max="2564" width="0.28515625" style="5" customWidth="1"/>
    <col min="2565" max="2565" width="12.28515625" style="5" bestFit="1" customWidth="1"/>
    <col min="2566" max="2566" width="13.42578125" style="5" bestFit="1" customWidth="1"/>
    <col min="2567" max="2567" width="13.28515625" style="5" bestFit="1" customWidth="1"/>
    <col min="2568" max="2568" width="0.28515625" style="5" customWidth="1"/>
    <col min="2569" max="2569" width="14.7109375" style="5" bestFit="1" customWidth="1"/>
    <col min="2570" max="2570" width="8.85546875" style="5" customWidth="1"/>
    <col min="2571" max="2571" width="10.42578125" style="5" customWidth="1"/>
    <col min="2572" max="2572" width="8.5703125" style="5" customWidth="1"/>
    <col min="2573" max="2577" width="13.85546875" style="5" customWidth="1"/>
    <col min="2578" max="2818" width="8.5703125" style="5"/>
    <col min="2819" max="2819" width="14" style="5" bestFit="1" customWidth="1"/>
    <col min="2820" max="2820" width="0.28515625" style="5" customWidth="1"/>
    <col min="2821" max="2821" width="12.28515625" style="5" bestFit="1" customWidth="1"/>
    <col min="2822" max="2822" width="13.42578125" style="5" bestFit="1" customWidth="1"/>
    <col min="2823" max="2823" width="13.28515625" style="5" bestFit="1" customWidth="1"/>
    <col min="2824" max="2824" width="0.28515625" style="5" customWidth="1"/>
    <col min="2825" max="2825" width="14.7109375" style="5" bestFit="1" customWidth="1"/>
    <col min="2826" max="2826" width="8.85546875" style="5" customWidth="1"/>
    <col min="2827" max="2827" width="10.42578125" style="5" customWidth="1"/>
    <col min="2828" max="2828" width="8.5703125" style="5" customWidth="1"/>
    <col min="2829" max="2833" width="13.85546875" style="5" customWidth="1"/>
    <col min="2834" max="3074" width="8.5703125" style="5"/>
    <col min="3075" max="3075" width="14" style="5" bestFit="1" customWidth="1"/>
    <col min="3076" max="3076" width="0.28515625" style="5" customWidth="1"/>
    <col min="3077" max="3077" width="12.28515625" style="5" bestFit="1" customWidth="1"/>
    <col min="3078" max="3078" width="13.42578125" style="5" bestFit="1" customWidth="1"/>
    <col min="3079" max="3079" width="13.28515625" style="5" bestFit="1" customWidth="1"/>
    <col min="3080" max="3080" width="0.28515625" style="5" customWidth="1"/>
    <col min="3081" max="3081" width="14.7109375" style="5" bestFit="1" customWidth="1"/>
    <col min="3082" max="3082" width="8.85546875" style="5" customWidth="1"/>
    <col min="3083" max="3083" width="10.42578125" style="5" customWidth="1"/>
    <col min="3084" max="3084" width="8.5703125" style="5" customWidth="1"/>
    <col min="3085" max="3089" width="13.85546875" style="5" customWidth="1"/>
    <col min="3090" max="3330" width="8.5703125" style="5"/>
    <col min="3331" max="3331" width="14" style="5" bestFit="1" customWidth="1"/>
    <col min="3332" max="3332" width="0.28515625" style="5" customWidth="1"/>
    <col min="3333" max="3333" width="12.28515625" style="5" bestFit="1" customWidth="1"/>
    <col min="3334" max="3334" width="13.42578125" style="5" bestFit="1" customWidth="1"/>
    <col min="3335" max="3335" width="13.28515625" style="5" bestFit="1" customWidth="1"/>
    <col min="3336" max="3336" width="0.28515625" style="5" customWidth="1"/>
    <col min="3337" max="3337" width="14.7109375" style="5" bestFit="1" customWidth="1"/>
    <col min="3338" max="3338" width="8.85546875" style="5" customWidth="1"/>
    <col min="3339" max="3339" width="10.42578125" style="5" customWidth="1"/>
    <col min="3340" max="3340" width="8.5703125" style="5" customWidth="1"/>
    <col min="3341" max="3345" width="13.85546875" style="5" customWidth="1"/>
    <col min="3346" max="3586" width="8.5703125" style="5"/>
    <col min="3587" max="3587" width="14" style="5" bestFit="1" customWidth="1"/>
    <col min="3588" max="3588" width="0.28515625" style="5" customWidth="1"/>
    <col min="3589" max="3589" width="12.28515625" style="5" bestFit="1" customWidth="1"/>
    <col min="3590" max="3590" width="13.42578125" style="5" bestFit="1" customWidth="1"/>
    <col min="3591" max="3591" width="13.28515625" style="5" bestFit="1" customWidth="1"/>
    <col min="3592" max="3592" width="0.28515625" style="5" customWidth="1"/>
    <col min="3593" max="3593" width="14.7109375" style="5" bestFit="1" customWidth="1"/>
    <col min="3594" max="3594" width="8.85546875" style="5" customWidth="1"/>
    <col min="3595" max="3595" width="10.42578125" style="5" customWidth="1"/>
    <col min="3596" max="3596" width="8.5703125" style="5" customWidth="1"/>
    <col min="3597" max="3601" width="13.85546875" style="5" customWidth="1"/>
    <col min="3602" max="3842" width="8.5703125" style="5"/>
    <col min="3843" max="3843" width="14" style="5" bestFit="1" customWidth="1"/>
    <col min="3844" max="3844" width="0.28515625" style="5" customWidth="1"/>
    <col min="3845" max="3845" width="12.28515625" style="5" bestFit="1" customWidth="1"/>
    <col min="3846" max="3846" width="13.42578125" style="5" bestFit="1" customWidth="1"/>
    <col min="3847" max="3847" width="13.28515625" style="5" bestFit="1" customWidth="1"/>
    <col min="3848" max="3848" width="0.28515625" style="5" customWidth="1"/>
    <col min="3849" max="3849" width="14.7109375" style="5" bestFit="1" customWidth="1"/>
    <col min="3850" max="3850" width="8.85546875" style="5" customWidth="1"/>
    <col min="3851" max="3851" width="10.42578125" style="5" customWidth="1"/>
    <col min="3852" max="3852" width="8.5703125" style="5" customWidth="1"/>
    <col min="3853" max="3857" width="13.85546875" style="5" customWidth="1"/>
    <col min="3858" max="4098" width="8.5703125" style="5"/>
    <col min="4099" max="4099" width="14" style="5" bestFit="1" customWidth="1"/>
    <col min="4100" max="4100" width="0.28515625" style="5" customWidth="1"/>
    <col min="4101" max="4101" width="12.28515625" style="5" bestFit="1" customWidth="1"/>
    <col min="4102" max="4102" width="13.42578125" style="5" bestFit="1" customWidth="1"/>
    <col min="4103" max="4103" width="13.28515625" style="5" bestFit="1" customWidth="1"/>
    <col min="4104" max="4104" width="0.28515625" style="5" customWidth="1"/>
    <col min="4105" max="4105" width="14.7109375" style="5" bestFit="1" customWidth="1"/>
    <col min="4106" max="4106" width="8.85546875" style="5" customWidth="1"/>
    <col min="4107" max="4107" width="10.42578125" style="5" customWidth="1"/>
    <col min="4108" max="4108" width="8.5703125" style="5" customWidth="1"/>
    <col min="4109" max="4113" width="13.85546875" style="5" customWidth="1"/>
    <col min="4114" max="4354" width="8.5703125" style="5"/>
    <col min="4355" max="4355" width="14" style="5" bestFit="1" customWidth="1"/>
    <col min="4356" max="4356" width="0.28515625" style="5" customWidth="1"/>
    <col min="4357" max="4357" width="12.28515625" style="5" bestFit="1" customWidth="1"/>
    <col min="4358" max="4358" width="13.42578125" style="5" bestFit="1" customWidth="1"/>
    <col min="4359" max="4359" width="13.28515625" style="5" bestFit="1" customWidth="1"/>
    <col min="4360" max="4360" width="0.28515625" style="5" customWidth="1"/>
    <col min="4361" max="4361" width="14.7109375" style="5" bestFit="1" customWidth="1"/>
    <col min="4362" max="4362" width="8.85546875" style="5" customWidth="1"/>
    <col min="4363" max="4363" width="10.42578125" style="5" customWidth="1"/>
    <col min="4364" max="4364" width="8.5703125" style="5" customWidth="1"/>
    <col min="4365" max="4369" width="13.85546875" style="5" customWidth="1"/>
    <col min="4370" max="4610" width="8.5703125" style="5"/>
    <col min="4611" max="4611" width="14" style="5" bestFit="1" customWidth="1"/>
    <col min="4612" max="4612" width="0.28515625" style="5" customWidth="1"/>
    <col min="4613" max="4613" width="12.28515625" style="5" bestFit="1" customWidth="1"/>
    <col min="4614" max="4614" width="13.42578125" style="5" bestFit="1" customWidth="1"/>
    <col min="4615" max="4615" width="13.28515625" style="5" bestFit="1" customWidth="1"/>
    <col min="4616" max="4616" width="0.28515625" style="5" customWidth="1"/>
    <col min="4617" max="4617" width="14.7109375" style="5" bestFit="1" customWidth="1"/>
    <col min="4618" max="4618" width="8.85546875" style="5" customWidth="1"/>
    <col min="4619" max="4619" width="10.42578125" style="5" customWidth="1"/>
    <col min="4620" max="4620" width="8.5703125" style="5" customWidth="1"/>
    <col min="4621" max="4625" width="13.85546875" style="5" customWidth="1"/>
    <col min="4626" max="4866" width="8.5703125" style="5"/>
    <col min="4867" max="4867" width="14" style="5" bestFit="1" customWidth="1"/>
    <col min="4868" max="4868" width="0.28515625" style="5" customWidth="1"/>
    <col min="4869" max="4869" width="12.28515625" style="5" bestFit="1" customWidth="1"/>
    <col min="4870" max="4870" width="13.42578125" style="5" bestFit="1" customWidth="1"/>
    <col min="4871" max="4871" width="13.28515625" style="5" bestFit="1" customWidth="1"/>
    <col min="4872" max="4872" width="0.28515625" style="5" customWidth="1"/>
    <col min="4873" max="4873" width="14.7109375" style="5" bestFit="1" customWidth="1"/>
    <col min="4874" max="4874" width="8.85546875" style="5" customWidth="1"/>
    <col min="4875" max="4875" width="10.42578125" style="5" customWidth="1"/>
    <col min="4876" max="4876" width="8.5703125" style="5" customWidth="1"/>
    <col min="4877" max="4881" width="13.85546875" style="5" customWidth="1"/>
    <col min="4882" max="5122" width="8.5703125" style="5"/>
    <col min="5123" max="5123" width="14" style="5" bestFit="1" customWidth="1"/>
    <col min="5124" max="5124" width="0.28515625" style="5" customWidth="1"/>
    <col min="5125" max="5125" width="12.28515625" style="5" bestFit="1" customWidth="1"/>
    <col min="5126" max="5126" width="13.42578125" style="5" bestFit="1" customWidth="1"/>
    <col min="5127" max="5127" width="13.28515625" style="5" bestFit="1" customWidth="1"/>
    <col min="5128" max="5128" width="0.28515625" style="5" customWidth="1"/>
    <col min="5129" max="5129" width="14.7109375" style="5" bestFit="1" customWidth="1"/>
    <col min="5130" max="5130" width="8.85546875" style="5" customWidth="1"/>
    <col min="5131" max="5131" width="10.42578125" style="5" customWidth="1"/>
    <col min="5132" max="5132" width="8.5703125" style="5" customWidth="1"/>
    <col min="5133" max="5137" width="13.85546875" style="5" customWidth="1"/>
    <col min="5138" max="5378" width="8.5703125" style="5"/>
    <col min="5379" max="5379" width="14" style="5" bestFit="1" customWidth="1"/>
    <col min="5380" max="5380" width="0.28515625" style="5" customWidth="1"/>
    <col min="5381" max="5381" width="12.28515625" style="5" bestFit="1" customWidth="1"/>
    <col min="5382" max="5382" width="13.42578125" style="5" bestFit="1" customWidth="1"/>
    <col min="5383" max="5383" width="13.28515625" style="5" bestFit="1" customWidth="1"/>
    <col min="5384" max="5384" width="0.28515625" style="5" customWidth="1"/>
    <col min="5385" max="5385" width="14.7109375" style="5" bestFit="1" customWidth="1"/>
    <col min="5386" max="5386" width="8.85546875" style="5" customWidth="1"/>
    <col min="5387" max="5387" width="10.42578125" style="5" customWidth="1"/>
    <col min="5388" max="5388" width="8.5703125" style="5" customWidth="1"/>
    <col min="5389" max="5393" width="13.85546875" style="5" customWidth="1"/>
    <col min="5394" max="5634" width="8.5703125" style="5"/>
    <col min="5635" max="5635" width="14" style="5" bestFit="1" customWidth="1"/>
    <col min="5636" max="5636" width="0.28515625" style="5" customWidth="1"/>
    <col min="5637" max="5637" width="12.28515625" style="5" bestFit="1" customWidth="1"/>
    <col min="5638" max="5638" width="13.42578125" style="5" bestFit="1" customWidth="1"/>
    <col min="5639" max="5639" width="13.28515625" style="5" bestFit="1" customWidth="1"/>
    <col min="5640" max="5640" width="0.28515625" style="5" customWidth="1"/>
    <col min="5641" max="5641" width="14.7109375" style="5" bestFit="1" customWidth="1"/>
    <col min="5642" max="5642" width="8.85546875" style="5" customWidth="1"/>
    <col min="5643" max="5643" width="10.42578125" style="5" customWidth="1"/>
    <col min="5644" max="5644" width="8.5703125" style="5" customWidth="1"/>
    <col min="5645" max="5649" width="13.85546875" style="5" customWidth="1"/>
    <col min="5650" max="5890" width="8.5703125" style="5"/>
    <col min="5891" max="5891" width="14" style="5" bestFit="1" customWidth="1"/>
    <col min="5892" max="5892" width="0.28515625" style="5" customWidth="1"/>
    <col min="5893" max="5893" width="12.28515625" style="5" bestFit="1" customWidth="1"/>
    <col min="5894" max="5894" width="13.42578125" style="5" bestFit="1" customWidth="1"/>
    <col min="5895" max="5895" width="13.28515625" style="5" bestFit="1" customWidth="1"/>
    <col min="5896" max="5896" width="0.28515625" style="5" customWidth="1"/>
    <col min="5897" max="5897" width="14.7109375" style="5" bestFit="1" customWidth="1"/>
    <col min="5898" max="5898" width="8.85546875" style="5" customWidth="1"/>
    <col min="5899" max="5899" width="10.42578125" style="5" customWidth="1"/>
    <col min="5900" max="5900" width="8.5703125" style="5" customWidth="1"/>
    <col min="5901" max="5905" width="13.85546875" style="5" customWidth="1"/>
    <col min="5906" max="6146" width="8.5703125" style="5"/>
    <col min="6147" max="6147" width="14" style="5" bestFit="1" customWidth="1"/>
    <col min="6148" max="6148" width="0.28515625" style="5" customWidth="1"/>
    <col min="6149" max="6149" width="12.28515625" style="5" bestFit="1" customWidth="1"/>
    <col min="6150" max="6150" width="13.42578125" style="5" bestFit="1" customWidth="1"/>
    <col min="6151" max="6151" width="13.28515625" style="5" bestFit="1" customWidth="1"/>
    <col min="6152" max="6152" width="0.28515625" style="5" customWidth="1"/>
    <col min="6153" max="6153" width="14.7109375" style="5" bestFit="1" customWidth="1"/>
    <col min="6154" max="6154" width="8.85546875" style="5" customWidth="1"/>
    <col min="6155" max="6155" width="10.42578125" style="5" customWidth="1"/>
    <col min="6156" max="6156" width="8.5703125" style="5" customWidth="1"/>
    <col min="6157" max="6161" width="13.85546875" style="5" customWidth="1"/>
    <col min="6162" max="6402" width="8.5703125" style="5"/>
    <col min="6403" max="6403" width="14" style="5" bestFit="1" customWidth="1"/>
    <col min="6404" max="6404" width="0.28515625" style="5" customWidth="1"/>
    <col min="6405" max="6405" width="12.28515625" style="5" bestFit="1" customWidth="1"/>
    <col min="6406" max="6406" width="13.42578125" style="5" bestFit="1" customWidth="1"/>
    <col min="6407" max="6407" width="13.28515625" style="5" bestFit="1" customWidth="1"/>
    <col min="6408" max="6408" width="0.28515625" style="5" customWidth="1"/>
    <col min="6409" max="6409" width="14.7109375" style="5" bestFit="1" customWidth="1"/>
    <col min="6410" max="6410" width="8.85546875" style="5" customWidth="1"/>
    <col min="6411" max="6411" width="10.42578125" style="5" customWidth="1"/>
    <col min="6412" max="6412" width="8.5703125" style="5" customWidth="1"/>
    <col min="6413" max="6417" width="13.85546875" style="5" customWidth="1"/>
    <col min="6418" max="6658" width="8.5703125" style="5"/>
    <col min="6659" max="6659" width="14" style="5" bestFit="1" customWidth="1"/>
    <col min="6660" max="6660" width="0.28515625" style="5" customWidth="1"/>
    <col min="6661" max="6661" width="12.28515625" style="5" bestFit="1" customWidth="1"/>
    <col min="6662" max="6662" width="13.42578125" style="5" bestFit="1" customWidth="1"/>
    <col min="6663" max="6663" width="13.28515625" style="5" bestFit="1" customWidth="1"/>
    <col min="6664" max="6664" width="0.28515625" style="5" customWidth="1"/>
    <col min="6665" max="6665" width="14.7109375" style="5" bestFit="1" customWidth="1"/>
    <col min="6666" max="6666" width="8.85546875" style="5" customWidth="1"/>
    <col min="6667" max="6667" width="10.42578125" style="5" customWidth="1"/>
    <col min="6668" max="6668" width="8.5703125" style="5" customWidth="1"/>
    <col min="6669" max="6673" width="13.85546875" style="5" customWidth="1"/>
    <col min="6674" max="6914" width="8.5703125" style="5"/>
    <col min="6915" max="6915" width="14" style="5" bestFit="1" customWidth="1"/>
    <col min="6916" max="6916" width="0.28515625" style="5" customWidth="1"/>
    <col min="6917" max="6917" width="12.28515625" style="5" bestFit="1" customWidth="1"/>
    <col min="6918" max="6918" width="13.42578125" style="5" bestFit="1" customWidth="1"/>
    <col min="6919" max="6919" width="13.28515625" style="5" bestFit="1" customWidth="1"/>
    <col min="6920" max="6920" width="0.28515625" style="5" customWidth="1"/>
    <col min="6921" max="6921" width="14.7109375" style="5" bestFit="1" customWidth="1"/>
    <col min="6922" max="6922" width="8.85546875" style="5" customWidth="1"/>
    <col min="6923" max="6923" width="10.42578125" style="5" customWidth="1"/>
    <col min="6924" max="6924" width="8.5703125" style="5" customWidth="1"/>
    <col min="6925" max="6929" width="13.85546875" style="5" customWidth="1"/>
    <col min="6930" max="7170" width="8.5703125" style="5"/>
    <col min="7171" max="7171" width="14" style="5" bestFit="1" customWidth="1"/>
    <col min="7172" max="7172" width="0.28515625" style="5" customWidth="1"/>
    <col min="7173" max="7173" width="12.28515625" style="5" bestFit="1" customWidth="1"/>
    <col min="7174" max="7174" width="13.42578125" style="5" bestFit="1" customWidth="1"/>
    <col min="7175" max="7175" width="13.28515625" style="5" bestFit="1" customWidth="1"/>
    <col min="7176" max="7176" width="0.28515625" style="5" customWidth="1"/>
    <col min="7177" max="7177" width="14.7109375" style="5" bestFit="1" customWidth="1"/>
    <col min="7178" max="7178" width="8.85546875" style="5" customWidth="1"/>
    <col min="7179" max="7179" width="10.42578125" style="5" customWidth="1"/>
    <col min="7180" max="7180" width="8.5703125" style="5" customWidth="1"/>
    <col min="7181" max="7185" width="13.85546875" style="5" customWidth="1"/>
    <col min="7186" max="7426" width="8.5703125" style="5"/>
    <col min="7427" max="7427" width="14" style="5" bestFit="1" customWidth="1"/>
    <col min="7428" max="7428" width="0.28515625" style="5" customWidth="1"/>
    <col min="7429" max="7429" width="12.28515625" style="5" bestFit="1" customWidth="1"/>
    <col min="7430" max="7430" width="13.42578125" style="5" bestFit="1" customWidth="1"/>
    <col min="7431" max="7431" width="13.28515625" style="5" bestFit="1" customWidth="1"/>
    <col min="7432" max="7432" width="0.28515625" style="5" customWidth="1"/>
    <col min="7433" max="7433" width="14.7109375" style="5" bestFit="1" customWidth="1"/>
    <col min="7434" max="7434" width="8.85546875" style="5" customWidth="1"/>
    <col min="7435" max="7435" width="10.42578125" style="5" customWidth="1"/>
    <col min="7436" max="7436" width="8.5703125" style="5" customWidth="1"/>
    <col min="7437" max="7441" width="13.85546875" style="5" customWidth="1"/>
    <col min="7442" max="7682" width="8.5703125" style="5"/>
    <col min="7683" max="7683" width="14" style="5" bestFit="1" customWidth="1"/>
    <col min="7684" max="7684" width="0.28515625" style="5" customWidth="1"/>
    <col min="7685" max="7685" width="12.28515625" style="5" bestFit="1" customWidth="1"/>
    <col min="7686" max="7686" width="13.42578125" style="5" bestFit="1" customWidth="1"/>
    <col min="7687" max="7687" width="13.28515625" style="5" bestFit="1" customWidth="1"/>
    <col min="7688" max="7688" width="0.28515625" style="5" customWidth="1"/>
    <col min="7689" max="7689" width="14.7109375" style="5" bestFit="1" customWidth="1"/>
    <col min="7690" max="7690" width="8.85546875" style="5" customWidth="1"/>
    <col min="7691" max="7691" width="10.42578125" style="5" customWidth="1"/>
    <col min="7692" max="7692" width="8.5703125" style="5" customWidth="1"/>
    <col min="7693" max="7697" width="13.85546875" style="5" customWidth="1"/>
    <col min="7698" max="7938" width="8.5703125" style="5"/>
    <col min="7939" max="7939" width="14" style="5" bestFit="1" customWidth="1"/>
    <col min="7940" max="7940" width="0.28515625" style="5" customWidth="1"/>
    <col min="7941" max="7941" width="12.28515625" style="5" bestFit="1" customWidth="1"/>
    <col min="7942" max="7942" width="13.42578125" style="5" bestFit="1" customWidth="1"/>
    <col min="7943" max="7943" width="13.28515625" style="5" bestFit="1" customWidth="1"/>
    <col min="7944" max="7944" width="0.28515625" style="5" customWidth="1"/>
    <col min="7945" max="7945" width="14.7109375" style="5" bestFit="1" customWidth="1"/>
    <col min="7946" max="7946" width="8.85546875" style="5" customWidth="1"/>
    <col min="7947" max="7947" width="10.42578125" style="5" customWidth="1"/>
    <col min="7948" max="7948" width="8.5703125" style="5" customWidth="1"/>
    <col min="7949" max="7953" width="13.85546875" style="5" customWidth="1"/>
    <col min="7954" max="8194" width="8.5703125" style="5"/>
    <col min="8195" max="8195" width="14" style="5" bestFit="1" customWidth="1"/>
    <col min="8196" max="8196" width="0.28515625" style="5" customWidth="1"/>
    <col min="8197" max="8197" width="12.28515625" style="5" bestFit="1" customWidth="1"/>
    <col min="8198" max="8198" width="13.42578125" style="5" bestFit="1" customWidth="1"/>
    <col min="8199" max="8199" width="13.28515625" style="5" bestFit="1" customWidth="1"/>
    <col min="8200" max="8200" width="0.28515625" style="5" customWidth="1"/>
    <col min="8201" max="8201" width="14.7109375" style="5" bestFit="1" customWidth="1"/>
    <col min="8202" max="8202" width="8.85546875" style="5" customWidth="1"/>
    <col min="8203" max="8203" width="10.42578125" style="5" customWidth="1"/>
    <col min="8204" max="8204" width="8.5703125" style="5" customWidth="1"/>
    <col min="8205" max="8209" width="13.85546875" style="5" customWidth="1"/>
    <col min="8210" max="8450" width="8.5703125" style="5"/>
    <col min="8451" max="8451" width="14" style="5" bestFit="1" customWidth="1"/>
    <col min="8452" max="8452" width="0.28515625" style="5" customWidth="1"/>
    <col min="8453" max="8453" width="12.28515625" style="5" bestFit="1" customWidth="1"/>
    <col min="8454" max="8454" width="13.42578125" style="5" bestFit="1" customWidth="1"/>
    <col min="8455" max="8455" width="13.28515625" style="5" bestFit="1" customWidth="1"/>
    <col min="8456" max="8456" width="0.28515625" style="5" customWidth="1"/>
    <col min="8457" max="8457" width="14.7109375" style="5" bestFit="1" customWidth="1"/>
    <col min="8458" max="8458" width="8.85546875" style="5" customWidth="1"/>
    <col min="8459" max="8459" width="10.42578125" style="5" customWidth="1"/>
    <col min="8460" max="8460" width="8.5703125" style="5" customWidth="1"/>
    <col min="8461" max="8465" width="13.85546875" style="5" customWidth="1"/>
    <col min="8466" max="8706" width="8.5703125" style="5"/>
    <col min="8707" max="8707" width="14" style="5" bestFit="1" customWidth="1"/>
    <col min="8708" max="8708" width="0.28515625" style="5" customWidth="1"/>
    <col min="8709" max="8709" width="12.28515625" style="5" bestFit="1" customWidth="1"/>
    <col min="8710" max="8710" width="13.42578125" style="5" bestFit="1" customWidth="1"/>
    <col min="8711" max="8711" width="13.28515625" style="5" bestFit="1" customWidth="1"/>
    <col min="8712" max="8712" width="0.28515625" style="5" customWidth="1"/>
    <col min="8713" max="8713" width="14.7109375" style="5" bestFit="1" customWidth="1"/>
    <col min="8714" max="8714" width="8.85546875" style="5" customWidth="1"/>
    <col min="8715" max="8715" width="10.42578125" style="5" customWidth="1"/>
    <col min="8716" max="8716" width="8.5703125" style="5" customWidth="1"/>
    <col min="8717" max="8721" width="13.85546875" style="5" customWidth="1"/>
    <col min="8722" max="8962" width="8.5703125" style="5"/>
    <col min="8963" max="8963" width="14" style="5" bestFit="1" customWidth="1"/>
    <col min="8964" max="8964" width="0.28515625" style="5" customWidth="1"/>
    <col min="8965" max="8965" width="12.28515625" style="5" bestFit="1" customWidth="1"/>
    <col min="8966" max="8966" width="13.42578125" style="5" bestFit="1" customWidth="1"/>
    <col min="8967" max="8967" width="13.28515625" style="5" bestFit="1" customWidth="1"/>
    <col min="8968" max="8968" width="0.28515625" style="5" customWidth="1"/>
    <col min="8969" max="8969" width="14.7109375" style="5" bestFit="1" customWidth="1"/>
    <col min="8970" max="8970" width="8.85546875" style="5" customWidth="1"/>
    <col min="8971" max="8971" width="10.42578125" style="5" customWidth="1"/>
    <col min="8972" max="8972" width="8.5703125" style="5" customWidth="1"/>
    <col min="8973" max="8977" width="13.85546875" style="5" customWidth="1"/>
    <col min="8978" max="9218" width="8.5703125" style="5"/>
    <col min="9219" max="9219" width="14" style="5" bestFit="1" customWidth="1"/>
    <col min="9220" max="9220" width="0.28515625" style="5" customWidth="1"/>
    <col min="9221" max="9221" width="12.28515625" style="5" bestFit="1" customWidth="1"/>
    <col min="9222" max="9222" width="13.42578125" style="5" bestFit="1" customWidth="1"/>
    <col min="9223" max="9223" width="13.28515625" style="5" bestFit="1" customWidth="1"/>
    <col min="9224" max="9224" width="0.28515625" style="5" customWidth="1"/>
    <col min="9225" max="9225" width="14.7109375" style="5" bestFit="1" customWidth="1"/>
    <col min="9226" max="9226" width="8.85546875" style="5" customWidth="1"/>
    <col min="9227" max="9227" width="10.42578125" style="5" customWidth="1"/>
    <col min="9228" max="9228" width="8.5703125" style="5" customWidth="1"/>
    <col min="9229" max="9233" width="13.85546875" style="5" customWidth="1"/>
    <col min="9234" max="9474" width="8.5703125" style="5"/>
    <col min="9475" max="9475" width="14" style="5" bestFit="1" customWidth="1"/>
    <col min="9476" max="9476" width="0.28515625" style="5" customWidth="1"/>
    <col min="9477" max="9477" width="12.28515625" style="5" bestFit="1" customWidth="1"/>
    <col min="9478" max="9478" width="13.42578125" style="5" bestFit="1" customWidth="1"/>
    <col min="9479" max="9479" width="13.28515625" style="5" bestFit="1" customWidth="1"/>
    <col min="9480" max="9480" width="0.28515625" style="5" customWidth="1"/>
    <col min="9481" max="9481" width="14.7109375" style="5" bestFit="1" customWidth="1"/>
    <col min="9482" max="9482" width="8.85546875" style="5" customWidth="1"/>
    <col min="9483" max="9483" width="10.42578125" style="5" customWidth="1"/>
    <col min="9484" max="9484" width="8.5703125" style="5" customWidth="1"/>
    <col min="9485" max="9489" width="13.85546875" style="5" customWidth="1"/>
    <col min="9490" max="9730" width="8.5703125" style="5"/>
    <col min="9731" max="9731" width="14" style="5" bestFit="1" customWidth="1"/>
    <col min="9732" max="9732" width="0.28515625" style="5" customWidth="1"/>
    <col min="9733" max="9733" width="12.28515625" style="5" bestFit="1" customWidth="1"/>
    <col min="9734" max="9734" width="13.42578125" style="5" bestFit="1" customWidth="1"/>
    <col min="9735" max="9735" width="13.28515625" style="5" bestFit="1" customWidth="1"/>
    <col min="9736" max="9736" width="0.28515625" style="5" customWidth="1"/>
    <col min="9737" max="9737" width="14.7109375" style="5" bestFit="1" customWidth="1"/>
    <col min="9738" max="9738" width="8.85546875" style="5" customWidth="1"/>
    <col min="9739" max="9739" width="10.42578125" style="5" customWidth="1"/>
    <col min="9740" max="9740" width="8.5703125" style="5" customWidth="1"/>
    <col min="9741" max="9745" width="13.85546875" style="5" customWidth="1"/>
    <col min="9746" max="9986" width="8.5703125" style="5"/>
    <col min="9987" max="9987" width="14" style="5" bestFit="1" customWidth="1"/>
    <col min="9988" max="9988" width="0.28515625" style="5" customWidth="1"/>
    <col min="9989" max="9989" width="12.28515625" style="5" bestFit="1" customWidth="1"/>
    <col min="9990" max="9990" width="13.42578125" style="5" bestFit="1" customWidth="1"/>
    <col min="9991" max="9991" width="13.28515625" style="5" bestFit="1" customWidth="1"/>
    <col min="9992" max="9992" width="0.28515625" style="5" customWidth="1"/>
    <col min="9993" max="9993" width="14.7109375" style="5" bestFit="1" customWidth="1"/>
    <col min="9994" max="9994" width="8.85546875" style="5" customWidth="1"/>
    <col min="9995" max="9995" width="10.42578125" style="5" customWidth="1"/>
    <col min="9996" max="9996" width="8.5703125" style="5" customWidth="1"/>
    <col min="9997" max="10001" width="13.85546875" style="5" customWidth="1"/>
    <col min="10002" max="10242" width="8.5703125" style="5"/>
    <col min="10243" max="10243" width="14" style="5" bestFit="1" customWidth="1"/>
    <col min="10244" max="10244" width="0.28515625" style="5" customWidth="1"/>
    <col min="10245" max="10245" width="12.28515625" style="5" bestFit="1" customWidth="1"/>
    <col min="10246" max="10246" width="13.42578125" style="5" bestFit="1" customWidth="1"/>
    <col min="10247" max="10247" width="13.28515625" style="5" bestFit="1" customWidth="1"/>
    <col min="10248" max="10248" width="0.28515625" style="5" customWidth="1"/>
    <col min="10249" max="10249" width="14.7109375" style="5" bestFit="1" customWidth="1"/>
    <col min="10250" max="10250" width="8.85546875" style="5" customWidth="1"/>
    <col min="10251" max="10251" width="10.42578125" style="5" customWidth="1"/>
    <col min="10252" max="10252" width="8.5703125" style="5" customWidth="1"/>
    <col min="10253" max="10257" width="13.85546875" style="5" customWidth="1"/>
    <col min="10258" max="10498" width="8.5703125" style="5"/>
    <col min="10499" max="10499" width="14" style="5" bestFit="1" customWidth="1"/>
    <col min="10500" max="10500" width="0.28515625" style="5" customWidth="1"/>
    <col min="10501" max="10501" width="12.28515625" style="5" bestFit="1" customWidth="1"/>
    <col min="10502" max="10502" width="13.42578125" style="5" bestFit="1" customWidth="1"/>
    <col min="10503" max="10503" width="13.28515625" style="5" bestFit="1" customWidth="1"/>
    <col min="10504" max="10504" width="0.28515625" style="5" customWidth="1"/>
    <col min="10505" max="10505" width="14.7109375" style="5" bestFit="1" customWidth="1"/>
    <col min="10506" max="10506" width="8.85546875" style="5" customWidth="1"/>
    <col min="10507" max="10507" width="10.42578125" style="5" customWidth="1"/>
    <col min="10508" max="10508" width="8.5703125" style="5" customWidth="1"/>
    <col min="10509" max="10513" width="13.85546875" style="5" customWidth="1"/>
    <col min="10514" max="10754" width="8.5703125" style="5"/>
    <col min="10755" max="10755" width="14" style="5" bestFit="1" customWidth="1"/>
    <col min="10756" max="10756" width="0.28515625" style="5" customWidth="1"/>
    <col min="10757" max="10757" width="12.28515625" style="5" bestFit="1" customWidth="1"/>
    <col min="10758" max="10758" width="13.42578125" style="5" bestFit="1" customWidth="1"/>
    <col min="10759" max="10759" width="13.28515625" style="5" bestFit="1" customWidth="1"/>
    <col min="10760" max="10760" width="0.28515625" style="5" customWidth="1"/>
    <col min="10761" max="10761" width="14.7109375" style="5" bestFit="1" customWidth="1"/>
    <col min="10762" max="10762" width="8.85546875" style="5" customWidth="1"/>
    <col min="10763" max="10763" width="10.42578125" style="5" customWidth="1"/>
    <col min="10764" max="10764" width="8.5703125" style="5" customWidth="1"/>
    <col min="10765" max="10769" width="13.85546875" style="5" customWidth="1"/>
    <col min="10770" max="11010" width="8.5703125" style="5"/>
    <col min="11011" max="11011" width="14" style="5" bestFit="1" customWidth="1"/>
    <col min="11012" max="11012" width="0.28515625" style="5" customWidth="1"/>
    <col min="11013" max="11013" width="12.28515625" style="5" bestFit="1" customWidth="1"/>
    <col min="11014" max="11014" width="13.42578125" style="5" bestFit="1" customWidth="1"/>
    <col min="11015" max="11015" width="13.28515625" style="5" bestFit="1" customWidth="1"/>
    <col min="11016" max="11016" width="0.28515625" style="5" customWidth="1"/>
    <col min="11017" max="11017" width="14.7109375" style="5" bestFit="1" customWidth="1"/>
    <col min="11018" max="11018" width="8.85546875" style="5" customWidth="1"/>
    <col min="11019" max="11019" width="10.42578125" style="5" customWidth="1"/>
    <col min="11020" max="11020" width="8.5703125" style="5" customWidth="1"/>
    <col min="11021" max="11025" width="13.85546875" style="5" customWidth="1"/>
    <col min="11026" max="11266" width="8.5703125" style="5"/>
    <col min="11267" max="11267" width="14" style="5" bestFit="1" customWidth="1"/>
    <col min="11268" max="11268" width="0.28515625" style="5" customWidth="1"/>
    <col min="11269" max="11269" width="12.28515625" style="5" bestFit="1" customWidth="1"/>
    <col min="11270" max="11270" width="13.42578125" style="5" bestFit="1" customWidth="1"/>
    <col min="11271" max="11271" width="13.28515625" style="5" bestFit="1" customWidth="1"/>
    <col min="11272" max="11272" width="0.28515625" style="5" customWidth="1"/>
    <col min="11273" max="11273" width="14.7109375" style="5" bestFit="1" customWidth="1"/>
    <col min="11274" max="11274" width="8.85546875" style="5" customWidth="1"/>
    <col min="11275" max="11275" width="10.42578125" style="5" customWidth="1"/>
    <col min="11276" max="11276" width="8.5703125" style="5" customWidth="1"/>
    <col min="11277" max="11281" width="13.85546875" style="5" customWidth="1"/>
    <col min="11282" max="11522" width="8.5703125" style="5"/>
    <col min="11523" max="11523" width="14" style="5" bestFit="1" customWidth="1"/>
    <col min="11524" max="11524" width="0.28515625" style="5" customWidth="1"/>
    <col min="11525" max="11525" width="12.28515625" style="5" bestFit="1" customWidth="1"/>
    <col min="11526" max="11526" width="13.42578125" style="5" bestFit="1" customWidth="1"/>
    <col min="11527" max="11527" width="13.28515625" style="5" bestFit="1" customWidth="1"/>
    <col min="11528" max="11528" width="0.28515625" style="5" customWidth="1"/>
    <col min="11529" max="11529" width="14.7109375" style="5" bestFit="1" customWidth="1"/>
    <col min="11530" max="11530" width="8.85546875" style="5" customWidth="1"/>
    <col min="11531" max="11531" width="10.42578125" style="5" customWidth="1"/>
    <col min="11532" max="11532" width="8.5703125" style="5" customWidth="1"/>
    <col min="11533" max="11537" width="13.85546875" style="5" customWidth="1"/>
    <col min="11538" max="11778" width="8.5703125" style="5"/>
    <col min="11779" max="11779" width="14" style="5" bestFit="1" customWidth="1"/>
    <col min="11780" max="11780" width="0.28515625" style="5" customWidth="1"/>
    <col min="11781" max="11781" width="12.28515625" style="5" bestFit="1" customWidth="1"/>
    <col min="11782" max="11782" width="13.42578125" style="5" bestFit="1" customWidth="1"/>
    <col min="11783" max="11783" width="13.28515625" style="5" bestFit="1" customWidth="1"/>
    <col min="11784" max="11784" width="0.28515625" style="5" customWidth="1"/>
    <col min="11785" max="11785" width="14.7109375" style="5" bestFit="1" customWidth="1"/>
    <col min="11786" max="11786" width="8.85546875" style="5" customWidth="1"/>
    <col min="11787" max="11787" width="10.42578125" style="5" customWidth="1"/>
    <col min="11788" max="11788" width="8.5703125" style="5" customWidth="1"/>
    <col min="11789" max="11793" width="13.85546875" style="5" customWidth="1"/>
    <col min="11794" max="12034" width="8.5703125" style="5"/>
    <col min="12035" max="12035" width="14" style="5" bestFit="1" customWidth="1"/>
    <col min="12036" max="12036" width="0.28515625" style="5" customWidth="1"/>
    <col min="12037" max="12037" width="12.28515625" style="5" bestFit="1" customWidth="1"/>
    <col min="12038" max="12038" width="13.42578125" style="5" bestFit="1" customWidth="1"/>
    <col min="12039" max="12039" width="13.28515625" style="5" bestFit="1" customWidth="1"/>
    <col min="12040" max="12040" width="0.28515625" style="5" customWidth="1"/>
    <col min="12041" max="12041" width="14.7109375" style="5" bestFit="1" customWidth="1"/>
    <col min="12042" max="12042" width="8.85546875" style="5" customWidth="1"/>
    <col min="12043" max="12043" width="10.42578125" style="5" customWidth="1"/>
    <col min="12044" max="12044" width="8.5703125" style="5" customWidth="1"/>
    <col min="12045" max="12049" width="13.85546875" style="5" customWidth="1"/>
    <col min="12050" max="12290" width="8.5703125" style="5"/>
    <col min="12291" max="12291" width="14" style="5" bestFit="1" customWidth="1"/>
    <col min="12292" max="12292" width="0.28515625" style="5" customWidth="1"/>
    <col min="12293" max="12293" width="12.28515625" style="5" bestFit="1" customWidth="1"/>
    <col min="12294" max="12294" width="13.42578125" style="5" bestFit="1" customWidth="1"/>
    <col min="12295" max="12295" width="13.28515625" style="5" bestFit="1" customWidth="1"/>
    <col min="12296" max="12296" width="0.28515625" style="5" customWidth="1"/>
    <col min="12297" max="12297" width="14.7109375" style="5" bestFit="1" customWidth="1"/>
    <col min="12298" max="12298" width="8.85546875" style="5" customWidth="1"/>
    <col min="12299" max="12299" width="10.42578125" style="5" customWidth="1"/>
    <col min="12300" max="12300" width="8.5703125" style="5" customWidth="1"/>
    <col min="12301" max="12305" width="13.85546875" style="5" customWidth="1"/>
    <col min="12306" max="12546" width="8.5703125" style="5"/>
    <col min="12547" max="12547" width="14" style="5" bestFit="1" customWidth="1"/>
    <col min="12548" max="12548" width="0.28515625" style="5" customWidth="1"/>
    <col min="12549" max="12549" width="12.28515625" style="5" bestFit="1" customWidth="1"/>
    <col min="12550" max="12550" width="13.42578125" style="5" bestFit="1" customWidth="1"/>
    <col min="12551" max="12551" width="13.28515625" style="5" bestFit="1" customWidth="1"/>
    <col min="12552" max="12552" width="0.28515625" style="5" customWidth="1"/>
    <col min="12553" max="12553" width="14.7109375" style="5" bestFit="1" customWidth="1"/>
    <col min="12554" max="12554" width="8.85546875" style="5" customWidth="1"/>
    <col min="12555" max="12555" width="10.42578125" style="5" customWidth="1"/>
    <col min="12556" max="12556" width="8.5703125" style="5" customWidth="1"/>
    <col min="12557" max="12561" width="13.85546875" style="5" customWidth="1"/>
    <col min="12562" max="12802" width="8.5703125" style="5"/>
    <col min="12803" max="12803" width="14" style="5" bestFit="1" customWidth="1"/>
    <col min="12804" max="12804" width="0.28515625" style="5" customWidth="1"/>
    <col min="12805" max="12805" width="12.28515625" style="5" bestFit="1" customWidth="1"/>
    <col min="12806" max="12806" width="13.42578125" style="5" bestFit="1" customWidth="1"/>
    <col min="12807" max="12807" width="13.28515625" style="5" bestFit="1" customWidth="1"/>
    <col min="12808" max="12808" width="0.28515625" style="5" customWidth="1"/>
    <col min="12809" max="12809" width="14.7109375" style="5" bestFit="1" customWidth="1"/>
    <col min="12810" max="12810" width="8.85546875" style="5" customWidth="1"/>
    <col min="12811" max="12811" width="10.42578125" style="5" customWidth="1"/>
    <col min="12812" max="12812" width="8.5703125" style="5" customWidth="1"/>
    <col min="12813" max="12817" width="13.85546875" style="5" customWidth="1"/>
    <col min="12818" max="13058" width="8.5703125" style="5"/>
    <col min="13059" max="13059" width="14" style="5" bestFit="1" customWidth="1"/>
    <col min="13060" max="13060" width="0.28515625" style="5" customWidth="1"/>
    <col min="13061" max="13061" width="12.28515625" style="5" bestFit="1" customWidth="1"/>
    <col min="13062" max="13062" width="13.42578125" style="5" bestFit="1" customWidth="1"/>
    <col min="13063" max="13063" width="13.28515625" style="5" bestFit="1" customWidth="1"/>
    <col min="13064" max="13064" width="0.28515625" style="5" customWidth="1"/>
    <col min="13065" max="13065" width="14.7109375" style="5" bestFit="1" customWidth="1"/>
    <col min="13066" max="13066" width="8.85546875" style="5" customWidth="1"/>
    <col min="13067" max="13067" width="10.42578125" style="5" customWidth="1"/>
    <col min="13068" max="13068" width="8.5703125" style="5" customWidth="1"/>
    <col min="13069" max="13073" width="13.85546875" style="5" customWidth="1"/>
    <col min="13074" max="13314" width="8.5703125" style="5"/>
    <col min="13315" max="13315" width="14" style="5" bestFit="1" customWidth="1"/>
    <col min="13316" max="13316" width="0.28515625" style="5" customWidth="1"/>
    <col min="13317" max="13317" width="12.28515625" style="5" bestFit="1" customWidth="1"/>
    <col min="13318" max="13318" width="13.42578125" style="5" bestFit="1" customWidth="1"/>
    <col min="13319" max="13319" width="13.28515625" style="5" bestFit="1" customWidth="1"/>
    <col min="13320" max="13320" width="0.28515625" style="5" customWidth="1"/>
    <col min="13321" max="13321" width="14.7109375" style="5" bestFit="1" customWidth="1"/>
    <col min="13322" max="13322" width="8.85546875" style="5" customWidth="1"/>
    <col min="13323" max="13323" width="10.42578125" style="5" customWidth="1"/>
    <col min="13324" max="13324" width="8.5703125" style="5" customWidth="1"/>
    <col min="13325" max="13329" width="13.85546875" style="5" customWidth="1"/>
    <col min="13330" max="13570" width="8.5703125" style="5"/>
    <col min="13571" max="13571" width="14" style="5" bestFit="1" customWidth="1"/>
    <col min="13572" max="13572" width="0.28515625" style="5" customWidth="1"/>
    <col min="13573" max="13573" width="12.28515625" style="5" bestFit="1" customWidth="1"/>
    <col min="13574" max="13574" width="13.42578125" style="5" bestFit="1" customWidth="1"/>
    <col min="13575" max="13575" width="13.28515625" style="5" bestFit="1" customWidth="1"/>
    <col min="13576" max="13576" width="0.28515625" style="5" customWidth="1"/>
    <col min="13577" max="13577" width="14.7109375" style="5" bestFit="1" customWidth="1"/>
    <col min="13578" max="13578" width="8.85546875" style="5" customWidth="1"/>
    <col min="13579" max="13579" width="10.42578125" style="5" customWidth="1"/>
    <col min="13580" max="13580" width="8.5703125" style="5" customWidth="1"/>
    <col min="13581" max="13585" width="13.85546875" style="5" customWidth="1"/>
    <col min="13586" max="13826" width="8.5703125" style="5"/>
    <col min="13827" max="13827" width="14" style="5" bestFit="1" customWidth="1"/>
    <col min="13828" max="13828" width="0.28515625" style="5" customWidth="1"/>
    <col min="13829" max="13829" width="12.28515625" style="5" bestFit="1" customWidth="1"/>
    <col min="13830" max="13830" width="13.42578125" style="5" bestFit="1" customWidth="1"/>
    <col min="13831" max="13831" width="13.28515625" style="5" bestFit="1" customWidth="1"/>
    <col min="13832" max="13832" width="0.28515625" style="5" customWidth="1"/>
    <col min="13833" max="13833" width="14.7109375" style="5" bestFit="1" customWidth="1"/>
    <col min="13834" max="13834" width="8.85546875" style="5" customWidth="1"/>
    <col min="13835" max="13835" width="10.42578125" style="5" customWidth="1"/>
    <col min="13836" max="13836" width="8.5703125" style="5" customWidth="1"/>
    <col min="13837" max="13841" width="13.85546875" style="5" customWidth="1"/>
    <col min="13842" max="14082" width="8.5703125" style="5"/>
    <col min="14083" max="14083" width="14" style="5" bestFit="1" customWidth="1"/>
    <col min="14084" max="14084" width="0.28515625" style="5" customWidth="1"/>
    <col min="14085" max="14085" width="12.28515625" style="5" bestFit="1" customWidth="1"/>
    <col min="14086" max="14086" width="13.42578125" style="5" bestFit="1" customWidth="1"/>
    <col min="14087" max="14087" width="13.28515625" style="5" bestFit="1" customWidth="1"/>
    <col min="14088" max="14088" width="0.28515625" style="5" customWidth="1"/>
    <col min="14089" max="14089" width="14.7109375" style="5" bestFit="1" customWidth="1"/>
    <col min="14090" max="14090" width="8.85546875" style="5" customWidth="1"/>
    <col min="14091" max="14091" width="10.42578125" style="5" customWidth="1"/>
    <col min="14092" max="14092" width="8.5703125" style="5" customWidth="1"/>
    <col min="14093" max="14097" width="13.85546875" style="5" customWidth="1"/>
    <col min="14098" max="14338" width="8.5703125" style="5"/>
    <col min="14339" max="14339" width="14" style="5" bestFit="1" customWidth="1"/>
    <col min="14340" max="14340" width="0.28515625" style="5" customWidth="1"/>
    <col min="14341" max="14341" width="12.28515625" style="5" bestFit="1" customWidth="1"/>
    <col min="14342" max="14342" width="13.42578125" style="5" bestFit="1" customWidth="1"/>
    <col min="14343" max="14343" width="13.28515625" style="5" bestFit="1" customWidth="1"/>
    <col min="14344" max="14344" width="0.28515625" style="5" customWidth="1"/>
    <col min="14345" max="14345" width="14.7109375" style="5" bestFit="1" customWidth="1"/>
    <col min="14346" max="14346" width="8.85546875" style="5" customWidth="1"/>
    <col min="14347" max="14347" width="10.42578125" style="5" customWidth="1"/>
    <col min="14348" max="14348" width="8.5703125" style="5" customWidth="1"/>
    <col min="14349" max="14353" width="13.85546875" style="5" customWidth="1"/>
    <col min="14354" max="14594" width="8.5703125" style="5"/>
    <col min="14595" max="14595" width="14" style="5" bestFit="1" customWidth="1"/>
    <col min="14596" max="14596" width="0.28515625" style="5" customWidth="1"/>
    <col min="14597" max="14597" width="12.28515625" style="5" bestFit="1" customWidth="1"/>
    <col min="14598" max="14598" width="13.42578125" style="5" bestFit="1" customWidth="1"/>
    <col min="14599" max="14599" width="13.28515625" style="5" bestFit="1" customWidth="1"/>
    <col min="14600" max="14600" width="0.28515625" style="5" customWidth="1"/>
    <col min="14601" max="14601" width="14.7109375" style="5" bestFit="1" customWidth="1"/>
    <col min="14602" max="14602" width="8.85546875" style="5" customWidth="1"/>
    <col min="14603" max="14603" width="10.42578125" style="5" customWidth="1"/>
    <col min="14604" max="14604" width="8.5703125" style="5" customWidth="1"/>
    <col min="14605" max="14609" width="13.85546875" style="5" customWidth="1"/>
    <col min="14610" max="14850" width="8.5703125" style="5"/>
    <col min="14851" max="14851" width="14" style="5" bestFit="1" customWidth="1"/>
    <col min="14852" max="14852" width="0.28515625" style="5" customWidth="1"/>
    <col min="14853" max="14853" width="12.28515625" style="5" bestFit="1" customWidth="1"/>
    <col min="14854" max="14854" width="13.42578125" style="5" bestFit="1" customWidth="1"/>
    <col min="14855" max="14855" width="13.28515625" style="5" bestFit="1" customWidth="1"/>
    <col min="14856" max="14856" width="0.28515625" style="5" customWidth="1"/>
    <col min="14857" max="14857" width="14.7109375" style="5" bestFit="1" customWidth="1"/>
    <col min="14858" max="14858" width="8.85546875" style="5" customWidth="1"/>
    <col min="14859" max="14859" width="10.42578125" style="5" customWidth="1"/>
    <col min="14860" max="14860" width="8.5703125" style="5" customWidth="1"/>
    <col min="14861" max="14865" width="13.85546875" style="5" customWidth="1"/>
    <col min="14866" max="15106" width="8.5703125" style="5"/>
    <col min="15107" max="15107" width="14" style="5" bestFit="1" customWidth="1"/>
    <col min="15108" max="15108" width="0.28515625" style="5" customWidth="1"/>
    <col min="15109" max="15109" width="12.28515625" style="5" bestFit="1" customWidth="1"/>
    <col min="15110" max="15110" width="13.42578125" style="5" bestFit="1" customWidth="1"/>
    <col min="15111" max="15111" width="13.28515625" style="5" bestFit="1" customWidth="1"/>
    <col min="15112" max="15112" width="0.28515625" style="5" customWidth="1"/>
    <col min="15113" max="15113" width="14.7109375" style="5" bestFit="1" customWidth="1"/>
    <col min="15114" max="15114" width="8.85546875" style="5" customWidth="1"/>
    <col min="15115" max="15115" width="10.42578125" style="5" customWidth="1"/>
    <col min="15116" max="15116" width="8.5703125" style="5" customWidth="1"/>
    <col min="15117" max="15121" width="13.85546875" style="5" customWidth="1"/>
    <col min="15122" max="15362" width="8.5703125" style="5"/>
    <col min="15363" max="15363" width="14" style="5" bestFit="1" customWidth="1"/>
    <col min="15364" max="15364" width="0.28515625" style="5" customWidth="1"/>
    <col min="15365" max="15365" width="12.28515625" style="5" bestFit="1" customWidth="1"/>
    <col min="15366" max="15366" width="13.42578125" style="5" bestFit="1" customWidth="1"/>
    <col min="15367" max="15367" width="13.28515625" style="5" bestFit="1" customWidth="1"/>
    <col min="15368" max="15368" width="0.28515625" style="5" customWidth="1"/>
    <col min="15369" max="15369" width="14.7109375" style="5" bestFit="1" customWidth="1"/>
    <col min="15370" max="15370" width="8.85546875" style="5" customWidth="1"/>
    <col min="15371" max="15371" width="10.42578125" style="5" customWidth="1"/>
    <col min="15372" max="15372" width="8.5703125" style="5" customWidth="1"/>
    <col min="15373" max="15377" width="13.85546875" style="5" customWidth="1"/>
    <col min="15378" max="15618" width="8.5703125" style="5"/>
    <col min="15619" max="15619" width="14" style="5" bestFit="1" customWidth="1"/>
    <col min="15620" max="15620" width="0.28515625" style="5" customWidth="1"/>
    <col min="15621" max="15621" width="12.28515625" style="5" bestFit="1" customWidth="1"/>
    <col min="15622" max="15622" width="13.42578125" style="5" bestFit="1" customWidth="1"/>
    <col min="15623" max="15623" width="13.28515625" style="5" bestFit="1" customWidth="1"/>
    <col min="15624" max="15624" width="0.28515625" style="5" customWidth="1"/>
    <col min="15625" max="15625" width="14.7109375" style="5" bestFit="1" customWidth="1"/>
    <col min="15626" max="15626" width="8.85546875" style="5" customWidth="1"/>
    <col min="15627" max="15627" width="10.42578125" style="5" customWidth="1"/>
    <col min="15628" max="15628" width="8.5703125" style="5" customWidth="1"/>
    <col min="15629" max="15633" width="13.85546875" style="5" customWidth="1"/>
    <col min="15634" max="15874" width="8.5703125" style="5"/>
    <col min="15875" max="15875" width="14" style="5" bestFit="1" customWidth="1"/>
    <col min="15876" max="15876" width="0.28515625" style="5" customWidth="1"/>
    <col min="15877" max="15877" width="12.28515625" style="5" bestFit="1" customWidth="1"/>
    <col min="15878" max="15878" width="13.42578125" style="5" bestFit="1" customWidth="1"/>
    <col min="15879" max="15879" width="13.28515625" style="5" bestFit="1" customWidth="1"/>
    <col min="15880" max="15880" width="0.28515625" style="5" customWidth="1"/>
    <col min="15881" max="15881" width="14.7109375" style="5" bestFit="1" customWidth="1"/>
    <col min="15882" max="15882" width="8.85546875" style="5" customWidth="1"/>
    <col min="15883" max="15883" width="10.42578125" style="5" customWidth="1"/>
    <col min="15884" max="15884" width="8.5703125" style="5" customWidth="1"/>
    <col min="15885" max="15889" width="13.85546875" style="5" customWidth="1"/>
    <col min="15890" max="16130" width="8.5703125" style="5"/>
    <col min="16131" max="16131" width="14" style="5" bestFit="1" customWidth="1"/>
    <col min="16132" max="16132" width="0.28515625" style="5" customWidth="1"/>
    <col min="16133" max="16133" width="12.28515625" style="5" bestFit="1" customWidth="1"/>
    <col min="16134" max="16134" width="13.42578125" style="5" bestFit="1" customWidth="1"/>
    <col min="16135" max="16135" width="13.28515625" style="5" bestFit="1" customWidth="1"/>
    <col min="16136" max="16136" width="0.28515625" style="5" customWidth="1"/>
    <col min="16137" max="16137" width="14.7109375" style="5" bestFit="1" customWidth="1"/>
    <col min="16138" max="16138" width="8.85546875" style="5" customWidth="1"/>
    <col min="16139" max="16139" width="10.42578125" style="5" customWidth="1"/>
    <col min="16140" max="16140" width="8.5703125" style="5" customWidth="1"/>
    <col min="16141" max="16145" width="13.85546875" style="5" customWidth="1"/>
    <col min="16146" max="16384" width="8.5703125" style="5"/>
  </cols>
  <sheetData>
    <row r="1" spans="1:16" ht="21">
      <c r="A1" s="98" t="s">
        <v>81</v>
      </c>
      <c r="C1" s="4"/>
      <c r="D1" s="4"/>
      <c r="E1" s="4"/>
      <c r="F1" s="4"/>
      <c r="G1" s="4"/>
      <c r="H1" s="4"/>
      <c r="I1" s="4"/>
      <c r="L1" s="100"/>
      <c r="M1" s="100"/>
      <c r="N1" s="100"/>
    </row>
    <row r="2" spans="1:16" ht="18.75">
      <c r="A2" s="101" t="s">
        <v>82</v>
      </c>
      <c r="L2" s="6"/>
      <c r="M2" s="100"/>
      <c r="N2" s="100"/>
    </row>
    <row r="3" spans="1:16" ht="20.25">
      <c r="C3" s="4"/>
      <c r="D3" s="4"/>
      <c r="E3" s="4"/>
      <c r="F3" s="4"/>
      <c r="G3" s="4"/>
      <c r="H3" s="4"/>
      <c r="I3" s="4"/>
      <c r="L3" s="6"/>
      <c r="M3" s="100"/>
      <c r="N3" s="100"/>
    </row>
    <row r="4" spans="1:16" s="99" customFormat="1">
      <c r="C4" s="102" t="s">
        <v>29</v>
      </c>
      <c r="D4" s="103"/>
      <c r="E4" s="104" t="s">
        <v>30</v>
      </c>
      <c r="F4" s="104" t="s">
        <v>31</v>
      </c>
      <c r="G4" s="102" t="s">
        <v>32</v>
      </c>
      <c r="H4" s="105"/>
      <c r="I4" s="104" t="s">
        <v>33</v>
      </c>
      <c r="L4" s="100"/>
      <c r="M4" s="100"/>
      <c r="N4" s="100"/>
    </row>
    <row r="5" spans="1:16" s="99" customFormat="1">
      <c r="A5" s="99">
        <v>2000</v>
      </c>
      <c r="B5" s="99" t="s">
        <v>10</v>
      </c>
      <c r="C5" s="106">
        <v>14933227.137091067</v>
      </c>
      <c r="D5" s="107"/>
      <c r="E5" s="106">
        <v>388244.57632763998</v>
      </c>
      <c r="F5" s="106">
        <v>2287030.2684247345</v>
      </c>
      <c r="G5" s="106">
        <v>2675274.8447523746</v>
      </c>
      <c r="H5" s="107"/>
      <c r="I5" s="106">
        <v>17608501.981843442</v>
      </c>
      <c r="L5" s="100"/>
      <c r="M5" s="108"/>
      <c r="N5" s="108"/>
      <c r="O5" s="109"/>
      <c r="P5" s="109"/>
    </row>
    <row r="6" spans="1:16" s="99" customFormat="1">
      <c r="A6" s="99">
        <v>2000</v>
      </c>
      <c r="B6" s="99" t="s">
        <v>11</v>
      </c>
      <c r="C6" s="106">
        <v>21689613.795706205</v>
      </c>
      <c r="D6" s="107"/>
      <c r="E6" s="106">
        <v>628493.06892909482</v>
      </c>
      <c r="F6" s="106">
        <v>1065696.6742336405</v>
      </c>
      <c r="G6" s="106">
        <v>1694189.7431627354</v>
      </c>
      <c r="H6" s="107"/>
      <c r="I6" s="106">
        <v>23383803.538868941</v>
      </c>
      <c r="L6" s="100"/>
      <c r="M6" s="108"/>
      <c r="N6" s="108"/>
      <c r="O6" s="109"/>
      <c r="P6" s="109"/>
    </row>
    <row r="7" spans="1:16" s="99" customFormat="1">
      <c r="A7" s="99">
        <v>2000</v>
      </c>
      <c r="B7" s="99" t="s">
        <v>12</v>
      </c>
      <c r="C7" s="106">
        <v>17304636.400046296</v>
      </c>
      <c r="D7" s="107"/>
      <c r="E7" s="106">
        <v>284650.28951494349</v>
      </c>
      <c r="F7" s="106">
        <v>-1137502.680489677</v>
      </c>
      <c r="G7" s="106">
        <v>-852852.39097473351</v>
      </c>
      <c r="H7" s="107"/>
      <c r="I7" s="106">
        <v>16451784.009071562</v>
      </c>
      <c r="L7" s="100"/>
      <c r="M7" s="108"/>
      <c r="N7" s="108"/>
      <c r="O7" s="109"/>
      <c r="P7" s="109"/>
    </row>
    <row r="8" spans="1:16" s="99" customFormat="1">
      <c r="A8" s="99">
        <v>2000</v>
      </c>
      <c r="B8" s="99" t="s">
        <v>13</v>
      </c>
      <c r="C8" s="106">
        <v>8063089.9911038075</v>
      </c>
      <c r="D8" s="107"/>
      <c r="E8" s="106">
        <v>413789.5404659381</v>
      </c>
      <c r="F8" s="106">
        <v>4548105.1800216734</v>
      </c>
      <c r="G8" s="106">
        <v>4961894.7204876114</v>
      </c>
      <c r="H8" s="107"/>
      <c r="I8" s="106">
        <v>13024984.711591419</v>
      </c>
      <c r="L8" s="100"/>
      <c r="M8" s="108"/>
      <c r="N8" s="108"/>
      <c r="O8" s="109"/>
      <c r="P8" s="109"/>
    </row>
    <row r="9" spans="1:16" s="99" customFormat="1">
      <c r="A9" s="99">
        <v>2000</v>
      </c>
      <c r="B9" s="99" t="s">
        <v>14</v>
      </c>
      <c r="C9" s="106">
        <v>-18640446.231410161</v>
      </c>
      <c r="D9" s="107"/>
      <c r="E9" s="106">
        <v>-728995.01775057032</v>
      </c>
      <c r="F9" s="106">
        <v>-5730703.7031855183</v>
      </c>
      <c r="G9" s="106">
        <v>-6459698.7209360888</v>
      </c>
      <c r="H9" s="107"/>
      <c r="I9" s="106">
        <v>-25100144.95234625</v>
      </c>
      <c r="L9" s="100"/>
      <c r="M9" s="108"/>
      <c r="N9" s="108"/>
      <c r="O9" s="109"/>
      <c r="P9" s="109"/>
    </row>
    <row r="10" spans="1:16" s="99" customFormat="1">
      <c r="A10" s="99">
        <v>2000</v>
      </c>
      <c r="B10" s="99" t="s">
        <v>15</v>
      </c>
      <c r="C10" s="106">
        <v>4445225.3460825235</v>
      </c>
      <c r="D10" s="107"/>
      <c r="E10" s="106">
        <v>170859.5020974481</v>
      </c>
      <c r="F10" s="106">
        <v>1141510.16994539</v>
      </c>
      <c r="G10" s="106">
        <v>1312369.6720428381</v>
      </c>
      <c r="H10" s="107"/>
      <c r="I10" s="106">
        <v>5757595.0181253618</v>
      </c>
      <c r="L10" s="100"/>
      <c r="M10" s="108"/>
      <c r="N10" s="108"/>
      <c r="O10" s="109"/>
      <c r="P10" s="109"/>
    </row>
    <row r="11" spans="1:16" s="99" customFormat="1">
      <c r="A11" s="99">
        <v>2000</v>
      </c>
      <c r="B11" s="99" t="s">
        <v>16</v>
      </c>
      <c r="C11" s="106">
        <v>-50290471.653584391</v>
      </c>
      <c r="D11" s="107"/>
      <c r="E11" s="106">
        <v>-1931580.2309006932</v>
      </c>
      <c r="F11" s="106">
        <v>-13253546.048612902</v>
      </c>
      <c r="G11" s="106">
        <v>-15185126.279513596</v>
      </c>
      <c r="H11" s="107"/>
      <c r="I11" s="106">
        <v>-65475597.933097988</v>
      </c>
      <c r="L11" s="100"/>
      <c r="M11" s="108"/>
      <c r="N11" s="108"/>
      <c r="O11" s="109"/>
      <c r="P11" s="109"/>
    </row>
    <row r="12" spans="1:16" s="99" customFormat="1">
      <c r="A12" s="99">
        <v>2000</v>
      </c>
      <c r="B12" s="99" t="s">
        <v>17</v>
      </c>
      <c r="C12" s="106">
        <v>-23310849.836054724</v>
      </c>
      <c r="D12" s="107"/>
      <c r="E12" s="106">
        <v>-914003.15319675277</v>
      </c>
      <c r="F12" s="106">
        <v>-6430840.8009428559</v>
      </c>
      <c r="G12" s="106">
        <v>-7344843.9541396089</v>
      </c>
      <c r="H12" s="107"/>
      <c r="I12" s="106">
        <v>-30655693.790194333</v>
      </c>
      <c r="L12" s="100"/>
      <c r="M12" s="108"/>
      <c r="N12" s="108"/>
      <c r="O12" s="109"/>
      <c r="P12" s="109"/>
    </row>
    <row r="13" spans="1:16" s="99" customFormat="1">
      <c r="A13" s="99">
        <v>2000</v>
      </c>
      <c r="B13" s="99" t="s">
        <v>18</v>
      </c>
      <c r="C13" s="106">
        <v>24174339.100704432</v>
      </c>
      <c r="D13" s="107"/>
      <c r="E13" s="106">
        <v>971752.6378869121</v>
      </c>
      <c r="F13" s="106">
        <v>7455217.9964729417</v>
      </c>
      <c r="G13" s="106">
        <v>8426970.6343598533</v>
      </c>
      <c r="H13" s="107"/>
      <c r="I13" s="106">
        <v>32601309.735064283</v>
      </c>
      <c r="L13" s="100"/>
      <c r="M13" s="108"/>
      <c r="N13" s="108"/>
      <c r="O13" s="109"/>
      <c r="P13" s="109"/>
    </row>
    <row r="14" spans="1:16" s="99" customFormat="1">
      <c r="A14" s="99">
        <v>2000</v>
      </c>
      <c r="B14" s="99" t="s">
        <v>19</v>
      </c>
      <c r="C14" s="106">
        <v>16846595.086293049</v>
      </c>
      <c r="D14" s="107"/>
      <c r="E14" s="106">
        <v>527618.29795044474</v>
      </c>
      <c r="F14" s="106">
        <v>4618006.1699278057</v>
      </c>
      <c r="G14" s="106">
        <v>5145624.4678782504</v>
      </c>
      <c r="H14" s="107"/>
      <c r="I14" s="106">
        <v>21992219.554171301</v>
      </c>
      <c r="L14" s="100"/>
      <c r="M14" s="108"/>
      <c r="N14" s="108"/>
      <c r="O14" s="109"/>
      <c r="P14" s="109"/>
    </row>
    <row r="15" spans="1:16" s="99" customFormat="1">
      <c r="A15" s="99">
        <v>2000</v>
      </c>
      <c r="B15" s="99" t="s">
        <v>20</v>
      </c>
      <c r="C15" s="106">
        <v>-33503282.553616099</v>
      </c>
      <c r="D15" s="107"/>
      <c r="E15" s="106">
        <v>-867861.7084248208</v>
      </c>
      <c r="F15" s="106">
        <v>-4625890.4598064851</v>
      </c>
      <c r="G15" s="106">
        <v>-5493752.1682313057</v>
      </c>
      <c r="H15" s="107"/>
      <c r="I15" s="106">
        <v>-38997034.721847408</v>
      </c>
      <c r="L15" s="100"/>
      <c r="M15" s="108"/>
      <c r="N15" s="108"/>
      <c r="O15" s="109"/>
      <c r="P15" s="109"/>
    </row>
    <row r="16" spans="1:16" s="99" customFormat="1">
      <c r="A16" s="99">
        <v>2000</v>
      </c>
      <c r="B16" s="99" t="s">
        <v>21</v>
      </c>
      <c r="C16" s="106">
        <v>-82908115.227907881</v>
      </c>
      <c r="D16" s="107"/>
      <c r="E16" s="106">
        <v>-2252608.9025047347</v>
      </c>
      <c r="F16" s="106">
        <v>-11996523.13269298</v>
      </c>
      <c r="G16" s="106">
        <v>-14249132.035197714</v>
      </c>
      <c r="H16" s="107"/>
      <c r="I16" s="106">
        <v>-97157247.263105601</v>
      </c>
      <c r="L16" s="100"/>
      <c r="M16" s="108"/>
      <c r="N16" s="108"/>
      <c r="O16" s="109"/>
      <c r="P16" s="109"/>
    </row>
    <row r="17" spans="1:16" s="99" customFormat="1">
      <c r="A17" s="99">
        <v>2001</v>
      </c>
      <c r="B17" s="99" t="s">
        <v>10</v>
      </c>
      <c r="C17" s="106">
        <v>-57432307.355776474</v>
      </c>
      <c r="D17" s="107"/>
      <c r="E17" s="106">
        <v>-1582641.729615401</v>
      </c>
      <c r="F17" s="106">
        <v>-8409902.5757324658</v>
      </c>
      <c r="G17" s="106">
        <v>-9992544.3053478673</v>
      </c>
      <c r="H17" s="107"/>
      <c r="I17" s="106">
        <v>-67424851.661124349</v>
      </c>
      <c r="L17" s="100"/>
      <c r="M17" s="108"/>
      <c r="N17" s="108"/>
      <c r="O17" s="109"/>
      <c r="P17" s="109"/>
    </row>
    <row r="18" spans="1:16" s="99" customFormat="1">
      <c r="A18" s="99">
        <v>2001</v>
      </c>
      <c r="B18" s="99" t="s">
        <v>11</v>
      </c>
      <c r="C18" s="106">
        <v>25586510.192476273</v>
      </c>
      <c r="D18" s="107"/>
      <c r="E18" s="106">
        <v>704262.09919180418</v>
      </c>
      <c r="F18" s="106">
        <v>1308634.0842897922</v>
      </c>
      <c r="G18" s="106">
        <v>2012896.1834815964</v>
      </c>
      <c r="H18" s="107"/>
      <c r="I18" s="106">
        <v>27599406.375957869</v>
      </c>
      <c r="L18" s="100"/>
      <c r="M18" s="108"/>
      <c r="N18" s="108"/>
      <c r="O18" s="109"/>
      <c r="P18" s="109"/>
    </row>
    <row r="19" spans="1:16" s="99" customFormat="1">
      <c r="A19" s="99">
        <v>2001</v>
      </c>
      <c r="B19" s="99" t="s">
        <v>12</v>
      </c>
      <c r="C19" s="106">
        <v>-3770584.0641449317</v>
      </c>
      <c r="D19" s="107"/>
      <c r="E19" s="106">
        <v>292879.63630565623</v>
      </c>
      <c r="F19" s="106">
        <v>4757767.401077657</v>
      </c>
      <c r="G19" s="106">
        <v>5050647.0373833133</v>
      </c>
      <c r="H19" s="107"/>
      <c r="I19" s="106">
        <v>1280062.9732383816</v>
      </c>
    </row>
    <row r="20" spans="1:16" s="99" customFormat="1">
      <c r="A20" s="99">
        <v>2001</v>
      </c>
      <c r="B20" s="99" t="s">
        <v>13</v>
      </c>
      <c r="C20" s="106">
        <v>-1063422.9181840187</v>
      </c>
      <c r="D20" s="107"/>
      <c r="E20" s="106">
        <v>-208407.86086111219</v>
      </c>
      <c r="F20" s="106">
        <v>-2144738.1544582509</v>
      </c>
      <c r="G20" s="106">
        <v>-2353146.0153193632</v>
      </c>
      <c r="H20" s="107"/>
      <c r="I20" s="106">
        <v>-3416568.9335033819</v>
      </c>
    </row>
    <row r="21" spans="1:16" s="99" customFormat="1">
      <c r="A21" s="99">
        <v>2001</v>
      </c>
      <c r="B21" s="99" t="s">
        <v>14</v>
      </c>
      <c r="C21" s="106">
        <v>13140508.749312013</v>
      </c>
      <c r="D21" s="107"/>
      <c r="E21" s="106">
        <v>503895.36032967095</v>
      </c>
      <c r="F21" s="106">
        <v>4428081.5954465093</v>
      </c>
      <c r="G21" s="106">
        <v>4931976.9557761801</v>
      </c>
      <c r="H21" s="107"/>
      <c r="I21" s="106">
        <v>18072485.705088194</v>
      </c>
    </row>
    <row r="22" spans="1:16" s="99" customFormat="1">
      <c r="A22" s="99">
        <v>2001</v>
      </c>
      <c r="B22" s="99" t="s">
        <v>15</v>
      </c>
      <c r="C22" s="106">
        <v>24529806.30611334</v>
      </c>
      <c r="D22" s="107"/>
      <c r="E22" s="106">
        <v>944737.31934322196</v>
      </c>
      <c r="F22" s="106">
        <v>6363882.2262358982</v>
      </c>
      <c r="G22" s="106">
        <v>7308619.5455791205</v>
      </c>
      <c r="H22" s="107"/>
      <c r="I22" s="106">
        <v>31838425.85169246</v>
      </c>
    </row>
    <row r="23" spans="1:16" s="99" customFormat="1">
      <c r="A23" s="99">
        <v>2001</v>
      </c>
      <c r="B23" s="99" t="s">
        <v>16</v>
      </c>
      <c r="C23" s="106">
        <v>12528582.332457177</v>
      </c>
      <c r="D23" s="107"/>
      <c r="E23" s="106">
        <v>478047.21113106853</v>
      </c>
      <c r="F23" s="106">
        <v>3361013.0946090408</v>
      </c>
      <c r="G23" s="106">
        <v>3839060.3057401092</v>
      </c>
      <c r="H23" s="107"/>
      <c r="I23" s="106">
        <v>16367642.638197286</v>
      </c>
    </row>
    <row r="24" spans="1:16" s="99" customFormat="1">
      <c r="A24" s="99">
        <v>2001</v>
      </c>
      <c r="B24" s="99" t="s">
        <v>17</v>
      </c>
      <c r="C24" s="106">
        <v>32985999.803929485</v>
      </c>
      <c r="D24" s="107"/>
      <c r="E24" s="106">
        <v>1285986.1222355424</v>
      </c>
      <c r="F24" s="106">
        <v>9038838.2751061637</v>
      </c>
      <c r="G24" s="106">
        <v>10324824.397341706</v>
      </c>
      <c r="H24" s="107"/>
      <c r="I24" s="106">
        <v>43310824.201271191</v>
      </c>
    </row>
    <row r="25" spans="1:16" s="99" customFormat="1">
      <c r="A25" s="99">
        <v>2001</v>
      </c>
      <c r="B25" s="99" t="s">
        <v>18</v>
      </c>
      <c r="C25" s="106">
        <v>36898428.215123683</v>
      </c>
      <c r="D25" s="107"/>
      <c r="E25" s="106">
        <v>1487599.5892367107</v>
      </c>
      <c r="F25" s="106">
        <v>11823746.949482158</v>
      </c>
      <c r="G25" s="106">
        <v>13311346.538718868</v>
      </c>
      <c r="H25" s="107"/>
      <c r="I25" s="106">
        <v>50209774.753842548</v>
      </c>
    </row>
    <row r="26" spans="1:16" s="99" customFormat="1">
      <c r="A26" s="99">
        <v>2001</v>
      </c>
      <c r="B26" s="99" t="s">
        <v>19</v>
      </c>
      <c r="C26" s="106">
        <v>16317799.775807183</v>
      </c>
      <c r="D26" s="107"/>
      <c r="E26" s="106">
        <v>1012666.045849385</v>
      </c>
      <c r="F26" s="106">
        <v>9640341.3545226809</v>
      </c>
      <c r="G26" s="106">
        <v>10653007.400372066</v>
      </c>
      <c r="H26" s="107"/>
      <c r="I26" s="106">
        <v>26970807.176179249</v>
      </c>
    </row>
    <row r="27" spans="1:16" s="99" customFormat="1">
      <c r="A27" s="99">
        <v>2001</v>
      </c>
      <c r="B27" s="99" t="s">
        <v>20</v>
      </c>
      <c r="C27" s="106">
        <v>16610773.517755561</v>
      </c>
      <c r="D27" s="107"/>
      <c r="E27" s="106">
        <v>296224.49461639789</v>
      </c>
      <c r="F27" s="106">
        <v>160994.12807741063</v>
      </c>
      <c r="G27" s="106">
        <v>457218.62269380852</v>
      </c>
      <c r="H27" s="107"/>
      <c r="I27" s="106">
        <v>17067992.140449367</v>
      </c>
    </row>
    <row r="28" spans="1:16" s="99" customFormat="1">
      <c r="A28" s="99">
        <v>2001</v>
      </c>
      <c r="B28" s="99" t="s">
        <v>21</v>
      </c>
      <c r="C28" s="106">
        <v>21827816.470100641</v>
      </c>
      <c r="D28" s="107"/>
      <c r="E28" s="106">
        <v>601369.9438239052</v>
      </c>
      <c r="F28" s="106">
        <v>2610216.6412286502</v>
      </c>
      <c r="G28" s="106">
        <v>3211586.5850525554</v>
      </c>
      <c r="H28" s="107"/>
      <c r="I28" s="106">
        <v>25039403.055153199</v>
      </c>
    </row>
    <row r="29" spans="1:16" s="99" customFormat="1">
      <c r="A29" s="99">
        <v>2002</v>
      </c>
      <c r="B29" s="99" t="s">
        <v>10</v>
      </c>
      <c r="C29" s="106">
        <v>6533193.7827776074</v>
      </c>
      <c r="D29" s="107"/>
      <c r="E29" s="106">
        <v>266748.03379130515</v>
      </c>
      <c r="F29" s="106">
        <v>-619242.18455265369</v>
      </c>
      <c r="G29" s="106">
        <v>-352494.15076134854</v>
      </c>
      <c r="H29" s="107"/>
      <c r="I29" s="106">
        <v>6180699.6320162592</v>
      </c>
    </row>
    <row r="30" spans="1:16" s="99" customFormat="1">
      <c r="A30" s="99">
        <v>2002</v>
      </c>
      <c r="B30" s="99" t="s">
        <v>11</v>
      </c>
      <c r="C30" s="106">
        <v>-33142349.439621285</v>
      </c>
      <c r="D30" s="107"/>
      <c r="E30" s="106">
        <v>-916297.87886361999</v>
      </c>
      <c r="F30" s="106">
        <v>-2422307.816149754</v>
      </c>
      <c r="G30" s="106">
        <v>-3338605.6950133741</v>
      </c>
      <c r="H30" s="107"/>
      <c r="I30" s="106">
        <v>-36480955.134634659</v>
      </c>
    </row>
    <row r="31" spans="1:16" s="99" customFormat="1">
      <c r="A31" s="99">
        <v>2002</v>
      </c>
      <c r="B31" s="99" t="s">
        <v>12</v>
      </c>
      <c r="C31" s="106">
        <v>-23459639.843825016</v>
      </c>
      <c r="D31" s="107"/>
      <c r="E31" s="106">
        <v>-541056.88548167667</v>
      </c>
      <c r="F31" s="106">
        <v>-2343780.9563734275</v>
      </c>
      <c r="G31" s="106">
        <v>-2884837.8418551041</v>
      </c>
      <c r="H31" s="107"/>
      <c r="I31" s="106">
        <v>-26344477.685680121</v>
      </c>
    </row>
    <row r="32" spans="1:16" s="99" customFormat="1">
      <c r="A32" s="99">
        <v>2002</v>
      </c>
      <c r="B32" s="99" t="s">
        <v>13</v>
      </c>
      <c r="C32" s="106">
        <v>-16161643.119001029</v>
      </c>
      <c r="D32" s="107"/>
      <c r="E32" s="106">
        <v>-821299.84487616597</v>
      </c>
      <c r="F32" s="106">
        <v>-8478579.2559140008</v>
      </c>
      <c r="G32" s="106">
        <v>-9299879.1007901672</v>
      </c>
      <c r="H32" s="107"/>
      <c r="I32" s="106">
        <v>-25461522.219791196</v>
      </c>
      <c r="K32" s="110" t="s">
        <v>54</v>
      </c>
    </row>
    <row r="33" spans="1:17" s="99" customFormat="1">
      <c r="A33" s="99">
        <v>2002</v>
      </c>
      <c r="B33" s="99" t="s">
        <v>14</v>
      </c>
      <c r="C33" s="106">
        <v>-506574.61188922822</v>
      </c>
      <c r="D33" s="107"/>
      <c r="E33" s="106">
        <v>624.19768452900462</v>
      </c>
      <c r="F33" s="106">
        <v>732717.86452110484</v>
      </c>
      <c r="G33" s="106">
        <v>733342.06220563385</v>
      </c>
      <c r="H33" s="107"/>
      <c r="I33" s="106">
        <v>226767.45031640562</v>
      </c>
      <c r="M33" s="111"/>
      <c r="N33" s="111" t="s">
        <v>55</v>
      </c>
      <c r="O33" s="111" t="s">
        <v>56</v>
      </c>
      <c r="P33" s="111"/>
      <c r="Q33" s="111" t="s">
        <v>58</v>
      </c>
    </row>
    <row r="34" spans="1:17" s="99" customFormat="1">
      <c r="A34" s="99">
        <v>2002</v>
      </c>
      <c r="B34" s="99" t="s">
        <v>15</v>
      </c>
      <c r="C34" s="106">
        <v>15725459.369880851</v>
      </c>
      <c r="D34" s="107"/>
      <c r="E34" s="106">
        <v>603308.2778885992</v>
      </c>
      <c r="F34" s="106">
        <v>4058520.6484495075</v>
      </c>
      <c r="G34" s="106">
        <v>4661828.9263381064</v>
      </c>
      <c r="H34" s="107"/>
      <c r="I34" s="106">
        <v>20387288.296218958</v>
      </c>
      <c r="M34" s="111" t="s">
        <v>45</v>
      </c>
      <c r="N34" s="111" t="s">
        <v>47</v>
      </c>
      <c r="O34" s="111" t="s">
        <v>47</v>
      </c>
      <c r="P34" s="111"/>
      <c r="Q34" s="111" t="s">
        <v>7</v>
      </c>
    </row>
    <row r="35" spans="1:17" s="99" customFormat="1">
      <c r="A35" s="99">
        <v>2002</v>
      </c>
      <c r="B35" s="99" t="s">
        <v>16</v>
      </c>
      <c r="C35" s="106">
        <v>17683302.308602929</v>
      </c>
      <c r="D35" s="107"/>
      <c r="E35" s="106">
        <v>677188.84554592113</v>
      </c>
      <c r="F35" s="106">
        <v>4741820.2955206968</v>
      </c>
      <c r="G35" s="106">
        <v>5419009.1410666183</v>
      </c>
      <c r="H35" s="107"/>
      <c r="I35" s="106">
        <v>23102311.449669547</v>
      </c>
      <c r="M35" s="112">
        <v>3.9300000000000002E-2</v>
      </c>
      <c r="N35" s="112">
        <v>4.6370000000000001E-2</v>
      </c>
      <c r="O35" s="112">
        <v>1.9519999999999999E-2</v>
      </c>
      <c r="P35" s="113" t="s">
        <v>83</v>
      </c>
    </row>
    <row r="36" spans="1:17" s="99" customFormat="1">
      <c r="A36" s="99">
        <v>2002</v>
      </c>
      <c r="B36" s="99" t="s">
        <v>17</v>
      </c>
      <c r="C36" s="106">
        <v>22355526.5758099</v>
      </c>
      <c r="D36" s="107"/>
      <c r="E36" s="106">
        <v>876665.66875701793</v>
      </c>
      <c r="F36" s="106">
        <v>6182113.5139436824</v>
      </c>
      <c r="G36" s="106">
        <v>7058779.1827007001</v>
      </c>
      <c r="H36" s="107"/>
      <c r="I36" s="106">
        <v>29414305.758510601</v>
      </c>
      <c r="M36" s="114">
        <v>4.2797700000000001E-2</v>
      </c>
      <c r="N36" s="114">
        <v>5.0496930000000002E-2</v>
      </c>
      <c r="O36" s="114">
        <v>2.125728E-2</v>
      </c>
      <c r="P36" s="115" t="s">
        <v>84</v>
      </c>
      <c r="Q36" s="116"/>
    </row>
    <row r="37" spans="1:17" s="99" customFormat="1">
      <c r="A37" s="99">
        <v>2002</v>
      </c>
      <c r="B37" s="99" t="s">
        <v>18</v>
      </c>
      <c r="C37" s="106">
        <v>-16382280.616233231</v>
      </c>
      <c r="D37" s="107"/>
      <c r="E37" s="106">
        <v>-662861.58550489927</v>
      </c>
      <c r="F37" s="106">
        <v>-5412872.42197935</v>
      </c>
      <c r="G37" s="106">
        <v>-6075734.0074842498</v>
      </c>
      <c r="H37" s="107"/>
      <c r="I37" s="106">
        <v>-22458014.623717479</v>
      </c>
      <c r="M37" s="117">
        <v>4.265E-2</v>
      </c>
      <c r="N37" s="117">
        <v>4.8349999999999997E-2</v>
      </c>
      <c r="O37" s="117">
        <v>2.142733824E-2</v>
      </c>
      <c r="P37" s="118" t="s">
        <v>85</v>
      </c>
      <c r="Q37" s="119"/>
    </row>
    <row r="38" spans="1:17" s="99" customFormat="1">
      <c r="A38" s="99">
        <v>2002</v>
      </c>
      <c r="B38" s="99" t="s">
        <v>19</v>
      </c>
      <c r="C38" s="106">
        <v>-16906854.224323485</v>
      </c>
      <c r="D38" s="107"/>
      <c r="E38" s="106">
        <v>-957917.51480727887</v>
      </c>
      <c r="F38" s="106">
        <v>-9398438.508045977</v>
      </c>
      <c r="G38" s="106">
        <v>-10356356.022853255</v>
      </c>
      <c r="H38" s="107"/>
      <c r="I38" s="106">
        <v>-27263210.24717674</v>
      </c>
      <c r="M38" s="120">
        <v>4.3130000000000002E-2</v>
      </c>
      <c r="N38" s="120">
        <v>4.8840000000000001E-2</v>
      </c>
      <c r="O38" s="120">
        <v>2.052E-2</v>
      </c>
      <c r="P38" s="121" t="s">
        <v>86</v>
      </c>
      <c r="Q38" s="122"/>
    </row>
    <row r="39" spans="1:17" s="99" customFormat="1">
      <c r="A39" s="99">
        <v>2002</v>
      </c>
      <c r="B39" s="99" t="s">
        <v>20</v>
      </c>
      <c r="C39" s="106">
        <v>-12479843.286264885</v>
      </c>
      <c r="D39" s="107"/>
      <c r="E39" s="106">
        <v>-203541.17659833404</v>
      </c>
      <c r="F39" s="106">
        <v>1018307.1527632633</v>
      </c>
      <c r="G39" s="106">
        <v>814765.97616492934</v>
      </c>
      <c r="H39" s="107"/>
      <c r="I39" s="106">
        <v>-11665077.310099956</v>
      </c>
    </row>
    <row r="40" spans="1:17" s="99" customFormat="1">
      <c r="A40" s="99">
        <v>2002</v>
      </c>
      <c r="B40" s="99" t="s">
        <v>21</v>
      </c>
      <c r="C40" s="106">
        <v>-10026720.562777236</v>
      </c>
      <c r="D40" s="107"/>
      <c r="E40" s="106">
        <v>-303005.88529637724</v>
      </c>
      <c r="F40" s="106">
        <v>-900058.74188892683</v>
      </c>
      <c r="G40" s="106">
        <v>-1203064.6271853042</v>
      </c>
      <c r="H40" s="107"/>
      <c r="I40" s="106">
        <v>-11229785.18996254</v>
      </c>
      <c r="K40" s="110" t="s">
        <v>57</v>
      </c>
    </row>
    <row r="41" spans="1:17" s="99" customFormat="1">
      <c r="A41" s="99">
        <v>2003</v>
      </c>
      <c r="B41" s="99" t="s">
        <v>10</v>
      </c>
      <c r="C41" s="106">
        <v>-79647497.384392738</v>
      </c>
      <c r="D41" s="107"/>
      <c r="E41" s="106">
        <v>-2320762.9754380272</v>
      </c>
      <c r="F41" s="106">
        <v>-9806582.1022815704</v>
      </c>
      <c r="G41" s="106">
        <v>-12127345.077719597</v>
      </c>
      <c r="H41" s="107"/>
      <c r="I41" s="106">
        <v>-91774842.462112337</v>
      </c>
      <c r="K41" s="99">
        <v>2003</v>
      </c>
      <c r="L41" s="99" t="s">
        <v>10</v>
      </c>
      <c r="M41" s="123">
        <v>-3130146.6472066347</v>
      </c>
      <c r="N41" s="123">
        <v>-107613.77917106132</v>
      </c>
      <c r="O41" s="123">
        <v>-191424.48263653624</v>
      </c>
      <c r="P41" s="123">
        <v>-299038.26180759759</v>
      </c>
      <c r="Q41" s="124">
        <v>-3429184.9090142325</v>
      </c>
    </row>
    <row r="42" spans="1:17" s="99" customFormat="1">
      <c r="A42" s="99">
        <v>2003</v>
      </c>
      <c r="B42" s="99" t="s">
        <v>11</v>
      </c>
      <c r="C42" s="106">
        <v>6624766.6760827005</v>
      </c>
      <c r="D42" s="107"/>
      <c r="E42" s="106">
        <v>143137.87966074701</v>
      </c>
      <c r="F42" s="106">
        <v>2064274.5649081636</v>
      </c>
      <c r="G42" s="106">
        <v>2207412.4445689106</v>
      </c>
      <c r="H42" s="107"/>
      <c r="I42" s="106">
        <v>8832179.1206516102</v>
      </c>
      <c r="K42" s="99">
        <v>2003</v>
      </c>
      <c r="L42" s="99" t="s">
        <v>11</v>
      </c>
      <c r="M42" s="123">
        <v>260353.33037005013</v>
      </c>
      <c r="N42" s="123">
        <v>6637.3034798688395</v>
      </c>
      <c r="O42" s="123">
        <v>40294.639507007349</v>
      </c>
      <c r="P42" s="123">
        <v>46931.942986876187</v>
      </c>
      <c r="Q42" s="124">
        <v>307285.27335692628</v>
      </c>
    </row>
    <row r="43" spans="1:17" s="99" customFormat="1">
      <c r="A43" s="99">
        <v>2003</v>
      </c>
      <c r="B43" s="99" t="s">
        <v>12</v>
      </c>
      <c r="C43" s="106">
        <v>25708440.271654744</v>
      </c>
      <c r="D43" s="107"/>
      <c r="E43" s="106">
        <v>605091.21741888893</v>
      </c>
      <c r="F43" s="106">
        <v>1624000.3231286178</v>
      </c>
      <c r="G43" s="106">
        <v>2229091.5405475069</v>
      </c>
      <c r="H43" s="107"/>
      <c r="I43" s="106">
        <v>27937531.812202252</v>
      </c>
      <c r="K43" s="99">
        <v>2003</v>
      </c>
      <c r="L43" s="99" t="s">
        <v>12</v>
      </c>
      <c r="M43" s="123">
        <v>1010341.7026760315</v>
      </c>
      <c r="N43" s="123">
        <v>28058.079751713882</v>
      </c>
      <c r="O43" s="123">
        <v>31700.486307470619</v>
      </c>
      <c r="P43" s="123">
        <v>59758.566059184501</v>
      </c>
      <c r="Q43" s="124">
        <v>1070100.268735216</v>
      </c>
    </row>
    <row r="44" spans="1:17" s="99" customFormat="1">
      <c r="A44" s="99">
        <v>2003</v>
      </c>
      <c r="B44" s="99" t="s">
        <v>13</v>
      </c>
      <c r="C44" s="106">
        <v>-3515925.6211038027</v>
      </c>
      <c r="D44" s="107"/>
      <c r="E44" s="106">
        <v>-158120.82400453775</v>
      </c>
      <c r="F44" s="106">
        <v>-1780427.0851144069</v>
      </c>
      <c r="G44" s="106">
        <v>-1938547.9091189445</v>
      </c>
      <c r="H44" s="107"/>
      <c r="I44" s="106">
        <v>-5454473.5302227475</v>
      </c>
      <c r="K44" s="99">
        <v>2003</v>
      </c>
      <c r="L44" s="99" t="s">
        <v>13</v>
      </c>
      <c r="M44" s="123">
        <v>-138175.87690937944</v>
      </c>
      <c r="N44" s="123">
        <v>-7332.0626090904152</v>
      </c>
      <c r="O44" s="123">
        <v>-34753.936701433224</v>
      </c>
      <c r="P44" s="123">
        <v>-42085.999310523635</v>
      </c>
      <c r="Q44" s="124">
        <v>-180261.87621990306</v>
      </c>
    </row>
    <row r="45" spans="1:17" s="99" customFormat="1">
      <c r="A45" s="99">
        <v>2003</v>
      </c>
      <c r="B45" s="99" t="s">
        <v>14</v>
      </c>
      <c r="C45" s="106">
        <v>-20126666.210322015</v>
      </c>
      <c r="D45" s="107"/>
      <c r="E45" s="106">
        <v>-780777.9609280841</v>
      </c>
      <c r="F45" s="106">
        <v>-6922696.1579411505</v>
      </c>
      <c r="G45" s="106">
        <v>-7703474.1188692348</v>
      </c>
      <c r="H45" s="107"/>
      <c r="I45" s="106">
        <v>-27830140.329191249</v>
      </c>
      <c r="K45" s="99">
        <v>2003</v>
      </c>
      <c r="L45" s="99" t="s">
        <v>14</v>
      </c>
      <c r="M45" s="123">
        <v>-790977.98206565517</v>
      </c>
      <c r="N45" s="123">
        <v>-36204.674048235262</v>
      </c>
      <c r="O45" s="123">
        <v>-135131.02900301124</v>
      </c>
      <c r="P45" s="123">
        <v>-171335.7030512465</v>
      </c>
      <c r="Q45" s="124">
        <v>-962313.68511690176</v>
      </c>
    </row>
    <row r="46" spans="1:17" s="99" customFormat="1">
      <c r="A46" s="99">
        <v>2003</v>
      </c>
      <c r="B46" s="99" t="s">
        <v>15</v>
      </c>
      <c r="C46" s="106">
        <v>23216885.633463215</v>
      </c>
      <c r="D46" s="107"/>
      <c r="E46" s="106">
        <v>916415.19428308751</v>
      </c>
      <c r="F46" s="106">
        <v>5932528.4854138121</v>
      </c>
      <c r="G46" s="106">
        <v>6848943.6796968998</v>
      </c>
      <c r="H46" s="107"/>
      <c r="I46" s="106">
        <v>30065829.313160114</v>
      </c>
      <c r="K46" s="99">
        <v>2003</v>
      </c>
      <c r="L46" s="99" t="s">
        <v>15</v>
      </c>
      <c r="M46" s="123">
        <v>912423.60539510439</v>
      </c>
      <c r="N46" s="123">
        <v>42494.172558906772</v>
      </c>
      <c r="O46" s="123">
        <v>115802.9560352776</v>
      </c>
      <c r="P46" s="123">
        <v>158297.12859418438</v>
      </c>
      <c r="Q46" s="124">
        <v>1070720.7339892888</v>
      </c>
    </row>
    <row r="47" spans="1:17" s="99" customFormat="1">
      <c r="A47" s="99">
        <v>2003</v>
      </c>
      <c r="B47" s="99" t="s">
        <v>16</v>
      </c>
      <c r="C47" s="106">
        <v>60627847.896322668</v>
      </c>
      <c r="D47" s="107"/>
      <c r="E47" s="106">
        <v>2390546.0261712717</v>
      </c>
      <c r="F47" s="106">
        <v>15901829.276918078</v>
      </c>
      <c r="G47" s="106">
        <v>18292375.30308935</v>
      </c>
      <c r="H47" s="107"/>
      <c r="I47" s="106">
        <v>78920223.199412018</v>
      </c>
      <c r="K47" s="99">
        <v>2003</v>
      </c>
      <c r="L47" s="99" t="s">
        <v>16</v>
      </c>
      <c r="M47" s="123">
        <v>2382674.4223254807</v>
      </c>
      <c r="N47" s="123">
        <v>110849.61923356187</v>
      </c>
      <c r="O47" s="123">
        <v>310403.70748544089</v>
      </c>
      <c r="P47" s="123">
        <v>421253.32671900274</v>
      </c>
      <c r="Q47" s="124">
        <v>2803927.7490444835</v>
      </c>
    </row>
    <row r="48" spans="1:17" s="99" customFormat="1">
      <c r="A48" s="99">
        <v>2003</v>
      </c>
      <c r="B48" s="99" t="s">
        <v>17</v>
      </c>
      <c r="C48" s="106">
        <v>23130055.305093545</v>
      </c>
      <c r="D48" s="107"/>
      <c r="E48" s="106">
        <v>920930.31857880496</v>
      </c>
      <c r="F48" s="106">
        <v>6200661.73805317</v>
      </c>
      <c r="G48" s="106">
        <v>7121592.0566319749</v>
      </c>
      <c r="H48" s="107"/>
      <c r="I48" s="106">
        <v>30251647.36172552</v>
      </c>
      <c r="K48" s="99">
        <v>2003</v>
      </c>
      <c r="L48" s="99" t="s">
        <v>17</v>
      </c>
      <c r="M48" s="123">
        <v>909011.17349017633</v>
      </c>
      <c r="N48" s="123">
        <v>42703.538872499186</v>
      </c>
      <c r="O48" s="123">
        <v>121036.91712679787</v>
      </c>
      <c r="P48" s="123">
        <v>163740.45599929706</v>
      </c>
      <c r="Q48" s="124">
        <v>1072751.6294894733</v>
      </c>
    </row>
    <row r="49" spans="1:17" s="99" customFormat="1">
      <c r="A49" s="99">
        <v>2003</v>
      </c>
      <c r="B49" s="99" t="s">
        <v>18</v>
      </c>
      <c r="C49" s="106">
        <v>29017088.953777242</v>
      </c>
      <c r="D49" s="107"/>
      <c r="E49" s="106">
        <v>1200303.1721581367</v>
      </c>
      <c r="F49" s="106">
        <v>8113724.1344021391</v>
      </c>
      <c r="G49" s="106">
        <v>9314027.3065602761</v>
      </c>
      <c r="H49" s="107"/>
      <c r="I49" s="106">
        <v>38331116.260337517</v>
      </c>
      <c r="K49" s="99">
        <v>2003</v>
      </c>
      <c r="L49" s="99" t="s">
        <v>18</v>
      </c>
      <c r="M49" s="123">
        <v>1140371.5958834456</v>
      </c>
      <c r="N49" s="123">
        <v>55658.058092972802</v>
      </c>
      <c r="O49" s="123">
        <v>158379.89510352974</v>
      </c>
      <c r="P49" s="123">
        <v>214037.95319650252</v>
      </c>
      <c r="Q49" s="124">
        <v>1354409.5490799481</v>
      </c>
    </row>
    <row r="50" spans="1:17" s="99" customFormat="1">
      <c r="A50" s="99">
        <v>2003</v>
      </c>
      <c r="B50" s="99" t="s">
        <v>19</v>
      </c>
      <c r="C50" s="106">
        <v>31957073.874695666</v>
      </c>
      <c r="D50" s="107"/>
      <c r="E50" s="106">
        <v>1209882.6863334004</v>
      </c>
      <c r="F50" s="106">
        <v>8047568.7821283396</v>
      </c>
      <c r="G50" s="106">
        <v>9257451.4684617408</v>
      </c>
      <c r="H50" s="107"/>
      <c r="I50" s="106">
        <v>41214525.343157411</v>
      </c>
      <c r="K50" s="99">
        <v>2003</v>
      </c>
      <c r="L50" s="99" t="s">
        <v>19</v>
      </c>
      <c r="M50" s="123">
        <v>1255913.0032755397</v>
      </c>
      <c r="N50" s="123">
        <v>56102.260165279782</v>
      </c>
      <c r="O50" s="123">
        <v>157088.54262714519</v>
      </c>
      <c r="P50" s="123">
        <v>213190.80279242498</v>
      </c>
      <c r="Q50" s="124">
        <v>1469103.8060679645</v>
      </c>
    </row>
    <row r="51" spans="1:17" s="99" customFormat="1">
      <c r="A51" s="99">
        <v>2003</v>
      </c>
      <c r="B51" s="99" t="s">
        <v>20</v>
      </c>
      <c r="C51" s="106">
        <v>-11453207.78622926</v>
      </c>
      <c r="D51" s="107"/>
      <c r="E51" s="106">
        <v>-685331.64256556903</v>
      </c>
      <c r="F51" s="106">
        <v>-6130043.9702743869</v>
      </c>
      <c r="G51" s="106">
        <v>-6815375.6128399558</v>
      </c>
      <c r="H51" s="107"/>
      <c r="I51" s="106">
        <v>-18268583.399069216</v>
      </c>
      <c r="K51" s="99">
        <v>2003</v>
      </c>
      <c r="L51" s="99" t="s">
        <v>20</v>
      </c>
      <c r="M51" s="123">
        <v>-450111.06599880994</v>
      </c>
      <c r="N51" s="123">
        <v>-31778.828265765438</v>
      </c>
      <c r="O51" s="123">
        <v>-119658.45829975602</v>
      </c>
      <c r="P51" s="123">
        <v>-151437.28656552147</v>
      </c>
      <c r="Q51" s="124">
        <v>-601548.35256433138</v>
      </c>
    </row>
    <row r="52" spans="1:17" s="99" customFormat="1">
      <c r="A52" s="99">
        <v>2003</v>
      </c>
      <c r="B52" s="99" t="s">
        <v>21</v>
      </c>
      <c r="C52" s="106">
        <v>-32676238.373764239</v>
      </c>
      <c r="D52" s="107"/>
      <c r="E52" s="106">
        <v>-951534.44371212169</v>
      </c>
      <c r="F52" s="106">
        <v>-3689554.7611598745</v>
      </c>
      <c r="G52" s="106">
        <v>-4641089.2048719963</v>
      </c>
      <c r="H52" s="107"/>
      <c r="I52" s="106">
        <v>-37317327.578636236</v>
      </c>
      <c r="K52" s="99">
        <v>2003</v>
      </c>
      <c r="L52" s="99" t="s">
        <v>21</v>
      </c>
      <c r="M52" s="123">
        <v>-1284176.1680889346</v>
      </c>
      <c r="N52" s="123">
        <v>-44122.652154931086</v>
      </c>
      <c r="O52" s="123">
        <v>-72020.108937840749</v>
      </c>
      <c r="P52" s="123">
        <v>-116142.76109277183</v>
      </c>
      <c r="Q52" s="124">
        <v>-1400318.9291817064</v>
      </c>
    </row>
    <row r="53" spans="1:17" s="99" customFormat="1">
      <c r="A53" s="99">
        <v>2004</v>
      </c>
      <c r="B53" s="99" t="s">
        <v>10</v>
      </c>
      <c r="C53" s="106">
        <v>-20360569.895371225</v>
      </c>
      <c r="D53" s="107"/>
      <c r="E53" s="106">
        <v>-616445.97992221278</v>
      </c>
      <c r="F53" s="106">
        <v>-2029491.9140971478</v>
      </c>
      <c r="G53" s="106">
        <v>-2645937.8940193607</v>
      </c>
      <c r="H53" s="107"/>
      <c r="I53" s="106">
        <v>-23006507.789390586</v>
      </c>
      <c r="K53" s="99">
        <v>2004</v>
      </c>
      <c r="L53" s="99" t="s">
        <v>10</v>
      </c>
      <c r="M53" s="123">
        <v>-800170.39688808913</v>
      </c>
      <c r="N53" s="123">
        <v>-28584.600088993007</v>
      </c>
      <c r="O53" s="123">
        <v>-39615.682163176323</v>
      </c>
      <c r="P53" s="123">
        <v>-68200.282252169331</v>
      </c>
      <c r="Q53" s="124">
        <v>-868370.67914025846</v>
      </c>
    </row>
    <row r="54" spans="1:17" s="99" customFormat="1">
      <c r="A54" s="99">
        <v>2004</v>
      </c>
      <c r="B54" s="99" t="s">
        <v>11</v>
      </c>
      <c r="C54" s="106">
        <v>-29174270.524547741</v>
      </c>
      <c r="D54" s="107"/>
      <c r="E54" s="106">
        <v>-852447.48471963825</v>
      </c>
      <c r="F54" s="106">
        <v>-487050.48658094811</v>
      </c>
      <c r="G54" s="106">
        <v>-1339497.9713005864</v>
      </c>
      <c r="H54" s="107"/>
      <c r="I54" s="106">
        <v>-30513768.495848328</v>
      </c>
      <c r="K54" s="99">
        <v>2004</v>
      </c>
      <c r="L54" s="99" t="s">
        <v>11</v>
      </c>
      <c r="M54" s="123">
        <v>-1146548.8316147262</v>
      </c>
      <c r="N54" s="123">
        <v>-39527.989866449629</v>
      </c>
      <c r="O54" s="123">
        <v>-9507.2254980601065</v>
      </c>
      <c r="P54" s="123">
        <v>-49035.215364509735</v>
      </c>
      <c r="Q54" s="124">
        <v>-1195584.046979236</v>
      </c>
    </row>
    <row r="55" spans="1:17" s="99" customFormat="1">
      <c r="A55" s="99">
        <v>2004</v>
      </c>
      <c r="B55" s="99" t="s">
        <v>12</v>
      </c>
      <c r="C55" s="106">
        <v>19182437.487383414</v>
      </c>
      <c r="D55" s="107"/>
      <c r="E55" s="106">
        <v>397438.69606263126</v>
      </c>
      <c r="F55" s="106">
        <v>1284849.5578291526</v>
      </c>
      <c r="G55" s="106">
        <v>1682288.2538917838</v>
      </c>
      <c r="H55" s="107"/>
      <c r="I55" s="106">
        <v>20864725.741275199</v>
      </c>
      <c r="K55" s="99">
        <v>2004</v>
      </c>
      <c r="L55" s="99" t="s">
        <v>12</v>
      </c>
      <c r="M55" s="123">
        <v>753869.79325416824</v>
      </c>
      <c r="N55" s="123">
        <v>18429.232336424211</v>
      </c>
      <c r="O55" s="123">
        <v>25080.263368825057</v>
      </c>
      <c r="P55" s="123">
        <v>43509.495705249268</v>
      </c>
      <c r="Q55" s="124">
        <v>797379.28895941749</v>
      </c>
    </row>
    <row r="56" spans="1:17" s="99" customFormat="1">
      <c r="A56" s="99">
        <v>2004</v>
      </c>
      <c r="B56" s="99" t="s">
        <v>13</v>
      </c>
      <c r="C56" s="106">
        <v>2414426.7070849407</v>
      </c>
      <c r="D56" s="107"/>
      <c r="E56" s="106">
        <v>546176.84083846456</v>
      </c>
      <c r="F56" s="106">
        <v>4618719.6072943099</v>
      </c>
      <c r="G56" s="106">
        <v>5164896.4481327748</v>
      </c>
      <c r="H56" s="107"/>
      <c r="I56" s="106">
        <v>7579323.1552177155</v>
      </c>
      <c r="K56" s="99">
        <v>2004</v>
      </c>
      <c r="L56" s="99" t="s">
        <v>13</v>
      </c>
      <c r="M56" s="123">
        <v>94886.96958843818</v>
      </c>
      <c r="N56" s="123">
        <v>25326.220109679602</v>
      </c>
      <c r="O56" s="123">
        <v>90157.406734384931</v>
      </c>
      <c r="P56" s="123">
        <v>115483.62684406454</v>
      </c>
      <c r="Q56" s="124">
        <v>210370.59643250273</v>
      </c>
    </row>
    <row r="57" spans="1:17" s="99" customFormat="1">
      <c r="A57" s="99">
        <v>2004</v>
      </c>
      <c r="B57" s="99" t="s">
        <v>14</v>
      </c>
      <c r="C57" s="106">
        <v>-338809.03497680277</v>
      </c>
      <c r="D57" s="107"/>
      <c r="E57" s="106">
        <v>-21646.862518657814</v>
      </c>
      <c r="F57" s="106">
        <v>42903.210164954886</v>
      </c>
      <c r="G57" s="106">
        <v>21256.347646297072</v>
      </c>
      <c r="H57" s="107"/>
      <c r="I57" s="106">
        <v>-317552.68733050569</v>
      </c>
      <c r="K57" s="99">
        <v>2004</v>
      </c>
      <c r="L57" s="99" t="s">
        <v>14</v>
      </c>
      <c r="M57" s="123">
        <v>-13315.19507458835</v>
      </c>
      <c r="N57" s="123">
        <v>-1003.7650149901629</v>
      </c>
      <c r="O57" s="123">
        <v>837.47066241991934</v>
      </c>
      <c r="P57" s="123">
        <v>-166.29435257024352</v>
      </c>
      <c r="Q57" s="124">
        <v>-13481.489427158593</v>
      </c>
    </row>
    <row r="58" spans="1:17" s="99" customFormat="1">
      <c r="A58" s="99">
        <v>2004</v>
      </c>
      <c r="B58" s="99" t="s">
        <v>15</v>
      </c>
      <c r="C58" s="106">
        <v>21536931.184673421</v>
      </c>
      <c r="D58" s="107"/>
      <c r="E58" s="106">
        <v>865927.70439580001</v>
      </c>
      <c r="F58" s="106">
        <v>4946986.6592216045</v>
      </c>
      <c r="G58" s="106">
        <v>5812914.3636174044</v>
      </c>
      <c r="H58" s="107"/>
      <c r="I58" s="106">
        <v>27349845.548290826</v>
      </c>
      <c r="K58" s="99">
        <v>2004</v>
      </c>
      <c r="L58" s="99" t="s">
        <v>15</v>
      </c>
      <c r="M58" s="123">
        <v>846401.3955576655</v>
      </c>
      <c r="N58" s="123">
        <v>40153.067652833248</v>
      </c>
      <c r="O58" s="123">
        <v>96565.179588005718</v>
      </c>
      <c r="P58" s="123">
        <v>136718.24724083897</v>
      </c>
      <c r="Q58" s="124">
        <v>983119.64279850456</v>
      </c>
    </row>
    <row r="59" spans="1:17" s="99" customFormat="1">
      <c r="A59" s="99">
        <v>2004</v>
      </c>
      <c r="B59" s="99" t="s">
        <v>16</v>
      </c>
      <c r="C59" s="106">
        <v>15935650.312464189</v>
      </c>
      <c r="D59" s="107"/>
      <c r="E59" s="106">
        <v>636630.98925936455</v>
      </c>
      <c r="F59" s="106">
        <v>4234880.9285190701</v>
      </c>
      <c r="G59" s="106">
        <v>4871511.9177784342</v>
      </c>
      <c r="H59" s="107"/>
      <c r="I59" s="106">
        <v>20807162.230242625</v>
      </c>
      <c r="K59" s="99">
        <v>2004</v>
      </c>
      <c r="L59" s="99" t="s">
        <v>16</v>
      </c>
      <c r="M59" s="123">
        <v>626271.05727984267</v>
      </c>
      <c r="N59" s="123">
        <v>29520.578971956736</v>
      </c>
      <c r="O59" s="123">
        <v>82664.875724692247</v>
      </c>
      <c r="P59" s="123">
        <v>112185.45469664899</v>
      </c>
      <c r="Q59" s="124">
        <v>738456.51197649166</v>
      </c>
    </row>
    <row r="60" spans="1:17" s="99" customFormat="1">
      <c r="A60" s="99">
        <v>2004</v>
      </c>
      <c r="B60" s="99" t="s">
        <v>17</v>
      </c>
      <c r="C60" s="106">
        <v>45847304.836671919</v>
      </c>
      <c r="D60" s="107"/>
      <c r="E60" s="106">
        <v>1867032.1792006968</v>
      </c>
      <c r="F60" s="106">
        <v>12933816.318647008</v>
      </c>
      <c r="G60" s="106">
        <v>14800848.497847706</v>
      </c>
      <c r="H60" s="107"/>
      <c r="I60" s="106">
        <v>60648153.334519625</v>
      </c>
      <c r="K60" s="99">
        <v>2004</v>
      </c>
      <c r="L60" s="99" t="s">
        <v>17</v>
      </c>
      <c r="M60" s="123">
        <v>1801799.0800812065</v>
      </c>
      <c r="N60" s="123">
        <v>86574.282149536317</v>
      </c>
      <c r="O60" s="123">
        <v>252468.0945399896</v>
      </c>
      <c r="P60" s="123">
        <v>339042.3766895259</v>
      </c>
      <c r="Q60" s="124">
        <v>2140841.4567707325</v>
      </c>
    </row>
    <row r="61" spans="1:17" s="99" customFormat="1">
      <c r="A61" s="99">
        <v>2004</v>
      </c>
      <c r="B61" s="99" t="s">
        <v>18</v>
      </c>
      <c r="C61" s="106">
        <v>-8990813.2563925646</v>
      </c>
      <c r="D61" s="107"/>
      <c r="E61" s="106">
        <v>-380987.17359338957</v>
      </c>
      <c r="F61" s="106">
        <v>-3348707.796727445</v>
      </c>
      <c r="G61" s="106">
        <v>-3729694.9703208348</v>
      </c>
      <c r="H61" s="107"/>
      <c r="I61" s="106">
        <v>-12720508.2267134</v>
      </c>
      <c r="K61" s="99">
        <v>2004</v>
      </c>
      <c r="L61" s="99" t="s">
        <v>18</v>
      </c>
      <c r="M61" s="123">
        <v>-353338.96097622783</v>
      </c>
      <c r="N61" s="123">
        <v>-17666.375239525474</v>
      </c>
      <c r="O61" s="123">
        <v>-65366.776192119723</v>
      </c>
      <c r="P61" s="123">
        <v>-83033.151431645194</v>
      </c>
      <c r="Q61" s="124">
        <v>-436372.11240787304</v>
      </c>
    </row>
    <row r="62" spans="1:17" s="99" customFormat="1">
      <c r="A62" s="99">
        <v>2004</v>
      </c>
      <c r="B62" s="99" t="s">
        <v>19</v>
      </c>
      <c r="C62" s="106">
        <v>-24380746.680968691</v>
      </c>
      <c r="D62" s="107"/>
      <c r="E62" s="106">
        <v>-1534184.9654198471</v>
      </c>
      <c r="F62" s="106">
        <v>-15300340.23875805</v>
      </c>
      <c r="G62" s="106">
        <v>-16834525.204177897</v>
      </c>
      <c r="H62" s="107"/>
      <c r="I62" s="106">
        <v>-41215271.885146588</v>
      </c>
      <c r="K62" s="99">
        <v>2004</v>
      </c>
      <c r="L62" s="99" t="s">
        <v>19</v>
      </c>
      <c r="M62" s="123">
        <v>-958163.34456206963</v>
      </c>
      <c r="N62" s="123">
        <v>-71140.156846518308</v>
      </c>
      <c r="O62" s="123">
        <v>-298662.64146055712</v>
      </c>
      <c r="P62" s="123">
        <v>-369802.7983070754</v>
      </c>
      <c r="Q62" s="124">
        <v>-1327966.1428691451</v>
      </c>
    </row>
    <row r="63" spans="1:17" s="99" customFormat="1">
      <c r="A63" s="99">
        <v>2004</v>
      </c>
      <c r="B63" s="99" t="s">
        <v>20</v>
      </c>
      <c r="C63" s="106">
        <v>18757084.037226174</v>
      </c>
      <c r="D63" s="107"/>
      <c r="E63" s="106">
        <v>85849.175925746327</v>
      </c>
      <c r="F63" s="106">
        <v>-1032548.3725910522</v>
      </c>
      <c r="G63" s="106">
        <v>-946699.19666530588</v>
      </c>
      <c r="H63" s="107"/>
      <c r="I63" s="106">
        <v>17810384.840560868</v>
      </c>
      <c r="K63" s="99">
        <v>2004</v>
      </c>
      <c r="L63" s="99" t="s">
        <v>20</v>
      </c>
      <c r="M63" s="123">
        <v>737153.40266298864</v>
      </c>
      <c r="N63" s="123">
        <v>3980.8262876768572</v>
      </c>
      <c r="O63" s="123">
        <v>-20155.344232977339</v>
      </c>
      <c r="P63" s="123">
        <v>-16174.517945300482</v>
      </c>
      <c r="Q63" s="124">
        <v>720978.88471768808</v>
      </c>
    </row>
    <row r="64" spans="1:17" s="99" customFormat="1">
      <c r="A64" s="99">
        <v>2004</v>
      </c>
      <c r="B64" s="99" t="s">
        <v>21</v>
      </c>
      <c r="C64" s="106">
        <v>-29080971.962047175</v>
      </c>
      <c r="D64" s="107"/>
      <c r="E64" s="106">
        <v>-776980.56476447918</v>
      </c>
      <c r="F64" s="106">
        <v>-4524414.7458792664</v>
      </c>
      <c r="G64" s="106">
        <v>-5301395.3106437456</v>
      </c>
      <c r="H64" s="107"/>
      <c r="I64" s="106">
        <v>-34382367.272690922</v>
      </c>
      <c r="K64" s="99">
        <v>2004</v>
      </c>
      <c r="L64" s="99" t="s">
        <v>21</v>
      </c>
      <c r="M64" s="123">
        <v>-1142882.198108454</v>
      </c>
      <c r="N64" s="123">
        <v>-36028.588788128902</v>
      </c>
      <c r="O64" s="123">
        <v>-88316.575839563273</v>
      </c>
      <c r="P64" s="123">
        <v>-124345.16462769217</v>
      </c>
      <c r="Q64" s="124">
        <v>-1267227.3627361462</v>
      </c>
    </row>
    <row r="65" spans="1:17" s="99" customFormat="1">
      <c r="A65" s="99">
        <v>2005</v>
      </c>
      <c r="B65" s="99" t="s">
        <v>10</v>
      </c>
      <c r="C65" s="106">
        <v>44305548.368744776</v>
      </c>
      <c r="D65" s="107"/>
      <c r="E65" s="106">
        <v>1262948.798350641</v>
      </c>
      <c r="F65" s="106">
        <v>6550142.6937861368</v>
      </c>
      <c r="G65" s="106">
        <v>7813091.4921367783</v>
      </c>
      <c r="H65" s="107"/>
      <c r="I65" s="106">
        <v>52118639.860881552</v>
      </c>
      <c r="K65" s="99">
        <v>2005</v>
      </c>
      <c r="L65" s="99" t="s">
        <v>10</v>
      </c>
      <c r="M65" s="123">
        <v>1741208.0508916697</v>
      </c>
      <c r="N65" s="123">
        <v>58562.935779519226</v>
      </c>
      <c r="O65" s="123">
        <v>127858.78538270539</v>
      </c>
      <c r="P65" s="123">
        <v>186421.72116222463</v>
      </c>
      <c r="Q65" s="124">
        <v>1927629.7720538941</v>
      </c>
    </row>
    <row r="66" spans="1:17" s="99" customFormat="1">
      <c r="A66" s="99">
        <v>2005</v>
      </c>
      <c r="B66" s="99" t="s">
        <v>11</v>
      </c>
      <c r="C66" s="106">
        <v>36847249.603270844</v>
      </c>
      <c r="D66" s="107"/>
      <c r="E66" s="106">
        <v>1047163.7208632759</v>
      </c>
      <c r="F66" s="106">
        <v>4670686.04757878</v>
      </c>
      <c r="G66" s="106">
        <v>5717849.7684420561</v>
      </c>
      <c r="H66" s="107"/>
      <c r="I66" s="106">
        <v>42565099.371712901</v>
      </c>
      <c r="K66" s="99">
        <v>2005</v>
      </c>
      <c r="L66" s="99" t="s">
        <v>11</v>
      </c>
      <c r="M66" s="123">
        <v>1448096.9094085442</v>
      </c>
      <c r="N66" s="123">
        <v>48556.981736430105</v>
      </c>
      <c r="O66" s="123">
        <v>91171.791648737781</v>
      </c>
      <c r="P66" s="123">
        <v>139728.77338516788</v>
      </c>
      <c r="Q66" s="124">
        <v>1587825.6827937122</v>
      </c>
    </row>
    <row r="67" spans="1:17" s="99" customFormat="1">
      <c r="A67" s="99">
        <v>2005</v>
      </c>
      <c r="B67" s="99" t="s">
        <v>12</v>
      </c>
      <c r="C67" s="106">
        <v>-6633637.3982684622</v>
      </c>
      <c r="D67" s="107"/>
      <c r="E67" s="106">
        <v>-213754.17457892036</v>
      </c>
      <c r="F67" s="106">
        <v>1988103.0980833289</v>
      </c>
      <c r="G67" s="106">
        <v>1774348.9235044084</v>
      </c>
      <c r="H67" s="107"/>
      <c r="I67" s="106">
        <v>-4859288.4747640537</v>
      </c>
      <c r="K67" s="99">
        <v>2005</v>
      </c>
      <c r="L67" s="99" t="s">
        <v>12</v>
      </c>
      <c r="M67" s="123">
        <v>-260701.94975195057</v>
      </c>
      <c r="N67" s="123">
        <v>-9911.7810752245368</v>
      </c>
      <c r="O67" s="123">
        <v>38807.772474586578</v>
      </c>
      <c r="P67" s="123">
        <v>28895.991399362043</v>
      </c>
      <c r="Q67" s="124">
        <v>-231805.9583525885</v>
      </c>
    </row>
    <row r="68" spans="1:17" s="99" customFormat="1">
      <c r="A68" s="99">
        <v>2005</v>
      </c>
      <c r="B68" s="99" t="s">
        <v>13</v>
      </c>
      <c r="C68" s="106">
        <v>29306861.841113482</v>
      </c>
      <c r="D68" s="107"/>
      <c r="E68" s="106">
        <v>1142693.9208851214</v>
      </c>
      <c r="F68" s="106">
        <v>10201936.313706484</v>
      </c>
      <c r="G68" s="106">
        <v>11344630.234591605</v>
      </c>
      <c r="H68" s="107"/>
      <c r="I68" s="106">
        <v>40651492.075705089</v>
      </c>
      <c r="K68" s="99">
        <v>2005</v>
      </c>
      <c r="L68" s="99" t="s">
        <v>13</v>
      </c>
      <c r="M68" s="123">
        <v>1151759.6703557598</v>
      </c>
      <c r="N68" s="123">
        <v>52986.717111443082</v>
      </c>
      <c r="O68" s="123">
        <v>199141.79684355055</v>
      </c>
      <c r="P68" s="123">
        <v>252128.51395499363</v>
      </c>
      <c r="Q68" s="124">
        <v>1403888.1843107536</v>
      </c>
    </row>
    <row r="69" spans="1:17" s="99" customFormat="1">
      <c r="A69" s="99">
        <v>2005</v>
      </c>
      <c r="B69" s="99" t="s">
        <v>14</v>
      </c>
      <c r="C69" s="106">
        <v>25309299.397067722</v>
      </c>
      <c r="D69" s="107"/>
      <c r="E69" s="106">
        <v>1015982.3641057804</v>
      </c>
      <c r="F69" s="106">
        <v>8115397.5837524747</v>
      </c>
      <c r="G69" s="106">
        <v>9131379.9478582554</v>
      </c>
      <c r="H69" s="107"/>
      <c r="I69" s="106">
        <v>34440679.344925977</v>
      </c>
      <c r="K69" s="99">
        <v>2005</v>
      </c>
      <c r="L69" s="99" t="s">
        <v>14</v>
      </c>
      <c r="M69" s="123">
        <v>994655.46630476147</v>
      </c>
      <c r="N69" s="123">
        <v>47111.10222358504</v>
      </c>
      <c r="O69" s="123">
        <v>158412.56083484829</v>
      </c>
      <c r="P69" s="123">
        <v>205523.66305843333</v>
      </c>
      <c r="Q69" s="124">
        <v>1200179.1293631948</v>
      </c>
    </row>
    <row r="70" spans="1:17" s="99" customFormat="1">
      <c r="A70" s="99">
        <v>2005</v>
      </c>
      <c r="B70" s="99" t="s">
        <v>15</v>
      </c>
      <c r="C70" s="106">
        <v>15874068.910606846</v>
      </c>
      <c r="D70" s="107"/>
      <c r="E70" s="106">
        <v>643414.7610661455</v>
      </c>
      <c r="F70" s="106">
        <v>4128180.181073078</v>
      </c>
      <c r="G70" s="106">
        <v>4771594.9421392232</v>
      </c>
      <c r="H70" s="107"/>
      <c r="I70" s="106">
        <v>20645663.852746069</v>
      </c>
      <c r="K70" s="99">
        <v>2005</v>
      </c>
      <c r="L70" s="99" t="s">
        <v>15</v>
      </c>
      <c r="M70" s="123">
        <v>623850.90818684909</v>
      </c>
      <c r="N70" s="123">
        <v>29835.142470637169</v>
      </c>
      <c r="O70" s="123">
        <v>80582.077134546475</v>
      </c>
      <c r="P70" s="123">
        <v>110417.21960518364</v>
      </c>
      <c r="Q70" s="124">
        <v>734268.12779203278</v>
      </c>
    </row>
    <row r="71" spans="1:17" s="99" customFormat="1">
      <c r="A71" s="99">
        <v>2005</v>
      </c>
      <c r="B71" s="99" t="s">
        <v>16</v>
      </c>
      <c r="C71" s="106">
        <v>-10180831.65003456</v>
      </c>
      <c r="D71" s="107"/>
      <c r="E71" s="106">
        <v>-412800.02833315969</v>
      </c>
      <c r="F71" s="106">
        <v>-2712284.0646001371</v>
      </c>
      <c r="G71" s="106">
        <v>-3125084.0929332967</v>
      </c>
      <c r="H71" s="107"/>
      <c r="I71" s="106">
        <v>-13305915.742967857</v>
      </c>
      <c r="K71" s="99">
        <v>2005</v>
      </c>
      <c r="L71" s="99" t="s">
        <v>16</v>
      </c>
      <c r="M71" s="123">
        <v>-400106.68384635821</v>
      </c>
      <c r="N71" s="123">
        <v>-19141.537313808614</v>
      </c>
      <c r="O71" s="123">
        <v>-52943.784940994672</v>
      </c>
      <c r="P71" s="123">
        <v>-72085.322254803294</v>
      </c>
      <c r="Q71" s="124">
        <v>-472192.00610116153</v>
      </c>
    </row>
    <row r="72" spans="1:17" s="99" customFormat="1">
      <c r="A72" s="99">
        <v>2005</v>
      </c>
      <c r="B72" s="99" t="s">
        <v>17</v>
      </c>
      <c r="C72" s="106">
        <v>14345895.361969739</v>
      </c>
      <c r="D72" s="107"/>
      <c r="E72" s="106">
        <v>574594.51332269539</v>
      </c>
      <c r="F72" s="106">
        <v>3756251.6704578861</v>
      </c>
      <c r="G72" s="106">
        <v>4330846.1837805817</v>
      </c>
      <c r="H72" s="107"/>
      <c r="I72" s="106">
        <v>18676741.54575032</v>
      </c>
      <c r="K72" s="99">
        <v>2005</v>
      </c>
      <c r="L72" s="99" t="s">
        <v>17</v>
      </c>
      <c r="M72" s="123">
        <v>563793.6877254108</v>
      </c>
      <c r="N72" s="123">
        <v>26643.947582773388</v>
      </c>
      <c r="O72" s="123">
        <v>73322.032607337926</v>
      </c>
      <c r="P72" s="123">
        <v>99965.98019011131</v>
      </c>
      <c r="Q72" s="124">
        <v>663759.66791552212</v>
      </c>
    </row>
    <row r="73" spans="1:17" s="99" customFormat="1">
      <c r="A73" s="99">
        <v>2005</v>
      </c>
      <c r="B73" s="99" t="s">
        <v>18</v>
      </c>
      <c r="C73" s="106">
        <v>-60739545.547124483</v>
      </c>
      <c r="D73" s="107"/>
      <c r="E73" s="106">
        <v>-2558445.772293102</v>
      </c>
      <c r="F73" s="106">
        <v>-17925808.560924746</v>
      </c>
      <c r="G73" s="106">
        <v>-20484254.333217848</v>
      </c>
      <c r="H73" s="107"/>
      <c r="I73" s="106">
        <v>-81223799.880342335</v>
      </c>
      <c r="K73" s="99">
        <v>2005</v>
      </c>
      <c r="L73" s="99" t="s">
        <v>18</v>
      </c>
      <c r="M73" s="123">
        <v>-2387064.1400019922</v>
      </c>
      <c r="N73" s="123">
        <v>-118635.13046123115</v>
      </c>
      <c r="O73" s="123">
        <v>-349911.783109251</v>
      </c>
      <c r="P73" s="123">
        <v>-468546.91357048217</v>
      </c>
      <c r="Q73" s="124">
        <v>-2855611.0535724745</v>
      </c>
    </row>
    <row r="74" spans="1:17" s="99" customFormat="1">
      <c r="A74" s="99">
        <v>2005</v>
      </c>
      <c r="B74" s="99" t="s">
        <v>19</v>
      </c>
      <c r="C74" s="106">
        <v>-19048333.0138634</v>
      </c>
      <c r="D74" s="107"/>
      <c r="E74" s="106">
        <v>-524003.60191902239</v>
      </c>
      <c r="F74" s="106">
        <v>-2752526.4891858101</v>
      </c>
      <c r="G74" s="106">
        <v>-3276530.0911048325</v>
      </c>
      <c r="H74" s="107"/>
      <c r="I74" s="106">
        <v>-22324863.104968231</v>
      </c>
      <c r="K74" s="99">
        <v>2005</v>
      </c>
      <c r="L74" s="99" t="s">
        <v>19</v>
      </c>
      <c r="M74" s="123">
        <v>-748599.48744483164</v>
      </c>
      <c r="N74" s="123">
        <v>-24298.047020985068</v>
      </c>
      <c r="O74" s="123">
        <v>-53729.31706890701</v>
      </c>
      <c r="P74" s="123">
        <v>-78027.364089892071</v>
      </c>
      <c r="Q74" s="124">
        <v>-826626.85153472365</v>
      </c>
    </row>
    <row r="75" spans="1:17" s="99" customFormat="1">
      <c r="A75" s="99">
        <v>2005</v>
      </c>
      <c r="B75" s="99" t="s">
        <v>20</v>
      </c>
      <c r="C75" s="106">
        <v>3254121.7526806323</v>
      </c>
      <c r="D75" s="107"/>
      <c r="E75" s="106">
        <v>-135757.35085960312</v>
      </c>
      <c r="F75" s="106">
        <v>-2183987.7678711796</v>
      </c>
      <c r="G75" s="106">
        <v>-2319745.1187307825</v>
      </c>
      <c r="H75" s="107"/>
      <c r="I75" s="106">
        <v>934376.63394984975</v>
      </c>
      <c r="K75" s="99">
        <v>2005</v>
      </c>
      <c r="L75" s="99" t="s">
        <v>20</v>
      </c>
      <c r="M75" s="123">
        <v>127886.98488034886</v>
      </c>
      <c r="N75" s="123">
        <v>-6295.0683593597969</v>
      </c>
      <c r="O75" s="123">
        <v>-42631.441228845426</v>
      </c>
      <c r="P75" s="123">
        <v>-48926.509588205226</v>
      </c>
      <c r="Q75" s="124">
        <v>78960.475292143645</v>
      </c>
    </row>
    <row r="76" spans="1:17" s="99" customFormat="1">
      <c r="A76" s="99">
        <v>2005</v>
      </c>
      <c r="B76" s="99" t="s">
        <v>21</v>
      </c>
      <c r="C76" s="106">
        <v>-2531649.6297298842</v>
      </c>
      <c r="D76" s="107"/>
      <c r="E76" s="106">
        <v>-65172.267052225572</v>
      </c>
      <c r="F76" s="106">
        <v>670982.10842436319</v>
      </c>
      <c r="G76" s="106">
        <v>605809.84137213766</v>
      </c>
      <c r="H76" s="107"/>
      <c r="I76" s="106">
        <v>-1925839.7883577466</v>
      </c>
      <c r="K76" s="99">
        <v>2005</v>
      </c>
      <c r="L76" s="99" t="s">
        <v>21</v>
      </c>
      <c r="M76" s="123">
        <v>-99493.830448384455</v>
      </c>
      <c r="N76" s="123">
        <v>-3022.0380232117</v>
      </c>
      <c r="O76" s="123">
        <v>13097.570756443569</v>
      </c>
      <c r="P76" s="123">
        <v>10075.532733231868</v>
      </c>
      <c r="Q76" s="124">
        <v>-89418.297715152585</v>
      </c>
    </row>
    <row r="77" spans="1:17" s="99" customFormat="1">
      <c r="A77" s="99">
        <v>2006</v>
      </c>
      <c r="B77" s="99" t="s">
        <v>10</v>
      </c>
      <c r="C77" s="106">
        <v>91020727.135042697</v>
      </c>
      <c r="D77" s="107"/>
      <c r="E77" s="106">
        <v>2707845.7012411412</v>
      </c>
      <c r="F77" s="106">
        <v>11186901.094744537</v>
      </c>
      <c r="G77" s="106">
        <v>13894746.795985678</v>
      </c>
      <c r="H77" s="107"/>
      <c r="I77" s="106">
        <v>104915473.93102838</v>
      </c>
      <c r="K77" s="99">
        <v>2006</v>
      </c>
      <c r="L77" s="99" t="s">
        <v>10</v>
      </c>
      <c r="M77" s="123">
        <v>3577114.5764071783</v>
      </c>
      <c r="N77" s="123">
        <v>125562.80516655173</v>
      </c>
      <c r="O77" s="123">
        <v>218368.30936941336</v>
      </c>
      <c r="P77" s="123">
        <v>343931.11453596508</v>
      </c>
      <c r="Q77" s="124">
        <v>3921045.6909431433</v>
      </c>
    </row>
    <row r="78" spans="1:17" s="99" customFormat="1">
      <c r="A78" s="99">
        <v>2006</v>
      </c>
      <c r="B78" s="99" t="s">
        <v>11</v>
      </c>
      <c r="C78" s="106">
        <v>8833574.6169043183</v>
      </c>
      <c r="D78" s="107"/>
      <c r="E78" s="106">
        <v>224294.1898132991</v>
      </c>
      <c r="F78" s="106">
        <v>1521865.2050651857</v>
      </c>
      <c r="G78" s="106">
        <v>1746159.3948784848</v>
      </c>
      <c r="H78" s="107"/>
      <c r="I78" s="106">
        <v>10579734.011782803</v>
      </c>
      <c r="K78" s="99">
        <v>2006</v>
      </c>
      <c r="L78" s="99" t="s">
        <v>11</v>
      </c>
      <c r="M78" s="123">
        <v>347159.48244433972</v>
      </c>
      <c r="N78" s="123">
        <v>10400.521581642679</v>
      </c>
      <c r="O78" s="123">
        <v>29706.808802872423</v>
      </c>
      <c r="P78" s="123">
        <v>40107.330384515102</v>
      </c>
      <c r="Q78" s="124">
        <v>387266.81282885483</v>
      </c>
    </row>
    <row r="79" spans="1:17" s="99" customFormat="1">
      <c r="A79" s="99">
        <v>2006</v>
      </c>
      <c r="B79" s="99" t="s">
        <v>12</v>
      </c>
      <c r="C79" s="106">
        <v>8711713.5972867832</v>
      </c>
      <c r="D79" s="107"/>
      <c r="E79" s="106">
        <v>522594.65606374835</v>
      </c>
      <c r="F79" s="106">
        <v>-220796.05169739726</v>
      </c>
      <c r="G79" s="106">
        <v>301798.60436635109</v>
      </c>
      <c r="H79" s="107"/>
      <c r="I79" s="106">
        <v>9013512.2016531341</v>
      </c>
      <c r="K79" s="99">
        <v>2006</v>
      </c>
      <c r="L79" s="99" t="s">
        <v>12</v>
      </c>
      <c r="M79" s="123">
        <v>342370.34437337058</v>
      </c>
      <c r="N79" s="123">
        <v>24232.714201676012</v>
      </c>
      <c r="O79" s="123">
        <v>-4309.9389291331945</v>
      </c>
      <c r="P79" s="123">
        <v>19922.775272542818</v>
      </c>
      <c r="Q79" s="124">
        <v>362293.11964591342</v>
      </c>
    </row>
    <row r="80" spans="1:17" s="99" customFormat="1">
      <c r="A80" s="99">
        <v>2006</v>
      </c>
      <c r="B80" s="99" t="s">
        <v>13</v>
      </c>
      <c r="C80" s="106">
        <v>-31402813.543508597</v>
      </c>
      <c r="D80" s="107"/>
      <c r="E80" s="106">
        <v>-1673057.9354629703</v>
      </c>
      <c r="F80" s="106">
        <v>-15044665.182708796</v>
      </c>
      <c r="G80" s="106">
        <v>-16717723.118171766</v>
      </c>
      <c r="H80" s="107"/>
      <c r="I80" s="106">
        <v>-48120536.661680363</v>
      </c>
      <c r="K80" s="99">
        <v>2006</v>
      </c>
      <c r="L80" s="99" t="s">
        <v>13</v>
      </c>
      <c r="M80" s="123">
        <v>-1234130.5722598878</v>
      </c>
      <c r="N80" s="123">
        <v>-77579.696467417933</v>
      </c>
      <c r="O80" s="123">
        <v>-293671.86436647567</v>
      </c>
      <c r="P80" s="123">
        <v>-371251.5608338936</v>
      </c>
      <c r="Q80" s="124">
        <v>-1605382.1330937815</v>
      </c>
    </row>
    <row r="81" spans="1:17" s="99" customFormat="1">
      <c r="A81" s="99">
        <v>2006</v>
      </c>
      <c r="B81" s="99" t="s">
        <v>14</v>
      </c>
      <c r="C81" s="106">
        <v>-9284455.4808517657</v>
      </c>
      <c r="D81" s="107"/>
      <c r="E81" s="106">
        <v>-369198.39249259437</v>
      </c>
      <c r="F81" s="106">
        <v>-2608543.2915575681</v>
      </c>
      <c r="G81" s="106">
        <v>-2977741.6840501623</v>
      </c>
      <c r="H81" s="107"/>
      <c r="I81" s="106">
        <v>-12262197.164901927</v>
      </c>
      <c r="K81" s="99">
        <v>2006</v>
      </c>
      <c r="L81" s="99" t="s">
        <v>14</v>
      </c>
      <c r="M81" s="123">
        <v>-364879.10039747442</v>
      </c>
      <c r="N81" s="123">
        <v>-17119.729459881601</v>
      </c>
      <c r="O81" s="123">
        <v>-50918.765051203729</v>
      </c>
      <c r="P81" s="123">
        <v>-68038.49451108533</v>
      </c>
      <c r="Q81" s="124">
        <v>-432917.59490855975</v>
      </c>
    </row>
    <row r="82" spans="1:17" s="99" customFormat="1">
      <c r="A82" s="99">
        <v>2006</v>
      </c>
      <c r="B82" s="99" t="s">
        <v>15</v>
      </c>
      <c r="C82" s="106">
        <v>-35739128.851520494</v>
      </c>
      <c r="D82" s="107"/>
      <c r="E82" s="106">
        <v>-1410304.1834447319</v>
      </c>
      <c r="F82" s="106">
        <v>-9478536.4029708598</v>
      </c>
      <c r="G82" s="106">
        <v>-10888840.586415593</v>
      </c>
      <c r="H82" s="107"/>
      <c r="I82" s="106">
        <v>-46627969.437936082</v>
      </c>
      <c r="K82" s="99">
        <v>2006</v>
      </c>
      <c r="L82" s="99" t="s">
        <v>15</v>
      </c>
      <c r="M82" s="123">
        <v>-1404547.7638647554</v>
      </c>
      <c r="N82" s="123">
        <v>-65395.804986332216</v>
      </c>
      <c r="O82" s="123">
        <v>-185021.03058599116</v>
      </c>
      <c r="P82" s="123">
        <v>-250416.83557232338</v>
      </c>
      <c r="Q82" s="124">
        <v>-1654964.5994370789</v>
      </c>
    </row>
    <row r="83" spans="1:17" s="99" customFormat="1">
      <c r="A83" s="99">
        <v>2006</v>
      </c>
      <c r="B83" s="99" t="s">
        <v>16</v>
      </c>
      <c r="C83" s="106">
        <v>-17121768.011540376</v>
      </c>
      <c r="D83" s="107"/>
      <c r="E83" s="106">
        <v>-662754.80435023375</v>
      </c>
      <c r="F83" s="106">
        <v>-4494182.3034465313</v>
      </c>
      <c r="G83" s="106">
        <v>-5156937.1077967649</v>
      </c>
      <c r="H83" s="107"/>
      <c r="I83" s="106">
        <v>-22278705.119337142</v>
      </c>
      <c r="K83" s="99">
        <v>2006</v>
      </c>
      <c r="L83" s="99" t="s">
        <v>16</v>
      </c>
      <c r="M83" s="123">
        <v>-672885.48285353684</v>
      </c>
      <c r="N83" s="123">
        <v>-30731.94027772034</v>
      </c>
      <c r="O83" s="123">
        <v>-87726.438563276286</v>
      </c>
      <c r="P83" s="123">
        <v>-118458.37884099662</v>
      </c>
      <c r="Q83" s="124">
        <v>-791343.86169453349</v>
      </c>
    </row>
    <row r="84" spans="1:17" s="99" customFormat="1">
      <c r="A84" s="99">
        <v>2006</v>
      </c>
      <c r="B84" s="99" t="s">
        <v>17</v>
      </c>
      <c r="C84" s="106">
        <v>-2300182.8687416231</v>
      </c>
      <c r="D84" s="107"/>
      <c r="E84" s="106">
        <v>-95268.012160040365</v>
      </c>
      <c r="F84" s="106">
        <v>-660013.81013285811</v>
      </c>
      <c r="G84" s="106">
        <v>-755281.82229289843</v>
      </c>
      <c r="H84" s="107"/>
      <c r="I84" s="106">
        <v>-3055464.6910345214</v>
      </c>
      <c r="K84" s="99">
        <v>2006</v>
      </c>
      <c r="L84" s="99" t="s">
        <v>17</v>
      </c>
      <c r="M84" s="123">
        <v>-90397.186741545796</v>
      </c>
      <c r="N84" s="123">
        <v>-4417.5777238610717</v>
      </c>
      <c r="O84" s="123">
        <v>-12883.469573793389</v>
      </c>
      <c r="P84" s="123">
        <v>-17301.047297654462</v>
      </c>
      <c r="Q84" s="124">
        <v>-107698.23403920027</v>
      </c>
    </row>
    <row r="85" spans="1:17" s="99" customFormat="1">
      <c r="A85" s="99">
        <v>2006</v>
      </c>
      <c r="B85" s="99" t="s">
        <v>18</v>
      </c>
      <c r="C85" s="106">
        <v>17519135.784355953</v>
      </c>
      <c r="D85" s="107"/>
      <c r="E85" s="106">
        <v>714218.30845519225</v>
      </c>
      <c r="F85" s="106">
        <v>5275034.9752848595</v>
      </c>
      <c r="G85" s="106">
        <v>5989253.283740052</v>
      </c>
      <c r="H85" s="107"/>
      <c r="I85" s="106">
        <v>23508389.068096004</v>
      </c>
      <c r="K85" s="99">
        <v>2006</v>
      </c>
      <c r="L85" s="99" t="s">
        <v>18</v>
      </c>
      <c r="M85" s="123">
        <v>688502.03632518905</v>
      </c>
      <c r="N85" s="123">
        <v>33118.302963067268</v>
      </c>
      <c r="O85" s="123">
        <v>102968.68271756046</v>
      </c>
      <c r="P85" s="123">
        <v>136086.98568062772</v>
      </c>
      <c r="Q85" s="124">
        <v>824589.02200581681</v>
      </c>
    </row>
    <row r="86" spans="1:17" s="99" customFormat="1">
      <c r="A86" s="99">
        <v>2006</v>
      </c>
      <c r="B86" s="99" t="s">
        <v>19</v>
      </c>
      <c r="C86" s="106">
        <v>-4995856.907896325</v>
      </c>
      <c r="D86" s="107"/>
      <c r="E86" s="106">
        <v>-83879.781867916769</v>
      </c>
      <c r="F86" s="106">
        <v>32465.650595986866</v>
      </c>
      <c r="G86" s="106">
        <v>-51414.131271929902</v>
      </c>
      <c r="H86" s="107"/>
      <c r="I86" s="106">
        <v>-5047271.0391682545</v>
      </c>
      <c r="K86" s="99">
        <v>2006</v>
      </c>
      <c r="L86" s="99" t="s">
        <v>19</v>
      </c>
      <c r="M86" s="123">
        <v>-196337.17648032558</v>
      </c>
      <c r="N86" s="123">
        <v>-3889.5054852153007</v>
      </c>
      <c r="O86" s="123">
        <v>633.72949963366364</v>
      </c>
      <c r="P86" s="123">
        <v>-3255.7759855816371</v>
      </c>
      <c r="Q86" s="124">
        <v>-199592.95246590723</v>
      </c>
    </row>
    <row r="87" spans="1:17" s="99" customFormat="1">
      <c r="A87" s="99">
        <v>2006</v>
      </c>
      <c r="B87" s="99" t="s">
        <v>20</v>
      </c>
      <c r="C87" s="106">
        <v>-5962857.6898369603</v>
      </c>
      <c r="D87" s="107"/>
      <c r="E87" s="106">
        <v>165774.26435098</v>
      </c>
      <c r="F87" s="106">
        <v>3057021.0311247003</v>
      </c>
      <c r="G87" s="106">
        <v>3222795.2954756804</v>
      </c>
      <c r="H87" s="107"/>
      <c r="I87" s="106">
        <v>-2740062.3943612799</v>
      </c>
      <c r="K87" s="99">
        <v>2006</v>
      </c>
      <c r="L87" s="99" t="s">
        <v>20</v>
      </c>
      <c r="M87" s="123">
        <v>-234340.30721059255</v>
      </c>
      <c r="N87" s="123">
        <v>7686.9526379549425</v>
      </c>
      <c r="O87" s="123">
        <v>59673.050527554151</v>
      </c>
      <c r="P87" s="123">
        <v>67360.003165509086</v>
      </c>
      <c r="Q87" s="124">
        <v>-166980.30404508347</v>
      </c>
    </row>
    <row r="88" spans="1:17" s="99" customFormat="1">
      <c r="A88" s="99">
        <v>2006</v>
      </c>
      <c r="B88" s="99" t="s">
        <v>21</v>
      </c>
      <c r="C88" s="106">
        <v>33428607.193802565</v>
      </c>
      <c r="D88" s="107"/>
      <c r="E88" s="106">
        <v>888959.60252287053</v>
      </c>
      <c r="F88" s="106">
        <v>4178118.2523043593</v>
      </c>
      <c r="G88" s="106">
        <v>5067077.8548272299</v>
      </c>
      <c r="H88" s="107"/>
      <c r="I88" s="106">
        <v>38495685.048629798</v>
      </c>
      <c r="K88" s="99">
        <v>2006</v>
      </c>
      <c r="L88" s="99" t="s">
        <v>21</v>
      </c>
      <c r="M88" s="123">
        <v>1313744.2627164409</v>
      </c>
      <c r="N88" s="123">
        <v>41221.056768985509</v>
      </c>
      <c r="O88" s="123">
        <v>81556.868284981087</v>
      </c>
      <c r="P88" s="123">
        <v>122777.9250539666</v>
      </c>
      <c r="Q88" s="124">
        <v>1436522.1877704074</v>
      </c>
    </row>
    <row r="89" spans="1:17" s="99" customFormat="1">
      <c r="A89" s="99">
        <v>2007</v>
      </c>
      <c r="B89" s="99" t="s">
        <v>10</v>
      </c>
      <c r="C89" s="106">
        <v>16531244.856453091</v>
      </c>
      <c r="D89" s="107"/>
      <c r="E89" s="106">
        <v>416904.36807889584</v>
      </c>
      <c r="F89" s="106">
        <v>4205302.1202724911</v>
      </c>
      <c r="G89" s="106">
        <v>4622206.488351387</v>
      </c>
      <c r="H89" s="107"/>
      <c r="I89" s="106">
        <v>21153451.344804477</v>
      </c>
      <c r="K89" s="99">
        <v>2007</v>
      </c>
      <c r="L89" s="99" t="s">
        <v>10</v>
      </c>
      <c r="M89" s="123">
        <v>649677.92285860644</v>
      </c>
      <c r="N89" s="123">
        <v>19331.855547818403</v>
      </c>
      <c r="O89" s="123">
        <v>82087.49738771902</v>
      </c>
      <c r="P89" s="123">
        <v>101419.35293553742</v>
      </c>
      <c r="Q89" s="124">
        <v>751097.27579414379</v>
      </c>
    </row>
    <row r="90" spans="1:17" s="99" customFormat="1">
      <c r="A90" s="99">
        <v>2007</v>
      </c>
      <c r="B90" s="99" t="s">
        <v>11</v>
      </c>
      <c r="C90" s="106">
        <v>-31275033.357040331</v>
      </c>
      <c r="D90" s="107"/>
      <c r="E90" s="106">
        <v>-844332.14384188456</v>
      </c>
      <c r="F90" s="106">
        <v>-3483570.0347396941</v>
      </c>
      <c r="G90" s="106">
        <v>-4327902.1785815787</v>
      </c>
      <c r="H90" s="107"/>
      <c r="I90" s="106">
        <v>-35602935.535621911</v>
      </c>
      <c r="K90" s="99">
        <v>2007</v>
      </c>
      <c r="L90" s="99" t="s">
        <v>11</v>
      </c>
      <c r="M90" s="123">
        <v>-1229108.8109316851</v>
      </c>
      <c r="N90" s="123">
        <v>-39151.68150994819</v>
      </c>
      <c r="O90" s="123">
        <v>-67999.287078118825</v>
      </c>
      <c r="P90" s="123">
        <v>-107150.96858806701</v>
      </c>
      <c r="Q90" s="124">
        <v>-1336259.7795197521</v>
      </c>
    </row>
    <row r="91" spans="1:17" s="99" customFormat="1">
      <c r="A91" s="99">
        <v>2007</v>
      </c>
      <c r="B91" s="99" t="s">
        <v>12</v>
      </c>
      <c r="C91" s="106">
        <v>14381768.349274151</v>
      </c>
      <c r="D91" s="107"/>
      <c r="E91" s="106">
        <v>-12596.212646357333</v>
      </c>
      <c r="F91" s="106">
        <v>-1607883.1001288439</v>
      </c>
      <c r="G91" s="106">
        <v>-1620479.3127752012</v>
      </c>
      <c r="H91" s="107"/>
      <c r="I91" s="106">
        <v>12761289.036498949</v>
      </c>
      <c r="K91" s="99">
        <v>2007</v>
      </c>
      <c r="L91" s="99" t="s">
        <v>12</v>
      </c>
      <c r="M91" s="123">
        <v>565203.49612647411</v>
      </c>
      <c r="N91" s="123">
        <v>-584.08638041158952</v>
      </c>
      <c r="O91" s="123">
        <v>-31385.878114515031</v>
      </c>
      <c r="P91" s="123">
        <v>-31969.964494926622</v>
      </c>
      <c r="Q91" s="124">
        <v>533233.53163154749</v>
      </c>
    </row>
    <row r="92" spans="1:17" s="99" customFormat="1">
      <c r="A92" s="99">
        <v>2007</v>
      </c>
      <c r="B92" s="99" t="s">
        <v>13</v>
      </c>
      <c r="C92" s="106">
        <v>-11821367.319825742</v>
      </c>
      <c r="D92" s="107"/>
      <c r="E92" s="106">
        <v>-65633.406785694213</v>
      </c>
      <c r="F92" s="106">
        <v>1326108.6504022728</v>
      </c>
      <c r="G92" s="106">
        <v>1260475.2436165786</v>
      </c>
      <c r="H92" s="107"/>
      <c r="I92" s="106">
        <v>-10560892.076209163</v>
      </c>
      <c r="K92" s="99">
        <v>2007</v>
      </c>
      <c r="L92" s="99" t="s">
        <v>13</v>
      </c>
      <c r="M92" s="123">
        <v>-464579.73566915171</v>
      </c>
      <c r="N92" s="123">
        <v>-3043.4210726526408</v>
      </c>
      <c r="O92" s="123">
        <v>25885.640855852365</v>
      </c>
      <c r="P92" s="123">
        <v>22842.219783199725</v>
      </c>
      <c r="Q92" s="124">
        <v>-441737.51588595199</v>
      </c>
    </row>
    <row r="93" spans="1:17" s="99" customFormat="1">
      <c r="A93" s="99">
        <v>2007</v>
      </c>
      <c r="B93" s="99" t="s">
        <v>14</v>
      </c>
      <c r="C93" s="106">
        <v>18362739.020266678</v>
      </c>
      <c r="D93" s="107"/>
      <c r="E93" s="106">
        <v>703883.10291951941</v>
      </c>
      <c r="F93" s="106">
        <v>4554609.9889946794</v>
      </c>
      <c r="G93" s="106">
        <v>5258493.0919141993</v>
      </c>
      <c r="H93" s="107"/>
      <c r="I93" s="106">
        <v>23621232.112180877</v>
      </c>
      <c r="K93" s="99">
        <v>2007</v>
      </c>
      <c r="L93" s="99" t="s">
        <v>14</v>
      </c>
      <c r="M93" s="123">
        <v>721655.64349648054</v>
      </c>
      <c r="N93" s="123">
        <v>32639.059482378118</v>
      </c>
      <c r="O93" s="123">
        <v>88905.986985176132</v>
      </c>
      <c r="P93" s="123">
        <v>121545.04646755425</v>
      </c>
      <c r="Q93" s="124">
        <v>843200.68996403471</v>
      </c>
    </row>
    <row r="94" spans="1:17" s="99" customFormat="1">
      <c r="A94" s="99">
        <v>2007</v>
      </c>
      <c r="B94" s="99" t="s">
        <v>15</v>
      </c>
      <c r="C94" s="106">
        <v>-4738806.9328983091</v>
      </c>
      <c r="D94" s="107"/>
      <c r="E94" s="106">
        <v>-181307.75874874124</v>
      </c>
      <c r="F94" s="106">
        <v>-1399033.9526774846</v>
      </c>
      <c r="G94" s="106">
        <v>-1580341.711426226</v>
      </c>
      <c r="H94" s="107"/>
      <c r="I94" s="106">
        <v>-6319148.6443245355</v>
      </c>
      <c r="K94" s="99">
        <v>2007</v>
      </c>
      <c r="L94" s="99" t="s">
        <v>15</v>
      </c>
      <c r="M94" s="123">
        <v>-186235.11246290355</v>
      </c>
      <c r="N94" s="123">
        <v>-8407.2407731791318</v>
      </c>
      <c r="O94" s="123">
        <v>-27309.142756264497</v>
      </c>
      <c r="P94" s="123">
        <v>-35716.383529443629</v>
      </c>
      <c r="Q94" s="124">
        <v>-221951.49599234719</v>
      </c>
    </row>
    <row r="95" spans="1:17" s="99" customFormat="1">
      <c r="A95" s="99">
        <v>2007</v>
      </c>
      <c r="B95" s="99" t="s">
        <v>16</v>
      </c>
      <c r="C95" s="106">
        <v>13467389.292402303</v>
      </c>
      <c r="D95" s="107"/>
      <c r="E95" s="106">
        <v>506705.09885730251</v>
      </c>
      <c r="F95" s="106">
        <v>3521761.8966014036</v>
      </c>
      <c r="G95" s="106">
        <v>4028466.9954587063</v>
      </c>
      <c r="H95" s="107"/>
      <c r="I95" s="106">
        <v>17495856.287861008</v>
      </c>
      <c r="K95" s="99">
        <v>2007</v>
      </c>
      <c r="L95" s="99" t="s">
        <v>16</v>
      </c>
      <c r="M95" s="123">
        <v>529268.39919141051</v>
      </c>
      <c r="N95" s="123">
        <v>23495.915434013117</v>
      </c>
      <c r="O95" s="123">
        <v>68744.792221659402</v>
      </c>
      <c r="P95" s="123">
        <v>92240.707655672522</v>
      </c>
      <c r="Q95" s="124">
        <v>621509.10684708308</v>
      </c>
    </row>
    <row r="96" spans="1:17" s="99" customFormat="1">
      <c r="A96" s="99">
        <v>2007</v>
      </c>
      <c r="B96" s="99" t="s">
        <v>17</v>
      </c>
      <c r="C96" s="106">
        <v>-54814367.678349875</v>
      </c>
      <c r="D96" s="107"/>
      <c r="E96" s="106">
        <v>-2090249.7521840357</v>
      </c>
      <c r="F96" s="106">
        <v>-14704151.310180098</v>
      </c>
      <c r="G96" s="106">
        <v>-16794401.062364135</v>
      </c>
      <c r="H96" s="107"/>
      <c r="I96" s="106">
        <v>-71608768.740714014</v>
      </c>
      <c r="K96" s="99">
        <v>2007</v>
      </c>
      <c r="L96" s="99" t="s">
        <v>17</v>
      </c>
      <c r="M96" s="123">
        <v>-2154204.6497591501</v>
      </c>
      <c r="N96" s="123">
        <v>-96924.881008773737</v>
      </c>
      <c r="O96" s="123">
        <v>-287025.03357471549</v>
      </c>
      <c r="P96" s="123">
        <v>-383949.91458348924</v>
      </c>
      <c r="Q96" s="124">
        <v>-2538154.5643426394</v>
      </c>
    </row>
    <row r="97" spans="1:17" s="99" customFormat="1">
      <c r="A97" s="99">
        <v>2007</v>
      </c>
      <c r="B97" s="99" t="s">
        <v>18</v>
      </c>
      <c r="C97" s="106">
        <v>-17474613.465879232</v>
      </c>
      <c r="D97" s="107"/>
      <c r="E97" s="106">
        <v>-693193.83901891275</v>
      </c>
      <c r="F97" s="106">
        <v>-5704438.9285153132</v>
      </c>
      <c r="G97" s="106">
        <v>-6397632.7675342262</v>
      </c>
      <c r="H97" s="107"/>
      <c r="I97" s="106">
        <v>-23872246.233413458</v>
      </c>
      <c r="K97" s="99">
        <v>2007</v>
      </c>
      <c r="L97" s="99" t="s">
        <v>18</v>
      </c>
      <c r="M97" s="123">
        <v>-686752.30920905387</v>
      </c>
      <c r="N97" s="123">
        <v>-32143.398315306986</v>
      </c>
      <c r="O97" s="123">
        <v>-111350.64788461891</v>
      </c>
      <c r="P97" s="123">
        <v>-143494.04619992588</v>
      </c>
      <c r="Q97" s="124">
        <v>-830246.35540897981</v>
      </c>
    </row>
    <row r="98" spans="1:17" s="99" customFormat="1">
      <c r="A98" s="99">
        <v>2007</v>
      </c>
      <c r="B98" s="99" t="s">
        <v>19</v>
      </c>
      <c r="C98" s="106">
        <v>-24424323.437097102</v>
      </c>
      <c r="D98" s="107"/>
      <c r="E98" s="106">
        <v>-979214.91380788619</v>
      </c>
      <c r="F98" s="106">
        <v>-7739590.9148807358</v>
      </c>
      <c r="G98" s="106">
        <v>-8718805.8286886215</v>
      </c>
      <c r="H98" s="107"/>
      <c r="I98" s="106">
        <v>-33143129.265785724</v>
      </c>
      <c r="K98" s="99">
        <v>2007</v>
      </c>
      <c r="L98" s="99" t="s">
        <v>19</v>
      </c>
      <c r="M98" s="123">
        <v>-959875.91107791616</v>
      </c>
      <c r="N98" s="123">
        <v>-45406.195553271682</v>
      </c>
      <c r="O98" s="123">
        <v>-151076.81465847197</v>
      </c>
      <c r="P98" s="123">
        <v>-196483.01021174365</v>
      </c>
      <c r="Q98" s="124">
        <v>-1156358.9212896598</v>
      </c>
    </row>
    <row r="99" spans="1:17" s="99" customFormat="1">
      <c r="A99" s="99">
        <v>2007</v>
      </c>
      <c r="B99" s="99" t="s">
        <v>20</v>
      </c>
      <c r="C99" s="106">
        <v>13770272.487074133</v>
      </c>
      <c r="D99" s="107"/>
      <c r="E99" s="106">
        <v>343622.35980673938</v>
      </c>
      <c r="F99" s="106">
        <v>3233086.3347340599</v>
      </c>
      <c r="G99" s="106">
        <v>3576708.6945407991</v>
      </c>
      <c r="H99" s="107"/>
      <c r="I99" s="106">
        <v>17346981.181614932</v>
      </c>
      <c r="K99" s="99">
        <v>2007</v>
      </c>
      <c r="L99" s="99" t="s">
        <v>20</v>
      </c>
      <c r="M99" s="123">
        <v>541171.70874201343</v>
      </c>
      <c r="N99" s="123">
        <v>15933.768824238505</v>
      </c>
      <c r="O99" s="123">
        <v>63109.845254008847</v>
      </c>
      <c r="P99" s="123">
        <v>79043.614078247352</v>
      </c>
      <c r="Q99" s="124">
        <v>620215.32282026089</v>
      </c>
    </row>
    <row r="100" spans="1:17" s="99" customFormat="1">
      <c r="A100" s="99">
        <v>2007</v>
      </c>
      <c r="B100" s="99" t="s">
        <v>21</v>
      </c>
      <c r="C100" s="106">
        <v>52436418.011390083</v>
      </c>
      <c r="D100" s="107"/>
      <c r="E100" s="106">
        <v>1383079.4618588721</v>
      </c>
      <c r="F100" s="106">
        <v>7126847.9328026678</v>
      </c>
      <c r="G100" s="106">
        <v>8509927.3946615402</v>
      </c>
      <c r="H100" s="107"/>
      <c r="I100" s="106">
        <v>60946345.406051621</v>
      </c>
      <c r="K100" s="99">
        <v>2007</v>
      </c>
      <c r="L100" s="99" t="s">
        <v>21</v>
      </c>
      <c r="M100" s="123">
        <v>2060751.2278476304</v>
      </c>
      <c r="N100" s="123">
        <v>64133.3946463959</v>
      </c>
      <c r="O100" s="123">
        <v>139116.07164830808</v>
      </c>
      <c r="P100" s="123">
        <v>203249.46629470398</v>
      </c>
      <c r="Q100" s="124">
        <v>2264000.6941423342</v>
      </c>
    </row>
    <row r="101" spans="1:17" s="99" customFormat="1">
      <c r="A101" s="99">
        <v>2008</v>
      </c>
      <c r="B101" s="99" t="s">
        <v>10</v>
      </c>
      <c r="C101" s="106">
        <v>-33323249.169002738</v>
      </c>
      <c r="D101" s="107"/>
      <c r="E101" s="106">
        <v>-931523.17155002034</v>
      </c>
      <c r="F101" s="106">
        <v>-3090924.7012298359</v>
      </c>
      <c r="G101" s="106">
        <v>-4022447.8727798564</v>
      </c>
      <c r="H101" s="107"/>
      <c r="I101" s="106">
        <v>-37345697.041782595</v>
      </c>
      <c r="K101" s="99">
        <v>2008</v>
      </c>
      <c r="L101" s="99" t="s">
        <v>10</v>
      </c>
      <c r="M101" s="123">
        <v>-1309603.6923418078</v>
      </c>
      <c r="N101" s="123">
        <v>-43194.729464774442</v>
      </c>
      <c r="O101" s="123">
        <v>-60334.850168006393</v>
      </c>
      <c r="P101" s="123">
        <v>-103529.57963278083</v>
      </c>
      <c r="Q101" s="124">
        <v>-1413133.2719745887</v>
      </c>
    </row>
    <row r="102" spans="1:17" s="99" customFormat="1">
      <c r="A102" s="99">
        <v>2008</v>
      </c>
      <c r="B102" s="99" t="s">
        <v>11</v>
      </c>
      <c r="C102" s="106">
        <v>24166662.295205344</v>
      </c>
      <c r="D102" s="107"/>
      <c r="E102" s="106">
        <v>676158.63042026013</v>
      </c>
      <c r="F102" s="106">
        <v>2774934.5477780076</v>
      </c>
      <c r="G102" s="106">
        <v>3451093.1781982677</v>
      </c>
      <c r="H102" s="107"/>
      <c r="I102" s="106">
        <v>27617755.47340361</v>
      </c>
      <c r="K102" s="99">
        <v>2008</v>
      </c>
      <c r="L102" s="99" t="s">
        <v>11</v>
      </c>
      <c r="M102" s="123">
        <v>949749.82820157008</v>
      </c>
      <c r="N102" s="123">
        <v>31353.475692587464</v>
      </c>
      <c r="O102" s="123">
        <v>54166.722372626704</v>
      </c>
      <c r="P102" s="123">
        <v>85520.198065214165</v>
      </c>
      <c r="Q102" s="124">
        <v>1035270.0262667842</v>
      </c>
    </row>
    <row r="103" spans="1:17" s="99" customFormat="1">
      <c r="A103" s="99">
        <v>2008</v>
      </c>
      <c r="B103" s="99" t="s">
        <v>12</v>
      </c>
      <c r="C103" s="106">
        <v>1859572.857868969</v>
      </c>
      <c r="D103" s="107"/>
      <c r="E103" s="106">
        <v>152506.78465922651</v>
      </c>
      <c r="F103" s="106">
        <v>3057665.5618667053</v>
      </c>
      <c r="G103" s="106">
        <v>3210172.3465259317</v>
      </c>
      <c r="H103" s="107"/>
      <c r="I103" s="106">
        <v>5069745.2043949012</v>
      </c>
      <c r="K103" s="99">
        <v>2008</v>
      </c>
      <c r="L103" s="99" t="s">
        <v>12</v>
      </c>
      <c r="M103" s="123">
        <v>73081.21331425049</v>
      </c>
      <c r="N103" s="123">
        <v>7071.7396046483336</v>
      </c>
      <c r="O103" s="123">
        <v>59685.631767638086</v>
      </c>
      <c r="P103" s="123">
        <v>66757.37137228642</v>
      </c>
      <c r="Q103" s="124">
        <v>139838.58468653692</v>
      </c>
    </row>
    <row r="104" spans="1:17" s="99" customFormat="1">
      <c r="A104" s="99">
        <v>2008</v>
      </c>
      <c r="B104" s="99" t="s">
        <v>13</v>
      </c>
      <c r="C104" s="106">
        <v>8090975.3733953824</v>
      </c>
      <c r="D104" s="107"/>
      <c r="E104" s="106">
        <v>215110.3142404462</v>
      </c>
      <c r="F104" s="106">
        <v>1226739.5339829118</v>
      </c>
      <c r="G104" s="106">
        <v>1441849.8482233579</v>
      </c>
      <c r="H104" s="107"/>
      <c r="I104" s="106">
        <v>9532825.2216187399</v>
      </c>
      <c r="K104" s="99">
        <v>2008</v>
      </c>
      <c r="L104" s="99" t="s">
        <v>13</v>
      </c>
      <c r="M104" s="123">
        <v>317975.33217443852</v>
      </c>
      <c r="N104" s="123">
        <v>9974.6652713294898</v>
      </c>
      <c r="O104" s="123">
        <v>23945.955703346437</v>
      </c>
      <c r="P104" s="123">
        <v>33920.620974675927</v>
      </c>
      <c r="Q104" s="124">
        <v>351895.95314911439</v>
      </c>
    </row>
    <row r="105" spans="1:17" s="99" customFormat="1">
      <c r="A105" s="99">
        <v>2008</v>
      </c>
      <c r="B105" s="99" t="s">
        <v>14</v>
      </c>
      <c r="C105" s="106">
        <v>-4882252.0420139767</v>
      </c>
      <c r="D105" s="107"/>
      <c r="E105" s="106">
        <v>-182278.32509486785</v>
      </c>
      <c r="F105" s="106">
        <v>-1724007.212806877</v>
      </c>
      <c r="G105" s="106">
        <v>-1906285.5379017447</v>
      </c>
      <c r="H105" s="107"/>
      <c r="I105" s="106">
        <v>-6788537.579915721</v>
      </c>
      <c r="K105" s="99">
        <v>2008</v>
      </c>
      <c r="L105" s="99" t="s">
        <v>14</v>
      </c>
      <c r="M105" s="123">
        <v>-191872.5052511493</v>
      </c>
      <c r="N105" s="123">
        <v>-8452.2459346490232</v>
      </c>
      <c r="O105" s="123">
        <v>-33652.620793990238</v>
      </c>
      <c r="P105" s="123">
        <v>-42104.866728639259</v>
      </c>
      <c r="Q105" s="124">
        <v>-233977.37197978856</v>
      </c>
    </row>
    <row r="106" spans="1:17" s="99" customFormat="1">
      <c r="A106" s="99">
        <v>2008</v>
      </c>
      <c r="B106" s="99" t="s">
        <v>15</v>
      </c>
      <c r="C106" s="106">
        <v>-46296856.200802825</v>
      </c>
      <c r="D106" s="107"/>
      <c r="E106" s="106">
        <v>-1710583.465971827</v>
      </c>
      <c r="F106" s="106">
        <v>-12576355.850596169</v>
      </c>
      <c r="G106" s="106">
        <v>-14286939.316567997</v>
      </c>
      <c r="H106" s="107"/>
      <c r="I106" s="106">
        <v>-60583795.51737082</v>
      </c>
      <c r="K106" s="99">
        <v>2008</v>
      </c>
      <c r="L106" s="99" t="s">
        <v>15</v>
      </c>
      <c r="M106" s="123">
        <v>-1819466.4486915511</v>
      </c>
      <c r="N106" s="123">
        <v>-79319.755317113624</v>
      </c>
      <c r="O106" s="123">
        <v>-245490.46620363722</v>
      </c>
      <c r="P106" s="123">
        <v>-324810.22152075084</v>
      </c>
      <c r="Q106" s="124">
        <v>-2144276.6702123019</v>
      </c>
    </row>
    <row r="107" spans="1:17" s="99" customFormat="1">
      <c r="A107" s="99">
        <v>2008</v>
      </c>
      <c r="B107" s="99" t="s">
        <v>16</v>
      </c>
      <c r="C107" s="106">
        <v>-31268504.048905432</v>
      </c>
      <c r="D107" s="107"/>
      <c r="E107" s="106">
        <v>-1151385.6177189196</v>
      </c>
      <c r="F107" s="106">
        <v>-8318980.644848194</v>
      </c>
      <c r="G107" s="106">
        <v>-9470366.2625671141</v>
      </c>
      <c r="H107" s="107"/>
      <c r="I107" s="106">
        <v>-40738870.31147255</v>
      </c>
      <c r="K107" s="99">
        <v>2008</v>
      </c>
      <c r="L107" s="99" t="s">
        <v>16</v>
      </c>
      <c r="M107" s="123">
        <v>-1228852.2091219835</v>
      </c>
      <c r="N107" s="123">
        <v>-53389.751093626306</v>
      </c>
      <c r="O107" s="123">
        <v>-162386.50218743674</v>
      </c>
      <c r="P107" s="123">
        <v>-215776.25328106305</v>
      </c>
      <c r="Q107" s="124">
        <v>-1444628.4624030464</v>
      </c>
    </row>
    <row r="108" spans="1:17" s="99" customFormat="1">
      <c r="A108" s="99">
        <v>2008</v>
      </c>
      <c r="B108" s="99" t="s">
        <v>17</v>
      </c>
      <c r="C108" s="106">
        <v>-17913497.719573949</v>
      </c>
      <c r="D108" s="107"/>
      <c r="E108" s="106">
        <v>-661921.05778971396</v>
      </c>
      <c r="F108" s="106">
        <v>-4910929.2183418348</v>
      </c>
      <c r="G108" s="106">
        <v>-5572850.2761315489</v>
      </c>
      <c r="H108" s="107"/>
      <c r="I108" s="106">
        <v>-23486347.995705497</v>
      </c>
      <c r="K108" s="99">
        <v>2008</v>
      </c>
      <c r="L108" s="99" t="s">
        <v>17</v>
      </c>
      <c r="M108" s="123">
        <v>-704000.46037925617</v>
      </c>
      <c r="N108" s="123">
        <v>-30693.279449709036</v>
      </c>
      <c r="O108" s="123">
        <v>-95861.338342032614</v>
      </c>
      <c r="P108" s="123">
        <v>-126554.61779174165</v>
      </c>
      <c r="Q108" s="124">
        <v>-830555.07817099779</v>
      </c>
    </row>
    <row r="109" spans="1:17" s="99" customFormat="1">
      <c r="A109" s="99">
        <v>2008</v>
      </c>
      <c r="B109" s="99" t="s">
        <v>18</v>
      </c>
      <c r="C109" s="106">
        <v>-1690825.6469331197</v>
      </c>
      <c r="D109" s="107"/>
      <c r="E109" s="106">
        <v>-54127.944812561502</v>
      </c>
      <c r="F109" s="106">
        <v>-467603.72666591778</v>
      </c>
      <c r="G109" s="106">
        <v>-521731.67147847929</v>
      </c>
      <c r="H109" s="107"/>
      <c r="I109" s="106">
        <v>-2212557.3184115989</v>
      </c>
      <c r="K109" s="99">
        <v>2008</v>
      </c>
      <c r="L109" s="99" t="s">
        <v>18</v>
      </c>
      <c r="M109" s="123">
        <v>-66449.447924471606</v>
      </c>
      <c r="N109" s="123">
        <v>-2509.912800958477</v>
      </c>
      <c r="O109" s="123">
        <v>-9127.6247445187146</v>
      </c>
      <c r="P109" s="123">
        <v>-11637.537545477191</v>
      </c>
      <c r="Q109" s="124">
        <v>-78086.985469948806</v>
      </c>
    </row>
    <row r="110" spans="1:17" s="99" customFormat="1">
      <c r="A110" s="99">
        <v>2008</v>
      </c>
      <c r="B110" s="99" t="s">
        <v>19</v>
      </c>
      <c r="C110" s="106">
        <v>14505245.228548471</v>
      </c>
      <c r="D110" s="107"/>
      <c r="E110" s="106">
        <v>1017250.4984501549</v>
      </c>
      <c r="F110" s="106">
        <v>9620204.6631645374</v>
      </c>
      <c r="G110" s="106">
        <v>10637455.161614692</v>
      </c>
      <c r="H110" s="107"/>
      <c r="I110" s="106">
        <v>25142700.390163161</v>
      </c>
      <c r="K110" s="99">
        <v>2008</v>
      </c>
      <c r="L110" s="99" t="s">
        <v>19</v>
      </c>
      <c r="M110" s="123">
        <v>570056.13748195488</v>
      </c>
      <c r="N110" s="123">
        <v>47169.905613133684</v>
      </c>
      <c r="O110" s="123">
        <v>187786.39502497177</v>
      </c>
      <c r="P110" s="123">
        <v>234956.30063810546</v>
      </c>
      <c r="Q110" s="124">
        <v>805012.43812006037</v>
      </c>
    </row>
    <row r="111" spans="1:17" s="99" customFormat="1">
      <c r="A111" s="99">
        <v>2008</v>
      </c>
      <c r="B111" s="99" t="s">
        <v>20</v>
      </c>
      <c r="C111" s="106">
        <v>-10854215.479723429</v>
      </c>
      <c r="D111" s="107"/>
      <c r="E111" s="106">
        <v>-56889.869236440863</v>
      </c>
      <c r="F111" s="106">
        <v>1439376.9198765028</v>
      </c>
      <c r="G111" s="106">
        <v>1382487.050640062</v>
      </c>
      <c r="H111" s="107"/>
      <c r="I111" s="106">
        <v>-9471728.4290833678</v>
      </c>
      <c r="K111" s="99">
        <v>2008</v>
      </c>
      <c r="L111" s="99" t="s">
        <v>20</v>
      </c>
      <c r="M111" s="123">
        <v>-426570.66835313081</v>
      </c>
      <c r="N111" s="123">
        <v>-2637.9832364937629</v>
      </c>
      <c r="O111" s="123">
        <v>28096.637475989333</v>
      </c>
      <c r="P111" s="123">
        <v>25458.654239495569</v>
      </c>
      <c r="Q111" s="124">
        <v>-401112.01411363523</v>
      </c>
    </row>
    <row r="112" spans="1:17" s="99" customFormat="1">
      <c r="A112" s="99">
        <v>2008</v>
      </c>
      <c r="B112" s="99" t="s">
        <v>21</v>
      </c>
      <c r="C112" s="106">
        <v>40568046.877291381</v>
      </c>
      <c r="D112" s="107"/>
      <c r="E112" s="106">
        <v>1020165.2671414467</v>
      </c>
      <c r="F112" s="106">
        <v>4556542.8660616819</v>
      </c>
      <c r="G112" s="106">
        <v>5576708.1332031284</v>
      </c>
      <c r="H112" s="107"/>
      <c r="I112" s="106">
        <v>46144755.010494508</v>
      </c>
      <c r="K112" s="99">
        <v>2008</v>
      </c>
      <c r="L112" s="99" t="s">
        <v>21</v>
      </c>
      <c r="M112" s="123">
        <v>1594324.2422775514</v>
      </c>
      <c r="N112" s="123">
        <v>47305.063437348887</v>
      </c>
      <c r="O112" s="123">
        <v>88943.716745524027</v>
      </c>
      <c r="P112" s="123">
        <v>136248.7801828729</v>
      </c>
      <c r="Q112" s="124">
        <v>1730573.0224604243</v>
      </c>
    </row>
    <row r="113" spans="1:25" s="99" customFormat="1">
      <c r="A113" s="99">
        <v>2009</v>
      </c>
      <c r="B113" s="99" t="s">
        <v>10</v>
      </c>
      <c r="C113" s="106">
        <v>8843214.3778676987</v>
      </c>
      <c r="D113" s="107"/>
      <c r="E113" s="106">
        <v>198256.8316578439</v>
      </c>
      <c r="F113" s="106">
        <v>1596926.5629619937</v>
      </c>
      <c r="G113" s="106">
        <v>1795183.3946198376</v>
      </c>
      <c r="H113" s="107"/>
      <c r="I113" s="106">
        <v>10638397.772487536</v>
      </c>
      <c r="K113" s="99">
        <v>2009</v>
      </c>
      <c r="L113" s="99" t="s">
        <v>10</v>
      </c>
      <c r="M113" s="123">
        <v>347538.32505020057</v>
      </c>
      <c r="N113" s="123">
        <v>9193.1692839742227</v>
      </c>
      <c r="O113" s="123">
        <v>31172.006509018116</v>
      </c>
      <c r="P113" s="123">
        <v>40365.175792992341</v>
      </c>
      <c r="Q113" s="124">
        <v>387903.50084319292</v>
      </c>
    </row>
    <row r="114" spans="1:25" s="99" customFormat="1">
      <c r="A114" s="99">
        <v>2009</v>
      </c>
      <c r="B114" s="99" t="s">
        <v>11</v>
      </c>
      <c r="C114" s="106">
        <v>-5877335.1464704163</v>
      </c>
      <c r="D114" s="107"/>
      <c r="E114" s="106">
        <v>-172611.96725446417</v>
      </c>
      <c r="F114" s="106">
        <v>-904529.05329574062</v>
      </c>
      <c r="G114" s="106">
        <v>-1077141.0205502049</v>
      </c>
      <c r="H114" s="107"/>
      <c r="I114" s="106">
        <v>-6954476.1670206208</v>
      </c>
      <c r="K114" s="99">
        <v>2009</v>
      </c>
      <c r="L114" s="99" t="s">
        <v>11</v>
      </c>
      <c r="M114" s="123">
        <v>-230979.27125628738</v>
      </c>
      <c r="N114" s="123">
        <v>-8004.0169215895039</v>
      </c>
      <c r="O114" s="123">
        <v>-17656.407120332857</v>
      </c>
      <c r="P114" s="123">
        <v>-25660.424041922361</v>
      </c>
      <c r="Q114" s="124">
        <v>-256639.69529820973</v>
      </c>
    </row>
    <row r="115" spans="1:25" s="99" customFormat="1">
      <c r="A115" s="99">
        <v>2009</v>
      </c>
      <c r="B115" s="99" t="s">
        <v>12</v>
      </c>
      <c r="C115" s="106">
        <v>11598529.244557276</v>
      </c>
      <c r="D115" s="107"/>
      <c r="E115" s="106">
        <v>18818.951250648017</v>
      </c>
      <c r="F115" s="106">
        <v>-1359987.6064763023</v>
      </c>
      <c r="G115" s="106">
        <v>-1341168.6552256541</v>
      </c>
      <c r="H115" s="107"/>
      <c r="I115" s="106">
        <v>10257360.589331623</v>
      </c>
      <c r="K115" s="99">
        <v>2009</v>
      </c>
      <c r="L115" s="99" t="s">
        <v>12</v>
      </c>
      <c r="M115" s="123">
        <v>455822.19931110099</v>
      </c>
      <c r="N115" s="123">
        <v>872.63476949254857</v>
      </c>
      <c r="O115" s="123">
        <v>-26546.958078417418</v>
      </c>
      <c r="P115" s="123">
        <v>-25674.323308924868</v>
      </c>
      <c r="Q115" s="124">
        <v>430147.87600217614</v>
      </c>
    </row>
    <row r="116" spans="1:25" s="99" customFormat="1">
      <c r="A116" s="99">
        <v>2009</v>
      </c>
      <c r="B116" s="99" t="s">
        <v>13</v>
      </c>
      <c r="C116" s="106">
        <v>13734674.919588346</v>
      </c>
      <c r="D116" s="107"/>
      <c r="E116" s="106">
        <v>573980.24849084369</v>
      </c>
      <c r="F116" s="106">
        <v>4947057.5775623359</v>
      </c>
      <c r="G116" s="106">
        <v>5521037.8260531798</v>
      </c>
      <c r="H116" s="107"/>
      <c r="I116" s="106">
        <v>19255712.745641526</v>
      </c>
      <c r="K116" s="99">
        <v>2009</v>
      </c>
      <c r="L116" s="99" t="s">
        <v>13</v>
      </c>
      <c r="M116" s="123">
        <v>539772.72433982207</v>
      </c>
      <c r="N116" s="123">
        <v>26615.464122520421</v>
      </c>
      <c r="O116" s="123">
        <v>96566.563914016791</v>
      </c>
      <c r="P116" s="123">
        <v>123182.02803653722</v>
      </c>
      <c r="Q116" s="124">
        <v>662954.75237635931</v>
      </c>
    </row>
    <row r="117" spans="1:25" s="99" customFormat="1">
      <c r="A117" s="99">
        <v>2009</v>
      </c>
      <c r="B117" s="99" t="s">
        <v>14</v>
      </c>
      <c r="C117" s="106">
        <v>7162470.601454841</v>
      </c>
      <c r="D117" s="107"/>
      <c r="E117" s="106">
        <v>267550.67009848694</v>
      </c>
      <c r="F117" s="106">
        <v>1005651.4403349822</v>
      </c>
      <c r="G117" s="106">
        <v>1273202.1104334691</v>
      </c>
      <c r="H117" s="107"/>
      <c r="I117" s="106">
        <v>8435672.7118883096</v>
      </c>
      <c r="K117" s="99">
        <v>2009</v>
      </c>
      <c r="L117" s="99" t="s">
        <v>14</v>
      </c>
      <c r="M117" s="123">
        <v>281485.09463717527</v>
      </c>
      <c r="N117" s="123">
        <v>12406.32457246684</v>
      </c>
      <c r="O117" s="123">
        <v>19630.316115338854</v>
      </c>
      <c r="P117" s="123">
        <v>32036.640687805695</v>
      </c>
      <c r="Q117" s="124">
        <v>313521.73532498098</v>
      </c>
    </row>
    <row r="118" spans="1:25" s="99" customFormat="1">
      <c r="A118" s="99">
        <v>2009</v>
      </c>
      <c r="B118" s="99" t="s">
        <v>15</v>
      </c>
      <c r="C118" s="106">
        <v>-49575666.545826145</v>
      </c>
      <c r="D118" s="107"/>
      <c r="E118" s="106">
        <v>-1779940.0834912094</v>
      </c>
      <c r="F118" s="106">
        <v>-14223039.846080313</v>
      </c>
      <c r="G118" s="106">
        <v>-16002979.929571522</v>
      </c>
      <c r="H118" s="107"/>
      <c r="I118" s="106">
        <v>-65578646.475397669</v>
      </c>
      <c r="K118" s="99">
        <v>2009</v>
      </c>
      <c r="L118" s="99" t="s">
        <v>15</v>
      </c>
      <c r="M118" s="123">
        <v>-1948323.6952509675</v>
      </c>
      <c r="N118" s="123">
        <v>-82535.821671487385</v>
      </c>
      <c r="O118" s="123">
        <v>-277633.73779548769</v>
      </c>
      <c r="P118" s="123">
        <v>-360169.55946697504</v>
      </c>
      <c r="Q118" s="124">
        <v>-2308493.2547179423</v>
      </c>
      <c r="R118" s="125"/>
      <c r="S118" s="125"/>
      <c r="T118" s="125"/>
      <c r="U118" s="125"/>
      <c r="V118" s="125"/>
      <c r="W118" s="125"/>
      <c r="X118" s="125"/>
      <c r="Y118" s="125"/>
    </row>
    <row r="119" spans="1:25" s="99" customFormat="1">
      <c r="A119" s="99">
        <v>2009</v>
      </c>
      <c r="B119" s="99" t="s">
        <v>16</v>
      </c>
      <c r="C119" s="106">
        <v>16570767.382479399</v>
      </c>
      <c r="D119" s="107"/>
      <c r="E119" s="106">
        <v>595403.26281591482</v>
      </c>
      <c r="F119" s="106">
        <v>4480057.425102192</v>
      </c>
      <c r="G119" s="106">
        <v>5075460.687918107</v>
      </c>
      <c r="H119" s="107"/>
      <c r="I119" s="106">
        <v>21646228.070397507</v>
      </c>
      <c r="K119" s="99">
        <v>2009</v>
      </c>
      <c r="L119" s="99" t="s">
        <v>16</v>
      </c>
      <c r="M119" s="123">
        <v>651231.1581314404</v>
      </c>
      <c r="N119" s="123">
        <v>27608.849296773969</v>
      </c>
      <c r="O119" s="123">
        <v>87450.720937994789</v>
      </c>
      <c r="P119" s="123">
        <v>115059.57023476876</v>
      </c>
      <c r="Q119" s="124">
        <v>766290.72836620919</v>
      </c>
    </row>
    <row r="120" spans="1:25" s="99" customFormat="1">
      <c r="A120" s="99">
        <v>2009</v>
      </c>
      <c r="B120" s="99" t="s">
        <v>17</v>
      </c>
      <c r="C120" s="106">
        <v>50631593.088511065</v>
      </c>
      <c r="D120" s="107"/>
      <c r="E120" s="106">
        <v>1853255.463799498</v>
      </c>
      <c r="F120" s="106">
        <v>14343547.00177926</v>
      </c>
      <c r="G120" s="106">
        <v>16196802.465578757</v>
      </c>
      <c r="H120" s="107"/>
      <c r="I120" s="106">
        <v>66828395.554089822</v>
      </c>
      <c r="K120" s="99">
        <v>2009</v>
      </c>
      <c r="L120" s="99" t="s">
        <v>17</v>
      </c>
      <c r="M120" s="123">
        <v>1989821.6083784848</v>
      </c>
      <c r="N120" s="123">
        <v>85935.45585638273</v>
      </c>
      <c r="O120" s="123">
        <v>279986.03747473116</v>
      </c>
      <c r="P120" s="123">
        <v>365921.49333111389</v>
      </c>
      <c r="Q120" s="124">
        <v>2355743.1017095987</v>
      </c>
    </row>
    <row r="121" spans="1:25" s="99" customFormat="1">
      <c r="A121" s="99">
        <v>2009</v>
      </c>
      <c r="B121" s="99" t="s">
        <v>18</v>
      </c>
      <c r="C121" s="106">
        <v>-527281.21435096115</v>
      </c>
      <c r="D121" s="107"/>
      <c r="E121" s="106">
        <v>-30027.494158648187</v>
      </c>
      <c r="F121" s="106">
        <v>-517100.43781656772</v>
      </c>
      <c r="G121" s="106">
        <v>-547127.93197521591</v>
      </c>
      <c r="H121" s="107"/>
      <c r="I121" s="106">
        <v>-1074409.1463261771</v>
      </c>
      <c r="K121" s="99">
        <v>2009</v>
      </c>
      <c r="L121" s="99" t="s">
        <v>18</v>
      </c>
      <c r="M121" s="123">
        <v>-20722.151723992774</v>
      </c>
      <c r="N121" s="123">
        <v>-1392.3749041365165</v>
      </c>
      <c r="O121" s="123">
        <v>-10093.800546179402</v>
      </c>
      <c r="P121" s="123">
        <v>-11486.175450315919</v>
      </c>
      <c r="Q121" s="124">
        <v>-32208.327174308692</v>
      </c>
    </row>
    <row r="122" spans="1:25" s="99" customFormat="1">
      <c r="A122" s="99">
        <v>2009</v>
      </c>
      <c r="B122" s="99" t="s">
        <v>19</v>
      </c>
      <c r="C122" s="106">
        <v>-24870305.049846191</v>
      </c>
      <c r="D122" s="107"/>
      <c r="E122" s="106">
        <v>-851542.42970906792</v>
      </c>
      <c r="F122" s="106">
        <v>-6560975.0358892605</v>
      </c>
      <c r="G122" s="106">
        <v>-7412517.465598328</v>
      </c>
      <c r="H122" s="107"/>
      <c r="I122" s="106">
        <v>-32282822.515444517</v>
      </c>
      <c r="K122" s="99">
        <v>2009</v>
      </c>
      <c r="L122" s="99" t="s">
        <v>19</v>
      </c>
      <c r="M122" s="123">
        <v>-977402.98845895531</v>
      </c>
      <c r="N122" s="123">
        <v>-39486.02246560948</v>
      </c>
      <c r="O122" s="123">
        <v>-128070.23270055836</v>
      </c>
      <c r="P122" s="123">
        <v>-167556.25516616786</v>
      </c>
      <c r="Q122" s="124">
        <v>-1144959.2436251231</v>
      </c>
    </row>
    <row r="123" spans="1:25" s="99" customFormat="1">
      <c r="A123" s="99">
        <v>2009</v>
      </c>
      <c r="B123" s="99" t="s">
        <v>20</v>
      </c>
      <c r="C123" s="106">
        <v>16991347.801549166</v>
      </c>
      <c r="D123" s="107"/>
      <c r="E123" s="106">
        <v>313860.50532268826</v>
      </c>
      <c r="F123" s="106">
        <v>3823376.4751209058</v>
      </c>
      <c r="G123" s="106">
        <v>4137236.980443594</v>
      </c>
      <c r="H123" s="107"/>
      <c r="I123" s="106">
        <v>21128584.78199276</v>
      </c>
      <c r="K123" s="99">
        <v>2009</v>
      </c>
      <c r="L123" s="99" t="s">
        <v>20</v>
      </c>
      <c r="M123" s="123">
        <v>667759.96860088222</v>
      </c>
      <c r="N123" s="123">
        <v>14553.711631813056</v>
      </c>
      <c r="O123" s="123">
        <v>74632.308794360084</v>
      </c>
      <c r="P123" s="123">
        <v>89186.020426173141</v>
      </c>
      <c r="Q123" s="124">
        <v>756945.98902705545</v>
      </c>
    </row>
    <row r="124" spans="1:25" s="99" customFormat="1">
      <c r="A124" s="99">
        <v>2009</v>
      </c>
      <c r="B124" s="99" t="s">
        <v>21</v>
      </c>
      <c r="C124" s="106">
        <v>-22881632.375998653</v>
      </c>
      <c r="D124" s="107"/>
      <c r="E124" s="106">
        <v>-561683.15301431809</v>
      </c>
      <c r="F124" s="106">
        <v>-1817220.9134236649</v>
      </c>
      <c r="G124" s="106">
        <v>-2378904.066437983</v>
      </c>
      <c r="H124" s="107"/>
      <c r="I124" s="106">
        <v>-25260536.442436635</v>
      </c>
      <c r="K124" s="99">
        <v>2009</v>
      </c>
      <c r="L124" s="99" t="s">
        <v>21</v>
      </c>
      <c r="M124" s="123">
        <v>-899248.15237674711</v>
      </c>
      <c r="N124" s="123">
        <v>-26045.247805273932</v>
      </c>
      <c r="O124" s="123">
        <v>-35472.15223002994</v>
      </c>
      <c r="P124" s="123">
        <v>-61517.400035303872</v>
      </c>
      <c r="Q124" s="124">
        <v>-960765.55241205101</v>
      </c>
    </row>
    <row r="125" spans="1:25" s="99" customFormat="1">
      <c r="A125" s="99">
        <v>2010</v>
      </c>
      <c r="B125" s="99" t="s">
        <v>10</v>
      </c>
      <c r="C125" s="106">
        <v>-110338441.06593797</v>
      </c>
      <c r="D125" s="107"/>
      <c r="E125" s="106">
        <v>-2853542.7907889169</v>
      </c>
      <c r="F125" s="106">
        <v>-16533948.267652594</v>
      </c>
      <c r="G125" s="106">
        <v>-19387491.058441512</v>
      </c>
      <c r="H125" s="107"/>
      <c r="I125" s="106">
        <v>-129725932.12437949</v>
      </c>
      <c r="K125" s="99">
        <v>2010</v>
      </c>
      <c r="L125" s="99" t="s">
        <v>10</v>
      </c>
      <c r="M125" s="123">
        <v>-4336300.7338913623</v>
      </c>
      <c r="N125" s="123">
        <v>-132318.77920888207</v>
      </c>
      <c r="O125" s="123">
        <v>-322742.67018457863</v>
      </c>
      <c r="P125" s="123">
        <v>-455061.4493934607</v>
      </c>
      <c r="Q125" s="124">
        <v>-4791362.1832848229</v>
      </c>
    </row>
    <row r="126" spans="1:25" s="99" customFormat="1">
      <c r="A126" s="99">
        <v>2010</v>
      </c>
      <c r="B126" s="99" t="s">
        <v>11</v>
      </c>
      <c r="C126" s="106">
        <v>-111111755.24806857</v>
      </c>
      <c r="D126" s="107"/>
      <c r="E126" s="106">
        <v>-2837535.12537811</v>
      </c>
      <c r="F126" s="106">
        <v>-10354792.8583712</v>
      </c>
      <c r="G126" s="106">
        <v>-13192327.98374931</v>
      </c>
      <c r="H126" s="107"/>
      <c r="I126" s="106">
        <v>-124304083.23181789</v>
      </c>
      <c r="K126" s="99">
        <v>2010</v>
      </c>
      <c r="L126" s="99" t="s">
        <v>11</v>
      </c>
      <c r="M126" s="123">
        <v>-4366691.9812490949</v>
      </c>
      <c r="N126" s="123">
        <v>-131576.50376378297</v>
      </c>
      <c r="O126" s="123">
        <v>-202125.55659540583</v>
      </c>
      <c r="P126" s="123">
        <v>-333702.06035918882</v>
      </c>
      <c r="Q126" s="124">
        <v>-4700394.0416082833</v>
      </c>
    </row>
    <row r="127" spans="1:25" s="99" customFormat="1">
      <c r="A127" s="99">
        <v>2010</v>
      </c>
      <c r="B127" s="99" t="s">
        <v>12</v>
      </c>
      <c r="C127" s="106">
        <v>-26947399.457144633</v>
      </c>
      <c r="D127" s="107"/>
      <c r="E127" s="106">
        <v>-254300.96357434615</v>
      </c>
      <c r="F127" s="106">
        <v>6338232.8408001298</v>
      </c>
      <c r="G127" s="106">
        <v>6083931.8772257837</v>
      </c>
      <c r="H127" s="107"/>
      <c r="I127" s="106">
        <v>-20863467.57991885</v>
      </c>
      <c r="K127" s="99">
        <v>2010</v>
      </c>
      <c r="L127" s="99" t="s">
        <v>12</v>
      </c>
      <c r="M127" s="123">
        <v>-1059032.7986657841</v>
      </c>
      <c r="N127" s="123">
        <v>-11791.935680942432</v>
      </c>
      <c r="O127" s="123">
        <v>123722.30505241852</v>
      </c>
      <c r="P127" s="123">
        <v>111930.36937147609</v>
      </c>
      <c r="Q127" s="124">
        <v>-947102.42929430795</v>
      </c>
    </row>
    <row r="128" spans="1:25" s="99" customFormat="1">
      <c r="A128" s="99">
        <v>2010</v>
      </c>
      <c r="B128" s="99" t="s">
        <v>13</v>
      </c>
      <c r="C128" s="106">
        <v>13127174.960753012</v>
      </c>
      <c r="D128" s="107"/>
      <c r="E128" s="106">
        <v>271110.37589203037</v>
      </c>
      <c r="F128" s="106">
        <v>3305927.2868325263</v>
      </c>
      <c r="G128" s="106">
        <v>3577037.6627245569</v>
      </c>
      <c r="H128" s="107"/>
      <c r="I128" s="106">
        <v>16704212.623477569</v>
      </c>
      <c r="K128" s="99">
        <v>2010</v>
      </c>
      <c r="L128" s="99" t="s">
        <v>13</v>
      </c>
      <c r="M128" s="123">
        <v>515897.97595759341</v>
      </c>
      <c r="N128" s="123">
        <v>12571.388130113448</v>
      </c>
      <c r="O128" s="123">
        <v>64531.700638970913</v>
      </c>
      <c r="P128" s="123">
        <v>77103.088769084367</v>
      </c>
      <c r="Q128" s="124">
        <v>593001.06472667784</v>
      </c>
    </row>
    <row r="129" spans="1:17" s="99" customFormat="1">
      <c r="A129" s="99">
        <v>2010</v>
      </c>
      <c r="B129" s="99" t="s">
        <v>14</v>
      </c>
      <c r="C129" s="106">
        <v>-7329067.2051552339</v>
      </c>
      <c r="D129" s="107"/>
      <c r="E129" s="106">
        <v>-264924.80837245384</v>
      </c>
      <c r="F129" s="106">
        <v>-3271181.4310429497</v>
      </c>
      <c r="G129" s="106">
        <v>-3536106.2394154035</v>
      </c>
      <c r="H129" s="107"/>
      <c r="I129" s="106">
        <v>-10865173.444570638</v>
      </c>
      <c r="K129" s="99">
        <v>2010</v>
      </c>
      <c r="L129" s="99" t="s">
        <v>14</v>
      </c>
      <c r="M129" s="123">
        <v>-288032.34116260073</v>
      </c>
      <c r="N129" s="123">
        <v>-12284.563364230686</v>
      </c>
      <c r="O129" s="123">
        <v>-63853.461533958376</v>
      </c>
      <c r="P129" s="123">
        <v>-76138.024898189062</v>
      </c>
      <c r="Q129" s="124">
        <v>-364170.36606078979</v>
      </c>
    </row>
    <row r="130" spans="1:17" s="99" customFormat="1">
      <c r="A130" s="99">
        <v>2010</v>
      </c>
      <c r="B130" s="99" t="s">
        <v>15</v>
      </c>
      <c r="C130" s="106">
        <v>-30574008.338447787</v>
      </c>
      <c r="D130" s="107"/>
      <c r="E130" s="106">
        <v>-1090793.3200756637</v>
      </c>
      <c r="F130" s="106">
        <v>-8401342.5330240224</v>
      </c>
      <c r="G130" s="106">
        <v>-9492135.8530996852</v>
      </c>
      <c r="H130" s="107"/>
      <c r="I130" s="106">
        <v>-40066144.191547468</v>
      </c>
      <c r="K130" s="99">
        <v>2010</v>
      </c>
      <c r="L130" s="99" t="s">
        <v>15</v>
      </c>
      <c r="M130" s="123">
        <v>-1201558.5277009981</v>
      </c>
      <c r="N130" s="123">
        <v>-50580.086251908528</v>
      </c>
      <c r="O130" s="123">
        <v>-163994.20624462891</v>
      </c>
      <c r="P130" s="123">
        <v>-214574.29249653744</v>
      </c>
      <c r="Q130" s="124">
        <v>-1416132.8201975354</v>
      </c>
    </row>
    <row r="131" spans="1:17" s="99" customFormat="1">
      <c r="A131" s="99">
        <v>2010</v>
      </c>
      <c r="B131" s="99" t="s">
        <v>16</v>
      </c>
      <c r="C131" s="106">
        <v>-32675798.99656374</v>
      </c>
      <c r="D131" s="107"/>
      <c r="E131" s="106">
        <v>-1159213.6276129675</v>
      </c>
      <c r="F131" s="106">
        <v>-8863238.2565457076</v>
      </c>
      <c r="G131" s="106">
        <v>-10022451.884158675</v>
      </c>
      <c r="H131" s="107"/>
      <c r="I131" s="106">
        <v>-42698250.880722418</v>
      </c>
      <c r="K131" s="99">
        <v>2010</v>
      </c>
      <c r="L131" s="99" t="s">
        <v>16</v>
      </c>
      <c r="M131" s="123">
        <v>-1284158.9005649551</v>
      </c>
      <c r="N131" s="123">
        <v>-53752.735912413307</v>
      </c>
      <c r="O131" s="123">
        <v>-173010.41076777221</v>
      </c>
      <c r="P131" s="123">
        <v>-226763.14668018551</v>
      </c>
      <c r="Q131" s="124">
        <v>-1510922.0472451407</v>
      </c>
    </row>
    <row r="132" spans="1:17" s="99" customFormat="1">
      <c r="A132" s="99">
        <v>2010</v>
      </c>
      <c r="B132" s="99" t="s">
        <v>17</v>
      </c>
      <c r="C132" s="106">
        <v>-24430757.351460468</v>
      </c>
      <c r="D132" s="107"/>
      <c r="E132" s="106">
        <v>-861359.57298452407</v>
      </c>
      <c r="F132" s="106">
        <v>-6639216.6087756269</v>
      </c>
      <c r="G132" s="106">
        <v>-7500576.1817601509</v>
      </c>
      <c r="H132" s="107"/>
      <c r="I132" s="106">
        <v>-31931333.533220619</v>
      </c>
      <c r="K132" s="99">
        <v>2010</v>
      </c>
      <c r="L132" s="99" t="s">
        <v>17</v>
      </c>
      <c r="M132" s="123">
        <v>-960128.76391239639</v>
      </c>
      <c r="N132" s="123">
        <v>-39941.243399292383</v>
      </c>
      <c r="O132" s="123">
        <v>-129597.50820330023</v>
      </c>
      <c r="P132" s="123">
        <v>-169538.75160259262</v>
      </c>
      <c r="Q132" s="124">
        <v>-1129667.5155149889</v>
      </c>
    </row>
    <row r="133" spans="1:17" s="99" customFormat="1">
      <c r="A133" s="99">
        <v>2010</v>
      </c>
      <c r="B133" s="99" t="s">
        <v>18</v>
      </c>
      <c r="C133" s="106">
        <v>-38635201.957995683</v>
      </c>
      <c r="D133" s="107"/>
      <c r="E133" s="106">
        <v>-1426664.4283530763</v>
      </c>
      <c r="F133" s="106">
        <v>-11536767.673170585</v>
      </c>
      <c r="G133" s="106">
        <v>-12963432.101523662</v>
      </c>
      <c r="H133" s="107"/>
      <c r="I133" s="106">
        <v>-51598634.059519343</v>
      </c>
      <c r="K133" s="99">
        <v>2010</v>
      </c>
      <c r="L133" s="99" t="s">
        <v>18</v>
      </c>
      <c r="M133" s="123">
        <v>-1518363.4369492305</v>
      </c>
      <c r="N133" s="123">
        <v>-66154.429542732149</v>
      </c>
      <c r="O133" s="123">
        <v>-225197.70498028983</v>
      </c>
      <c r="P133" s="123">
        <v>-291352.13452302199</v>
      </c>
      <c r="Q133" s="124">
        <v>-1809715.5714722525</v>
      </c>
    </row>
    <row r="134" spans="1:17" s="99" customFormat="1">
      <c r="A134" s="99">
        <v>2010</v>
      </c>
      <c r="B134" s="99" t="s">
        <v>19</v>
      </c>
      <c r="C134" s="106">
        <v>530989.27840032429</v>
      </c>
      <c r="D134" s="107"/>
      <c r="E134" s="106">
        <v>-285390.67833450699</v>
      </c>
      <c r="F134" s="106">
        <v>-1811336.1266489741</v>
      </c>
      <c r="G134" s="106">
        <v>-2096726.8049834811</v>
      </c>
      <c r="H134" s="107"/>
      <c r="I134" s="106">
        <v>-1565737.5265831568</v>
      </c>
      <c r="K134" s="99">
        <v>2010</v>
      </c>
      <c r="L134" s="99" t="s">
        <v>19</v>
      </c>
      <c r="M134" s="123">
        <v>20867.878641132746</v>
      </c>
      <c r="N134" s="123">
        <v>-13233.565754371089</v>
      </c>
      <c r="O134" s="123">
        <v>-35357.281192187977</v>
      </c>
      <c r="P134" s="123">
        <v>-48590.846946559068</v>
      </c>
      <c r="Q134" s="124">
        <v>-27722.968305426322</v>
      </c>
    </row>
    <row r="135" spans="1:17" s="99" customFormat="1">
      <c r="A135" s="99">
        <v>2010</v>
      </c>
      <c r="B135" s="99" t="s">
        <v>20</v>
      </c>
      <c r="C135" s="106">
        <v>6571314.5854791794</v>
      </c>
      <c r="D135" s="107"/>
      <c r="E135" s="106">
        <v>295442.97325446771</v>
      </c>
      <c r="F135" s="106">
        <v>1626848.0368818156</v>
      </c>
      <c r="G135" s="106">
        <v>1922291.0101362835</v>
      </c>
      <c r="H135" s="107"/>
      <c r="I135" s="106">
        <v>8493605.5956154633</v>
      </c>
      <c r="K135" s="99">
        <v>2010</v>
      </c>
      <c r="L135" s="99" t="s">
        <v>20</v>
      </c>
      <c r="M135" s="123">
        <v>258252.66320933177</v>
      </c>
      <c r="N135" s="123">
        <v>13699.690669809668</v>
      </c>
      <c r="O135" s="123">
        <v>31756.073679933041</v>
      </c>
      <c r="P135" s="123">
        <v>45455.764349742705</v>
      </c>
      <c r="Q135" s="124">
        <v>303708.42755907448</v>
      </c>
    </row>
    <row r="136" spans="1:17" s="99" customFormat="1">
      <c r="A136" s="99">
        <v>2010</v>
      </c>
      <c r="B136" s="99" t="s">
        <v>21</v>
      </c>
      <c r="C136" s="106">
        <v>-95775505.437410936</v>
      </c>
      <c r="D136" s="107"/>
      <c r="E136" s="106">
        <v>-2308555.2811016971</v>
      </c>
      <c r="F136" s="106">
        <v>-13832654.549142882</v>
      </c>
      <c r="G136" s="106">
        <v>-16141209.830244578</v>
      </c>
      <c r="H136" s="107"/>
      <c r="I136" s="106">
        <v>-111916715.26765552</v>
      </c>
      <c r="K136" s="99">
        <v>2010</v>
      </c>
      <c r="L136" s="99" t="s">
        <v>21</v>
      </c>
      <c r="M136" s="123">
        <v>-3763977.3636902501</v>
      </c>
      <c r="N136" s="123">
        <v>-107047.7083846857</v>
      </c>
      <c r="O136" s="123">
        <v>-270013.41679926903</v>
      </c>
      <c r="P136" s="123">
        <v>-377061.12518395472</v>
      </c>
      <c r="Q136" s="124">
        <v>-4141038.4888742049</v>
      </c>
    </row>
    <row r="137" spans="1:17" s="99" customFormat="1">
      <c r="A137" s="99">
        <v>2011</v>
      </c>
      <c r="B137" s="99" t="s">
        <v>10</v>
      </c>
      <c r="C137" s="106">
        <v>-44637786.824988559</v>
      </c>
      <c r="D137" s="107"/>
      <c r="E137" s="106">
        <v>-1165431.2413369117</v>
      </c>
      <c r="F137" s="106">
        <v>-4528979.9328807266</v>
      </c>
      <c r="G137" s="106">
        <v>-5694411.1742176386</v>
      </c>
      <c r="H137" s="107"/>
      <c r="I137" s="106">
        <v>-50332197.9992062</v>
      </c>
      <c r="K137" s="99">
        <v>2011</v>
      </c>
      <c r="L137" s="99" t="s">
        <v>10</v>
      </c>
      <c r="M137" s="123">
        <v>-1754265.0222220505</v>
      </c>
      <c r="N137" s="123">
        <v>-54041.046660792599</v>
      </c>
      <c r="O137" s="123">
        <v>-88405.688289831785</v>
      </c>
      <c r="P137" s="123">
        <v>-142446.73495062438</v>
      </c>
      <c r="Q137" s="124">
        <v>-1896711.7571726749</v>
      </c>
    </row>
    <row r="138" spans="1:17" s="99" customFormat="1">
      <c r="A138" s="99">
        <v>2011</v>
      </c>
      <c r="B138" s="99" t="s">
        <v>11</v>
      </c>
      <c r="C138" s="106">
        <v>-27582630.693732198</v>
      </c>
      <c r="D138" s="107"/>
      <c r="E138" s="106">
        <v>-680245.0254590204</v>
      </c>
      <c r="F138" s="106">
        <v>-4967712.507630513</v>
      </c>
      <c r="G138" s="106">
        <v>-5647957.5330895334</v>
      </c>
      <c r="H138" s="107"/>
      <c r="I138" s="106">
        <v>-33230588.226821732</v>
      </c>
      <c r="K138" s="99">
        <v>2011</v>
      </c>
      <c r="L138" s="99" t="s">
        <v>11</v>
      </c>
      <c r="M138" s="123">
        <v>-1083997.3862636755</v>
      </c>
      <c r="N138" s="123">
        <v>-31542.961830534776</v>
      </c>
      <c r="O138" s="123">
        <v>-96969.748148947605</v>
      </c>
      <c r="P138" s="123">
        <v>-128512.70997948237</v>
      </c>
      <c r="Q138" s="124">
        <v>-1212510.096243158</v>
      </c>
    </row>
    <row r="139" spans="1:17" s="99" customFormat="1">
      <c r="A139" s="99">
        <v>2011</v>
      </c>
      <c r="B139" s="99" t="s">
        <v>12</v>
      </c>
      <c r="C139" s="106">
        <v>8328906.4739401732</v>
      </c>
      <c r="D139" s="107"/>
      <c r="E139" s="106">
        <v>-176977.05879414448</v>
      </c>
      <c r="F139" s="106">
        <v>-3678403.9258235907</v>
      </c>
      <c r="G139" s="106">
        <v>-3855380.9846177353</v>
      </c>
      <c r="H139" s="107"/>
      <c r="I139" s="106">
        <v>4473525.4893224379</v>
      </c>
      <c r="K139" s="99">
        <v>2011</v>
      </c>
      <c r="L139" s="99" t="s">
        <v>12</v>
      </c>
      <c r="M139" s="123">
        <v>327326.02442584879</v>
      </c>
      <c r="N139" s="123">
        <v>-8206.4262162844807</v>
      </c>
      <c r="O139" s="123">
        <v>-71802.444632076484</v>
      </c>
      <c r="P139" s="123">
        <v>-80008.870848360966</v>
      </c>
      <c r="Q139" s="124">
        <v>247317.15357748786</v>
      </c>
    </row>
    <row r="140" spans="1:17" s="99" customFormat="1">
      <c r="A140" s="99">
        <v>2011</v>
      </c>
      <c r="B140" s="99" t="s">
        <v>13</v>
      </c>
      <c r="C140" s="106">
        <v>-32284477.568870828</v>
      </c>
      <c r="D140" s="107"/>
      <c r="E140" s="106">
        <v>-1297202.8703761043</v>
      </c>
      <c r="F140" s="106">
        <v>-13390845.276074003</v>
      </c>
      <c r="G140" s="106">
        <v>-14688048.146450108</v>
      </c>
      <c r="H140" s="107"/>
      <c r="I140" s="106">
        <v>-46972525.715320937</v>
      </c>
      <c r="K140" s="99">
        <v>2011</v>
      </c>
      <c r="L140" s="99" t="s">
        <v>13</v>
      </c>
      <c r="M140" s="123">
        <v>-1268779.9684566236</v>
      </c>
      <c r="N140" s="123">
        <v>-60151.297099339958</v>
      </c>
      <c r="O140" s="123">
        <v>-261389.29978896453</v>
      </c>
      <c r="P140" s="123">
        <v>-321540.59688830451</v>
      </c>
      <c r="Q140" s="124">
        <v>-1590320.5653449281</v>
      </c>
    </row>
    <row r="141" spans="1:17" s="99" customFormat="1">
      <c r="A141" s="99">
        <v>2011</v>
      </c>
      <c r="B141" s="99" t="s">
        <v>14</v>
      </c>
      <c r="C141" s="106">
        <v>14467297.920617862</v>
      </c>
      <c r="D141" s="107"/>
      <c r="E141" s="106">
        <v>507644.72718660918</v>
      </c>
      <c r="F141" s="106">
        <v>5550772.3455699934</v>
      </c>
      <c r="G141" s="106">
        <v>6058417.0727566024</v>
      </c>
      <c r="H141" s="107"/>
      <c r="I141" s="106">
        <v>20525714.993374463</v>
      </c>
      <c r="K141" s="99">
        <v>2011</v>
      </c>
      <c r="L141" s="99" t="s">
        <v>14</v>
      </c>
      <c r="M141" s="123">
        <v>568564.80828028196</v>
      </c>
      <c r="N141" s="123">
        <v>23539.485999643068</v>
      </c>
      <c r="O141" s="123">
        <v>108351.07618552627</v>
      </c>
      <c r="P141" s="123">
        <v>131890.56218516934</v>
      </c>
      <c r="Q141" s="124">
        <v>700455.37046545139</v>
      </c>
    </row>
    <row r="142" spans="1:17" s="99" customFormat="1">
      <c r="A142" s="99">
        <v>2011</v>
      </c>
      <c r="B142" s="99" t="s">
        <v>15</v>
      </c>
      <c r="C142" s="106">
        <v>-70396413.884251326</v>
      </c>
      <c r="D142" s="107"/>
      <c r="E142" s="106">
        <v>-2484330.7918111729</v>
      </c>
      <c r="F142" s="106">
        <v>-19352882.510428123</v>
      </c>
      <c r="G142" s="106">
        <v>-21837213.302239295</v>
      </c>
      <c r="H142" s="107"/>
      <c r="I142" s="106">
        <v>-92233627.186490625</v>
      </c>
      <c r="K142" s="99">
        <v>2011</v>
      </c>
      <c r="L142" s="99" t="s">
        <v>15</v>
      </c>
      <c r="M142" s="123">
        <v>-2766579.0656510773</v>
      </c>
      <c r="N142" s="123">
        <v>-115198.41881628409</v>
      </c>
      <c r="O142" s="123">
        <v>-377768.26660355693</v>
      </c>
      <c r="P142" s="123">
        <v>-492966.68541984103</v>
      </c>
      <c r="Q142" s="124">
        <v>-3259545.7510709185</v>
      </c>
    </row>
    <row r="143" spans="1:17" s="99" customFormat="1">
      <c r="A143" s="99">
        <v>2011</v>
      </c>
      <c r="B143" s="99" t="s">
        <v>16</v>
      </c>
      <c r="C143" s="106">
        <v>-13965652.079961777</v>
      </c>
      <c r="D143" s="107"/>
      <c r="E143" s="106">
        <v>-489618.74571062799</v>
      </c>
      <c r="F143" s="106">
        <v>-3766726.9844082622</v>
      </c>
      <c r="G143" s="106">
        <v>-4256345.7301188903</v>
      </c>
      <c r="H143" s="107"/>
      <c r="I143" s="106">
        <v>-18221997.810080666</v>
      </c>
      <c r="K143" s="99">
        <v>2011</v>
      </c>
      <c r="L143" s="99" t="s">
        <v>16</v>
      </c>
      <c r="M143" s="123">
        <v>-548850.1267424979</v>
      </c>
      <c r="N143" s="123">
        <v>-22703.62123860182</v>
      </c>
      <c r="O143" s="123">
        <v>-73526.510735649281</v>
      </c>
      <c r="P143" s="123">
        <v>-96230.131974251097</v>
      </c>
      <c r="Q143" s="124">
        <v>-645080.25871674903</v>
      </c>
    </row>
    <row r="144" spans="1:17" s="99" customFormat="1">
      <c r="A144" s="99">
        <v>2011</v>
      </c>
      <c r="B144" s="99" t="s">
        <v>17</v>
      </c>
      <c r="C144" s="106">
        <v>-65769612.463515371</v>
      </c>
      <c r="D144" s="107"/>
      <c r="E144" s="106">
        <v>-2349062.0644863653</v>
      </c>
      <c r="F144" s="106">
        <v>-18379850.95057971</v>
      </c>
      <c r="G144" s="106">
        <v>-20728913.015066076</v>
      </c>
      <c r="H144" s="107"/>
      <c r="I144" s="106">
        <v>-86498525.478581443</v>
      </c>
      <c r="K144" s="99">
        <v>2011</v>
      </c>
      <c r="L144" s="99" t="s">
        <v>17</v>
      </c>
      <c r="M144" s="123">
        <v>-2584745.7698161541</v>
      </c>
      <c r="N144" s="123">
        <v>-108926.00793023276</v>
      </c>
      <c r="O144" s="123">
        <v>-358774.69055531593</v>
      </c>
      <c r="P144" s="123">
        <v>-467700.69848554872</v>
      </c>
      <c r="Q144" s="124">
        <v>-3052446.4683017028</v>
      </c>
    </row>
    <row r="145" spans="1:17" s="99" customFormat="1">
      <c r="A145" s="99">
        <v>2011</v>
      </c>
      <c r="B145" s="99" t="s">
        <v>18</v>
      </c>
      <c r="C145" s="106">
        <v>40080546.094690792</v>
      </c>
      <c r="D145" s="107"/>
      <c r="E145" s="106">
        <v>1464083.5012855697</v>
      </c>
      <c r="F145" s="106">
        <v>11738634.160954397</v>
      </c>
      <c r="G145" s="106">
        <v>13202717.662239967</v>
      </c>
      <c r="H145" s="107"/>
      <c r="I145" s="106">
        <v>53283263.756930761</v>
      </c>
      <c r="K145" s="99">
        <v>2011</v>
      </c>
      <c r="L145" s="99" t="s">
        <v>18</v>
      </c>
      <c r="M145" s="123">
        <v>1575165.4615213482</v>
      </c>
      <c r="N145" s="123">
        <v>67889.551954611874</v>
      </c>
      <c r="O145" s="123">
        <v>229138.13882182981</v>
      </c>
      <c r="P145" s="123">
        <v>297027.69077644171</v>
      </c>
      <c r="Q145" s="124">
        <v>1872193.1522977899</v>
      </c>
    </row>
    <row r="146" spans="1:17" s="99" customFormat="1">
      <c r="A146" s="99">
        <v>2011</v>
      </c>
      <c r="B146" s="99" t="s">
        <v>19</v>
      </c>
      <c r="C146" s="106">
        <v>27191428.537936829</v>
      </c>
      <c r="D146" s="107"/>
      <c r="E146" s="106">
        <v>1368154.1316645627</v>
      </c>
      <c r="F146" s="106">
        <v>13921753.708610902</v>
      </c>
      <c r="G146" s="106">
        <v>15289907.840275465</v>
      </c>
      <c r="H146" s="107"/>
      <c r="I146" s="106">
        <v>42481336.378212295</v>
      </c>
      <c r="K146" s="126">
        <v>2011</v>
      </c>
      <c r="L146" s="126" t="s">
        <v>19</v>
      </c>
      <c r="M146" s="127">
        <v>1163730.601138059</v>
      </c>
      <c r="N146" s="127">
        <v>69087.583415876215</v>
      </c>
      <c r="O146" s="127">
        <v>295938.61667498032</v>
      </c>
      <c r="P146" s="127">
        <v>365026.20009085652</v>
      </c>
      <c r="Q146" s="128">
        <v>1528756.8012289156</v>
      </c>
    </row>
    <row r="147" spans="1:17" s="99" customFormat="1">
      <c r="A147" s="99">
        <v>2011</v>
      </c>
      <c r="B147" s="99" t="s">
        <v>20</v>
      </c>
      <c r="C147" s="106">
        <v>7028131.5630374691</v>
      </c>
      <c r="D147" s="107"/>
      <c r="E147" s="106">
        <v>262812.68102374126</v>
      </c>
      <c r="F147" s="106">
        <v>2058232.4086106662</v>
      </c>
      <c r="G147" s="106">
        <v>2321045.0896344073</v>
      </c>
      <c r="H147" s="107"/>
      <c r="I147" s="106">
        <v>9349176.6526718773</v>
      </c>
      <c r="K147" s="126">
        <v>2011</v>
      </c>
      <c r="L147" s="126" t="s">
        <v>20</v>
      </c>
      <c r="M147" s="127">
        <v>300787.86619540869</v>
      </c>
      <c r="N147" s="127">
        <v>13271.233556768191</v>
      </c>
      <c r="O147" s="127">
        <v>43752.422614911338</v>
      </c>
      <c r="P147" s="127">
        <v>57023.656171679526</v>
      </c>
      <c r="Q147" s="128">
        <v>357811.52236708824</v>
      </c>
    </row>
    <row r="148" spans="1:17" s="99" customFormat="1">
      <c r="A148" s="99">
        <v>2011</v>
      </c>
      <c r="B148" s="99" t="s">
        <v>21</v>
      </c>
      <c r="C148" s="106">
        <v>58048286.333683632</v>
      </c>
      <c r="D148" s="107"/>
      <c r="E148" s="106">
        <v>1426704.1513309865</v>
      </c>
      <c r="F148" s="106">
        <v>8140072.67007975</v>
      </c>
      <c r="G148" s="106">
        <v>9566776.8214107361</v>
      </c>
      <c r="H148" s="107"/>
      <c r="I148" s="106">
        <v>67615063.15509437</v>
      </c>
      <c r="K148" s="126">
        <v>2011</v>
      </c>
      <c r="L148" s="126" t="s">
        <v>21</v>
      </c>
      <c r="M148" s="127">
        <v>2484333.144023092</v>
      </c>
      <c r="N148" s="127">
        <v>72044.179660470239</v>
      </c>
      <c r="O148" s="127">
        <v>173035.80396823288</v>
      </c>
      <c r="P148" s="127">
        <v>245079.98362870311</v>
      </c>
      <c r="Q148" s="128">
        <v>2729413.1276517953</v>
      </c>
    </row>
    <row r="149" spans="1:17" s="99" customFormat="1">
      <c r="A149" s="99">
        <v>2012</v>
      </c>
      <c r="B149" s="99" t="s">
        <v>10</v>
      </c>
      <c r="C149" s="106">
        <v>81986558.279612765</v>
      </c>
      <c r="D149" s="107"/>
      <c r="E149" s="106">
        <v>2158521.6089963797</v>
      </c>
      <c r="F149" s="106">
        <v>10199616.576757062</v>
      </c>
      <c r="G149" s="106">
        <v>12358138.185753442</v>
      </c>
      <c r="H149" s="107"/>
      <c r="I149" s="106">
        <v>94344696.465366215</v>
      </c>
      <c r="K149" s="126">
        <v>2012</v>
      </c>
      <c r="L149" s="126" t="s">
        <v>10</v>
      </c>
      <c r="M149" s="127">
        <v>3508836.1252833833</v>
      </c>
      <c r="N149" s="127">
        <v>108998.71459297756</v>
      </c>
      <c r="O149" s="127">
        <v>216816.10546476635</v>
      </c>
      <c r="P149" s="127">
        <v>325814.82005774393</v>
      </c>
      <c r="Q149" s="128">
        <v>3834650.945341127</v>
      </c>
    </row>
    <row r="150" spans="1:17" s="99" customFormat="1">
      <c r="A150" s="99">
        <v>2012</v>
      </c>
      <c r="B150" s="99" t="s">
        <v>11</v>
      </c>
      <c r="C150" s="106">
        <v>57862372.942514434</v>
      </c>
      <c r="D150" s="107"/>
      <c r="E150" s="106">
        <v>1490077.3125800067</v>
      </c>
      <c r="F150" s="106">
        <v>5469006.4952269178</v>
      </c>
      <c r="G150" s="106">
        <v>6959083.807806924</v>
      </c>
      <c r="H150" s="107"/>
      <c r="I150" s="106">
        <v>64821456.750321358</v>
      </c>
      <c r="K150" s="126">
        <v>2012</v>
      </c>
      <c r="L150" s="126" t="s">
        <v>11</v>
      </c>
      <c r="M150" s="127">
        <v>2476376.4784818501</v>
      </c>
      <c r="N150" s="127">
        <v>75244.329747940719</v>
      </c>
      <c r="O150" s="127">
        <v>116256.20239085726</v>
      </c>
      <c r="P150" s="127">
        <v>191500.53213879798</v>
      </c>
      <c r="Q150" s="128">
        <v>2667877.010620648</v>
      </c>
    </row>
    <row r="151" spans="1:17" s="99" customFormat="1">
      <c r="A151" s="99">
        <v>2012</v>
      </c>
      <c r="B151" s="99" t="s">
        <v>12</v>
      </c>
      <c r="C151" s="106">
        <v>16693929.151794225</v>
      </c>
      <c r="D151" s="107"/>
      <c r="E151" s="106">
        <v>-234360.39292223123</v>
      </c>
      <c r="F151" s="106">
        <v>-11797295.073744081</v>
      </c>
      <c r="G151" s="106">
        <v>-12031655.466666313</v>
      </c>
      <c r="H151" s="107"/>
      <c r="I151" s="106">
        <v>4662273.6851279121</v>
      </c>
      <c r="K151" s="126">
        <v>2012</v>
      </c>
      <c r="L151" s="126" t="s">
        <v>12</v>
      </c>
      <c r="M151" s="127">
        <v>714461.77165974374</v>
      </c>
      <c r="N151" s="127">
        <v>-11834.480356166407</v>
      </c>
      <c r="O151" s="127">
        <v>-250778.40462519857</v>
      </c>
      <c r="P151" s="127">
        <v>-262612.884981365</v>
      </c>
      <c r="Q151" s="128">
        <v>451848.8866783788</v>
      </c>
    </row>
    <row r="152" spans="1:17" s="99" customFormat="1">
      <c r="A152" s="99">
        <v>2012</v>
      </c>
      <c r="B152" s="99" t="s">
        <v>13</v>
      </c>
      <c r="C152" s="106">
        <v>-10537528.539418388</v>
      </c>
      <c r="D152" s="107"/>
      <c r="E152" s="106">
        <v>-702921.39222116489</v>
      </c>
      <c r="F152" s="106">
        <v>-7635822.1976131983</v>
      </c>
      <c r="G152" s="106">
        <v>-8338743.5898343632</v>
      </c>
      <c r="H152" s="107"/>
      <c r="I152" s="106">
        <v>-18876272.12925275</v>
      </c>
      <c r="K152" s="129">
        <v>2012</v>
      </c>
      <c r="L152" s="129" t="s">
        <v>13</v>
      </c>
      <c r="M152" s="130">
        <v>-449425.59220619424</v>
      </c>
      <c r="N152" s="130">
        <v>-33986.249313893321</v>
      </c>
      <c r="O152" s="130">
        <v>-163615.34496875812</v>
      </c>
      <c r="P152" s="130">
        <v>-197601.59428265144</v>
      </c>
      <c r="Q152" s="131">
        <v>-647027.18648884562</v>
      </c>
    </row>
    <row r="153" spans="1:17" s="99" customFormat="1">
      <c r="A153" s="99">
        <v>2012</v>
      </c>
      <c r="B153" s="99" t="s">
        <v>14</v>
      </c>
      <c r="C153" s="106">
        <v>-47464099.282835007</v>
      </c>
      <c r="D153" s="107"/>
      <c r="E153" s="106">
        <v>-1677054.1572662878</v>
      </c>
      <c r="F153" s="106">
        <v>-14534572.449426711</v>
      </c>
      <c r="G153" s="106">
        <v>-16211626.606692998</v>
      </c>
      <c r="H153" s="107"/>
      <c r="I153" s="106">
        <v>-63675725.889528006</v>
      </c>
      <c r="K153" s="129">
        <v>2012</v>
      </c>
      <c r="L153" s="129" t="s">
        <v>14</v>
      </c>
      <c r="M153" s="130">
        <v>-2024343.8344129131</v>
      </c>
      <c r="N153" s="130">
        <v>-81085.568503825009</v>
      </c>
      <c r="O153" s="130">
        <v>-311437.20004765142</v>
      </c>
      <c r="P153" s="130">
        <v>-392522.76855147642</v>
      </c>
      <c r="Q153" s="131">
        <v>-2416866.6029643896</v>
      </c>
    </row>
    <row r="154" spans="1:17" s="99" customFormat="1">
      <c r="A154" s="99">
        <v>2012</v>
      </c>
      <c r="B154" s="99" t="s">
        <v>15</v>
      </c>
      <c r="C154" s="106">
        <v>10288551.995395746</v>
      </c>
      <c r="D154" s="107"/>
      <c r="E154" s="106">
        <v>364542.9380512255</v>
      </c>
      <c r="F154" s="106">
        <v>2720364.456743584</v>
      </c>
      <c r="G154" s="106">
        <v>3084907.3947948096</v>
      </c>
      <c r="H154" s="107"/>
      <c r="I154" s="106">
        <v>13373459.390190557</v>
      </c>
      <c r="K154" s="129">
        <v>2012</v>
      </c>
      <c r="L154" s="129" t="s">
        <v>15</v>
      </c>
      <c r="M154" s="130">
        <v>438806.74260362855</v>
      </c>
      <c r="N154" s="130">
        <v>17625.65105477675</v>
      </c>
      <c r="O154" s="130">
        <v>58290.169350718621</v>
      </c>
      <c r="P154" s="130">
        <v>75915.820405495368</v>
      </c>
      <c r="Q154" s="131">
        <v>514722.5630091239</v>
      </c>
    </row>
    <row r="155" spans="1:17" s="99" customFormat="1">
      <c r="A155" s="99">
        <v>2012</v>
      </c>
      <c r="B155" s="99" t="s">
        <v>16</v>
      </c>
      <c r="C155" s="106">
        <v>-611165.56509980001</v>
      </c>
      <c r="D155" s="107"/>
      <c r="E155" s="106">
        <v>-22719.410622300056</v>
      </c>
      <c r="F155" s="106">
        <v>-178768.49592491542</v>
      </c>
      <c r="G155" s="106">
        <v>-201487.90654721548</v>
      </c>
      <c r="H155" s="107"/>
      <c r="I155" s="106">
        <v>-812653.47164701554</v>
      </c>
      <c r="K155" s="129">
        <v>2012</v>
      </c>
      <c r="L155" s="129" t="s">
        <v>16</v>
      </c>
      <c r="M155" s="130">
        <v>-26066.21135150647</v>
      </c>
      <c r="N155" s="130">
        <v>-1098.4835035882077</v>
      </c>
      <c r="O155" s="130">
        <v>-3830.5330288392242</v>
      </c>
      <c r="P155" s="130">
        <v>-4929.0165324274321</v>
      </c>
      <c r="Q155" s="131">
        <v>-30995.227883933901</v>
      </c>
    </row>
    <row r="156" spans="1:17" s="99" customFormat="1">
      <c r="A156" s="99">
        <v>2012</v>
      </c>
      <c r="B156" s="99" t="s">
        <v>17</v>
      </c>
      <c r="C156" s="106">
        <v>12262502.699714227</v>
      </c>
      <c r="D156" s="107"/>
      <c r="E156" s="106">
        <v>440677.29813212162</v>
      </c>
      <c r="F156" s="106">
        <v>3447354.6154847839</v>
      </c>
      <c r="G156" s="106">
        <v>3888031.9136169055</v>
      </c>
      <c r="H156" s="107"/>
      <c r="I156" s="106">
        <v>16150534.613331132</v>
      </c>
      <c r="K156" s="129">
        <v>2012</v>
      </c>
      <c r="L156" s="129" t="s">
        <v>17</v>
      </c>
      <c r="M156" s="130">
        <v>522995.74014281179</v>
      </c>
      <c r="N156" s="130">
        <v>21306.747364688079</v>
      </c>
      <c r="O156" s="130">
        <v>73867.633379217601</v>
      </c>
      <c r="P156" s="130">
        <v>95174.380743905684</v>
      </c>
      <c r="Q156" s="131">
        <v>618170.12088671746</v>
      </c>
    </row>
    <row r="157" spans="1:17" s="99" customFormat="1">
      <c r="A157" s="99">
        <v>2012</v>
      </c>
      <c r="B157" s="99" t="s">
        <v>18</v>
      </c>
      <c r="C157" s="106">
        <v>838654.36573645659</v>
      </c>
      <c r="D157" s="107"/>
      <c r="E157" s="106">
        <v>33077.635882256815</v>
      </c>
      <c r="F157" s="106">
        <v>-206617.30632178742</v>
      </c>
      <c r="G157" s="106">
        <v>-173539.6704395306</v>
      </c>
      <c r="H157" s="107"/>
      <c r="I157" s="106">
        <v>665114.69529692596</v>
      </c>
      <c r="K157" s="129">
        <v>2012</v>
      </c>
      <c r="L157" s="129" t="s">
        <v>18</v>
      </c>
      <c r="M157" s="130">
        <v>35768.608698659875</v>
      </c>
      <c r="N157" s="130">
        <v>1599.3036949071168</v>
      </c>
      <c r="O157" s="130">
        <v>-4427.258908794629</v>
      </c>
      <c r="P157" s="130">
        <v>-2827.9552138875124</v>
      </c>
      <c r="Q157" s="131">
        <v>32940.653484772367</v>
      </c>
    </row>
    <row r="158" spans="1:17" s="99" customFormat="1">
      <c r="A158" s="99">
        <v>2012</v>
      </c>
      <c r="B158" s="99" t="s">
        <v>19</v>
      </c>
      <c r="C158" s="106">
        <v>7731286.6120676761</v>
      </c>
      <c r="D158" s="107"/>
      <c r="E158" s="106">
        <v>383001.26139669144</v>
      </c>
      <c r="F158" s="106">
        <v>3295994.7627180149</v>
      </c>
      <c r="G158" s="106">
        <v>3678996.0241147066</v>
      </c>
      <c r="H158" s="107"/>
      <c r="I158" s="106">
        <v>11410282.636182383</v>
      </c>
      <c r="K158" s="129">
        <v>2012</v>
      </c>
      <c r="L158" s="129" t="s">
        <v>19</v>
      </c>
      <c r="M158" s="130">
        <v>329739.37400468637</v>
      </c>
      <c r="N158" s="130">
        <v>18518.110988530028</v>
      </c>
      <c r="O158" s="130">
        <v>70624.394618027451</v>
      </c>
      <c r="P158" s="130">
        <v>89142.505606557475</v>
      </c>
      <c r="Q158" s="131">
        <v>418881.87961124384</v>
      </c>
    </row>
    <row r="159" spans="1:17" s="99" customFormat="1">
      <c r="A159" s="99">
        <v>2012</v>
      </c>
      <c r="B159" s="99" t="s">
        <v>20</v>
      </c>
      <c r="C159" s="106">
        <v>3057979.9499971615</v>
      </c>
      <c r="D159" s="107"/>
      <c r="E159" s="106">
        <v>75143.479399052419</v>
      </c>
      <c r="F159" s="106">
        <v>2104659.7962495638</v>
      </c>
      <c r="G159" s="106">
        <v>2179803.2756486163</v>
      </c>
      <c r="H159" s="107"/>
      <c r="I159" s="106">
        <v>5237783.2256457778</v>
      </c>
      <c r="K159" s="129">
        <v>2012</v>
      </c>
      <c r="L159" s="129" t="s">
        <v>20</v>
      </c>
      <c r="M159" s="130">
        <v>130422.84486737894</v>
      </c>
      <c r="N159" s="130">
        <v>3633.1872289441844</v>
      </c>
      <c r="O159" s="130">
        <v>45097.257334368885</v>
      </c>
      <c r="P159" s="130">
        <v>48730.444563313067</v>
      </c>
      <c r="Q159" s="131">
        <v>179153.28943069201</v>
      </c>
    </row>
    <row r="160" spans="1:17" s="99" customFormat="1">
      <c r="A160" s="99">
        <v>2012</v>
      </c>
      <c r="B160" s="99" t="s">
        <v>21</v>
      </c>
      <c r="C160" s="106">
        <v>38179918.394596666</v>
      </c>
      <c r="D160" s="107"/>
      <c r="E160" s="106">
        <v>998490.98199331132</v>
      </c>
      <c r="F160" s="106">
        <v>4387142.4508009786</v>
      </c>
      <c r="G160" s="106">
        <v>5385633.4327942897</v>
      </c>
      <c r="H160" s="107"/>
      <c r="I160" s="106">
        <v>43565551.827390954</v>
      </c>
      <c r="K160" s="129">
        <v>2012</v>
      </c>
      <c r="L160" s="129" t="s">
        <v>21</v>
      </c>
      <c r="M160" s="130">
        <v>1628373.5195295478</v>
      </c>
      <c r="N160" s="130">
        <v>48277.038979376601</v>
      </c>
      <c r="O160" s="130">
        <v>94004.785200375132</v>
      </c>
      <c r="P160" s="130">
        <v>142281.82417975174</v>
      </c>
      <c r="Q160" s="131">
        <v>1770655.3437092996</v>
      </c>
    </row>
    <row r="161" spans="1:17" s="99" customFormat="1">
      <c r="A161" s="99">
        <v>2013</v>
      </c>
      <c r="B161" s="99" t="s">
        <v>10</v>
      </c>
      <c r="C161" s="106">
        <v>81803795.529517949</v>
      </c>
      <c r="D161" s="107"/>
      <c r="E161" s="106">
        <v>2162688.4439779143</v>
      </c>
      <c r="F161" s="106">
        <v>10890798.700599995</v>
      </c>
      <c r="G161" s="106">
        <v>13053487.144577909</v>
      </c>
      <c r="H161" s="107"/>
      <c r="I161" s="106">
        <v>94857282.674095854</v>
      </c>
      <c r="K161" s="132">
        <v>2013</v>
      </c>
      <c r="L161" s="132" t="s">
        <v>10</v>
      </c>
      <c r="M161" s="133">
        <v>3528197.7011881093</v>
      </c>
      <c r="N161" s="133">
        <v>105625.70360388134</v>
      </c>
      <c r="O161" s="133">
        <v>223479.18933631189</v>
      </c>
      <c r="P161" s="133">
        <v>329104.89294019324</v>
      </c>
      <c r="Q161" s="134">
        <v>3857302.5941283028</v>
      </c>
    </row>
    <row r="162" spans="1:17" s="99" customFormat="1">
      <c r="A162" s="99">
        <v>2013</v>
      </c>
      <c r="B162" s="99" t="s">
        <v>11</v>
      </c>
      <c r="C162" s="106">
        <v>42361264.134712741</v>
      </c>
      <c r="D162" s="107"/>
      <c r="E162" s="106">
        <v>1091404.3705362459</v>
      </c>
      <c r="F162" s="106">
        <v>4759012.1798520964</v>
      </c>
      <c r="G162" s="106">
        <v>5850416.5503883418</v>
      </c>
      <c r="H162" s="107"/>
      <c r="I162" s="106">
        <v>48211680.685101084</v>
      </c>
      <c r="K162" s="132">
        <v>2013</v>
      </c>
      <c r="L162" s="132" t="s">
        <v>11</v>
      </c>
      <c r="M162" s="133">
        <v>1827041.3221301606</v>
      </c>
      <c r="N162" s="133">
        <v>53304.189456990251</v>
      </c>
      <c r="O162" s="133">
        <v>97654.92993056502</v>
      </c>
      <c r="P162" s="133">
        <v>150959.11938755529</v>
      </c>
      <c r="Q162" s="134">
        <v>1978000.4415177158</v>
      </c>
    </row>
    <row r="163" spans="1:17" s="99" customFormat="1">
      <c r="A163" s="99">
        <v>2013</v>
      </c>
      <c r="B163" s="99" t="s">
        <v>12</v>
      </c>
      <c r="C163" s="106">
        <v>-40560559.024525836</v>
      </c>
      <c r="D163" s="107"/>
      <c r="E163" s="106">
        <v>-478449.89310378698</v>
      </c>
      <c r="F163" s="106">
        <v>1929744.1137514738</v>
      </c>
      <c r="G163" s="106">
        <v>1451294.2206476869</v>
      </c>
      <c r="H163" s="107"/>
      <c r="I163" s="106">
        <v>-39109264.803878151</v>
      </c>
      <c r="K163" s="132">
        <v>2013</v>
      </c>
      <c r="L163" s="132" t="s">
        <v>12</v>
      </c>
      <c r="M163" s="133">
        <v>-1749376.9107277994</v>
      </c>
      <c r="N163" s="133">
        <v>-23367.492779188957</v>
      </c>
      <c r="O163" s="133">
        <v>39598.349214180242</v>
      </c>
      <c r="P163" s="133">
        <v>16230.856434991285</v>
      </c>
      <c r="Q163" s="134">
        <v>-1733146.0542928083</v>
      </c>
    </row>
    <row r="164" spans="1:17" s="99" customFormat="1">
      <c r="A164" s="99">
        <v>2013</v>
      </c>
      <c r="B164" s="99" t="s">
        <v>13</v>
      </c>
      <c r="C164" s="106">
        <v>8216413.2210172229</v>
      </c>
      <c r="D164" s="107"/>
      <c r="E164" s="106">
        <v>179205.02628693212</v>
      </c>
      <c r="F164" s="106">
        <v>1201596.2755546593</v>
      </c>
      <c r="G164" s="106">
        <v>1380801.3018415915</v>
      </c>
      <c r="H164" s="107"/>
      <c r="I164" s="106">
        <v>9597214.5228588134</v>
      </c>
      <c r="K164" s="132">
        <v>2013</v>
      </c>
      <c r="L164" s="132" t="s">
        <v>13</v>
      </c>
      <c r="M164" s="133">
        <v>354373.90222247283</v>
      </c>
      <c r="N164" s="133">
        <v>8752.3734838537639</v>
      </c>
      <c r="O164" s="133">
        <v>24656.755574381608</v>
      </c>
      <c r="P164" s="133">
        <v>33409.129058235369</v>
      </c>
      <c r="Q164" s="134">
        <v>387783.03128070821</v>
      </c>
    </row>
    <row r="165" spans="1:17" s="99" customFormat="1">
      <c r="A165" s="99">
        <v>2013</v>
      </c>
      <c r="B165" s="99" t="s">
        <v>14</v>
      </c>
      <c r="C165" s="106">
        <v>30171040.711927682</v>
      </c>
      <c r="D165" s="107"/>
      <c r="E165" s="106">
        <v>1068981.0352161345</v>
      </c>
      <c r="F165" s="106">
        <v>9633159.4160636608</v>
      </c>
      <c r="G165" s="106">
        <v>10702140.451279795</v>
      </c>
      <c r="H165" s="107"/>
      <c r="I165" s="106">
        <v>40873181.163207479</v>
      </c>
      <c r="K165" s="132">
        <v>2013</v>
      </c>
      <c r="L165" s="132" t="s">
        <v>14</v>
      </c>
      <c r="M165" s="133">
        <v>1301276.985905441</v>
      </c>
      <c r="N165" s="133">
        <v>52209.033759956008</v>
      </c>
      <c r="O165" s="133">
        <v>197672.43121762632</v>
      </c>
      <c r="P165" s="133">
        <v>249881.46497758233</v>
      </c>
      <c r="Q165" s="134">
        <v>1551158.4508830234</v>
      </c>
    </row>
    <row r="166" spans="1:17" s="99" customFormat="1">
      <c r="A166" s="99">
        <v>2013</v>
      </c>
      <c r="B166" s="99" t="s">
        <v>15</v>
      </c>
      <c r="C166" s="106"/>
      <c r="D166" s="107"/>
      <c r="E166" s="106"/>
      <c r="F166" s="106"/>
      <c r="G166" s="106"/>
      <c r="H166" s="107"/>
      <c r="I166" s="106"/>
      <c r="K166" s="132">
        <v>2013</v>
      </c>
      <c r="L166" s="132" t="s">
        <v>15</v>
      </c>
      <c r="M166" s="133"/>
      <c r="N166" s="133"/>
      <c r="O166" s="133"/>
      <c r="P166" s="133"/>
      <c r="Q166" s="134"/>
    </row>
    <row r="167" spans="1:17" s="99" customFormat="1">
      <c r="A167" s="99">
        <v>2013</v>
      </c>
      <c r="B167" s="99" t="s">
        <v>16</v>
      </c>
      <c r="C167" s="106"/>
      <c r="D167" s="107"/>
      <c r="E167" s="106"/>
      <c r="F167" s="106"/>
      <c r="G167" s="106"/>
      <c r="H167" s="107"/>
      <c r="I167" s="106"/>
      <c r="K167" s="132">
        <v>2013</v>
      </c>
      <c r="L167" s="132" t="s">
        <v>16</v>
      </c>
      <c r="M167" s="133"/>
      <c r="N167" s="133"/>
      <c r="O167" s="133"/>
      <c r="P167" s="133"/>
      <c r="Q167" s="134"/>
    </row>
    <row r="168" spans="1:17" s="99" customFormat="1">
      <c r="A168" s="99">
        <v>2013</v>
      </c>
      <c r="B168" s="99" t="s">
        <v>17</v>
      </c>
      <c r="C168" s="106"/>
      <c r="D168" s="107"/>
      <c r="E168" s="106"/>
      <c r="F168" s="106"/>
      <c r="G168" s="106"/>
      <c r="H168" s="107"/>
      <c r="I168" s="106"/>
      <c r="K168" s="132">
        <v>2013</v>
      </c>
      <c r="L168" s="132" t="s">
        <v>17</v>
      </c>
      <c r="M168" s="133"/>
      <c r="N168" s="133"/>
      <c r="O168" s="133"/>
      <c r="P168" s="133"/>
      <c r="Q168" s="134"/>
    </row>
    <row r="169" spans="1:17" s="99" customFormat="1">
      <c r="A169" s="99">
        <v>2013</v>
      </c>
      <c r="B169" s="99" t="s">
        <v>18</v>
      </c>
      <c r="C169" s="106"/>
      <c r="D169" s="107"/>
      <c r="E169" s="106"/>
      <c r="F169" s="106"/>
      <c r="G169" s="106"/>
      <c r="H169" s="107"/>
      <c r="I169" s="106"/>
      <c r="K169" s="132">
        <v>2013</v>
      </c>
      <c r="L169" s="132" t="s">
        <v>18</v>
      </c>
      <c r="M169" s="133"/>
      <c r="N169" s="133"/>
      <c r="O169" s="133"/>
      <c r="P169" s="133"/>
      <c r="Q169" s="134"/>
    </row>
    <row r="170" spans="1:17" s="99" customFormat="1">
      <c r="A170" s="99">
        <v>2013</v>
      </c>
      <c r="B170" s="99" t="s">
        <v>19</v>
      </c>
      <c r="C170" s="106"/>
      <c r="D170" s="107"/>
      <c r="E170" s="106"/>
      <c r="F170" s="106"/>
      <c r="G170" s="106"/>
      <c r="H170" s="107"/>
      <c r="I170" s="106"/>
      <c r="K170" s="132">
        <v>2013</v>
      </c>
      <c r="L170" s="132" t="s">
        <v>19</v>
      </c>
      <c r="M170" s="133"/>
      <c r="N170" s="133"/>
      <c r="O170" s="133"/>
      <c r="P170" s="133"/>
      <c r="Q170" s="134"/>
    </row>
    <row r="171" spans="1:17" s="99" customFormat="1">
      <c r="A171" s="99">
        <v>2013</v>
      </c>
      <c r="B171" s="99" t="s">
        <v>20</v>
      </c>
      <c r="C171" s="106"/>
      <c r="D171" s="107"/>
      <c r="E171" s="106"/>
      <c r="F171" s="106"/>
      <c r="G171" s="106"/>
      <c r="H171" s="107"/>
      <c r="I171" s="106"/>
      <c r="K171" s="132">
        <v>2013</v>
      </c>
      <c r="L171" s="132" t="s">
        <v>20</v>
      </c>
      <c r="M171" s="133"/>
      <c r="N171" s="133"/>
      <c r="O171" s="133"/>
      <c r="P171" s="133"/>
      <c r="Q171" s="134"/>
    </row>
    <row r="172" spans="1:17" s="99" customFormat="1">
      <c r="A172" s="99">
        <v>2013</v>
      </c>
      <c r="B172" s="99" t="s">
        <v>21</v>
      </c>
      <c r="C172" s="106"/>
      <c r="D172" s="107"/>
      <c r="E172" s="106"/>
      <c r="F172" s="106"/>
      <c r="G172" s="106"/>
      <c r="H172" s="107"/>
      <c r="I172" s="106"/>
      <c r="K172" s="132">
        <v>2013</v>
      </c>
      <c r="L172" s="132" t="s">
        <v>21</v>
      </c>
      <c r="M172" s="133"/>
      <c r="N172" s="133"/>
      <c r="O172" s="133"/>
      <c r="P172" s="133"/>
      <c r="Q172" s="134"/>
    </row>
    <row r="173" spans="1:17" s="99" customFormat="1"/>
    <row r="174" spans="1:17" s="99" customFormat="1"/>
    <row r="175" spans="1:17">
      <c r="M175" s="112"/>
      <c r="N175" s="112"/>
      <c r="O175" s="112"/>
      <c r="P175" s="112"/>
    </row>
    <row r="176" spans="1:17">
      <c r="A176" s="110" t="s">
        <v>53</v>
      </c>
      <c r="B176" s="99"/>
      <c r="C176" s="99"/>
      <c r="D176" s="99"/>
      <c r="E176" s="99"/>
      <c r="F176" s="99"/>
      <c r="G176" s="99"/>
      <c r="H176" s="99"/>
      <c r="I176" s="99"/>
      <c r="K176" s="110" t="s">
        <v>57</v>
      </c>
    </row>
    <row r="177" spans="1:17">
      <c r="A177" s="99">
        <v>2000</v>
      </c>
      <c r="B177" s="99"/>
      <c r="C177" s="106">
        <v>-101196438.64554588</v>
      </c>
      <c r="D177" s="107"/>
      <c r="E177" s="106">
        <v>-3309641.0996051505</v>
      </c>
      <c r="F177" s="106">
        <v>-22059440.366704233</v>
      </c>
      <c r="G177" s="106">
        <v>-25369081.466309384</v>
      </c>
      <c r="H177" s="107"/>
      <c r="I177" s="106">
        <v>-126565520.11185527</v>
      </c>
      <c r="M177" s="123"/>
      <c r="N177" s="123"/>
      <c r="O177" s="123"/>
      <c r="P177" s="123"/>
      <c r="Q177" s="124"/>
    </row>
    <row r="178" spans="1:17">
      <c r="A178" s="99">
        <v>2001</v>
      </c>
      <c r="B178" s="99"/>
      <c r="C178" s="106">
        <v>138159911.02496994</v>
      </c>
      <c r="D178" s="107"/>
      <c r="E178" s="106">
        <v>5816618.2315868493</v>
      </c>
      <c r="F178" s="106">
        <v>42938875.019885249</v>
      </c>
      <c r="G178" s="106">
        <v>48755493.251472101</v>
      </c>
      <c r="H178" s="107"/>
      <c r="I178" s="106">
        <v>186915404.27644205</v>
      </c>
      <c r="M178" s="123"/>
      <c r="N178" s="123"/>
      <c r="O178" s="123"/>
      <c r="P178" s="123"/>
      <c r="Q178" s="124"/>
    </row>
    <row r="179" spans="1:17">
      <c r="A179" s="99">
        <v>2002</v>
      </c>
      <c r="B179" s="99"/>
      <c r="C179" s="106">
        <v>-66768423.666864097</v>
      </c>
      <c r="D179" s="107"/>
      <c r="E179" s="106">
        <v>-1981445.7477609799</v>
      </c>
      <c r="F179" s="106">
        <v>-12841800.409705838</v>
      </c>
      <c r="G179" s="106">
        <v>-14823246.157466818</v>
      </c>
      <c r="H179" s="107"/>
      <c r="I179" s="106">
        <v>-81591669.824330911</v>
      </c>
      <c r="M179" s="123"/>
      <c r="N179" s="123"/>
      <c r="O179" s="123"/>
      <c r="P179" s="123"/>
      <c r="Q179" s="124"/>
    </row>
    <row r="180" spans="1:17">
      <c r="A180" s="99">
        <v>2003</v>
      </c>
      <c r="B180" s="99"/>
      <c r="C180" s="106">
        <v>52862623.23527772</v>
      </c>
      <c r="D180" s="107"/>
      <c r="E180" s="106">
        <v>2489778.6479559978</v>
      </c>
      <c r="F180" s="106">
        <v>19555283.22818093</v>
      </c>
      <c r="G180" s="106">
        <v>22045061.876136929</v>
      </c>
      <c r="H180" s="107"/>
      <c r="I180" s="106">
        <v>74907685.111414641</v>
      </c>
      <c r="K180" s="99">
        <v>2003</v>
      </c>
      <c r="M180" s="123">
        <v>2077501.0931464147</v>
      </c>
      <c r="N180" s="123">
        <v>115451.03590571963</v>
      </c>
      <c r="O180" s="123">
        <v>381719.12861409172</v>
      </c>
      <c r="P180" s="123">
        <v>497170.16451981134</v>
      </c>
      <c r="Q180" s="124">
        <v>2574671.257666226</v>
      </c>
    </row>
    <row r="181" spans="1:17">
      <c r="A181" s="99">
        <v>2004</v>
      </c>
      <c r="B181" s="99"/>
      <c r="C181" s="106">
        <v>11347653.21119985</v>
      </c>
      <c r="D181" s="107"/>
      <c r="E181" s="106">
        <v>216362.55474447855</v>
      </c>
      <c r="F181" s="106">
        <v>1339602.7270421907</v>
      </c>
      <c r="G181" s="106">
        <v>1555965.2817866693</v>
      </c>
      <c r="H181" s="107"/>
      <c r="I181" s="106">
        <v>12903618.492986519</v>
      </c>
      <c r="K181" s="99">
        <v>2004</v>
      </c>
      <c r="M181" s="123">
        <v>445962.77120015468</v>
      </c>
      <c r="N181" s="123">
        <v>10032.731663501479</v>
      </c>
      <c r="O181" s="123">
        <v>26149.045231863536</v>
      </c>
      <c r="P181" s="123">
        <v>36181.776895365016</v>
      </c>
      <c r="Q181" s="124">
        <v>482144.54809551965</v>
      </c>
    </row>
    <row r="182" spans="1:17">
      <c r="A182" s="99">
        <v>2005</v>
      </c>
      <c r="B182" s="99"/>
      <c r="C182" s="106">
        <v>70109047.996433258</v>
      </c>
      <c r="D182" s="107"/>
      <c r="E182" s="106">
        <v>1776864.8835576251</v>
      </c>
      <c r="F182" s="106">
        <v>14507072.814280665</v>
      </c>
      <c r="G182" s="106">
        <v>16283937.69783829</v>
      </c>
      <c r="H182" s="107"/>
      <c r="I182" s="106">
        <v>86392985.69427155</v>
      </c>
      <c r="K182" s="99">
        <v>2005</v>
      </c>
      <c r="M182" s="123">
        <v>2755285.5862598261</v>
      </c>
      <c r="N182" s="123">
        <v>82393.224650567179</v>
      </c>
      <c r="O182" s="123">
        <v>283178.06133475836</v>
      </c>
      <c r="P182" s="123">
        <v>365571.28598532552</v>
      </c>
      <c r="Q182" s="124">
        <v>3120856.872245152</v>
      </c>
    </row>
    <row r="183" spans="1:17">
      <c r="A183" s="99">
        <v>2006</v>
      </c>
      <c r="B183" s="99"/>
      <c r="C183" s="106">
        <v>52706694.973496184</v>
      </c>
      <c r="D183" s="107"/>
      <c r="E183" s="106">
        <v>929223.61266874417</v>
      </c>
      <c r="F183" s="106">
        <v>-7255330.8333943812</v>
      </c>
      <c r="G183" s="106">
        <v>-6326107.2207256369</v>
      </c>
      <c r="H183" s="107"/>
      <c r="I183" s="106">
        <v>46380587.752770543</v>
      </c>
      <c r="K183" s="99">
        <v>2006</v>
      </c>
      <c r="M183" s="123">
        <v>2071373.1124584002</v>
      </c>
      <c r="N183" s="123">
        <v>43088.09891944968</v>
      </c>
      <c r="O183" s="123">
        <v>-141624.05786785838</v>
      </c>
      <c r="P183" s="123">
        <v>-98535.958948408705</v>
      </c>
      <c r="Q183" s="124">
        <v>1972837.1535099915</v>
      </c>
    </row>
    <row r="184" spans="1:17">
      <c r="A184" s="99">
        <v>2007</v>
      </c>
      <c r="B184" s="99"/>
      <c r="C184" s="106">
        <v>-15598680.174230151</v>
      </c>
      <c r="D184" s="107"/>
      <c r="E184" s="106">
        <v>-1512333.6355121827</v>
      </c>
      <c r="F184" s="106">
        <v>-10670951.317314597</v>
      </c>
      <c r="G184" s="106">
        <v>-12183284.952826779</v>
      </c>
      <c r="H184" s="107"/>
      <c r="I184" s="106">
        <v>-27781965.12705693</v>
      </c>
      <c r="K184" s="99">
        <v>2007</v>
      </c>
      <c r="M184" s="123">
        <v>-613028.13084724522</v>
      </c>
      <c r="N184" s="123">
        <v>-70126.910678699933</v>
      </c>
      <c r="O184" s="123">
        <v>-208296.96971398091</v>
      </c>
      <c r="P184" s="123">
        <v>-278423.88039268088</v>
      </c>
      <c r="Q184" s="124">
        <v>-891452.0112399261</v>
      </c>
    </row>
    <row r="185" spans="1:17">
      <c r="A185" s="99">
        <v>2008</v>
      </c>
      <c r="B185" s="99"/>
      <c r="C185" s="106">
        <v>-57038897.674645916</v>
      </c>
      <c r="D185" s="107"/>
      <c r="E185" s="106">
        <v>-1667517.9572628166</v>
      </c>
      <c r="F185" s="106">
        <v>-8413337.2617584802</v>
      </c>
      <c r="G185" s="106">
        <v>-10080855.219021296</v>
      </c>
      <c r="H185" s="107"/>
      <c r="I185" s="106">
        <v>-67119752.893667206</v>
      </c>
      <c r="K185" s="99">
        <v>2008</v>
      </c>
      <c r="M185" s="123">
        <v>-2241628.6786135845</v>
      </c>
      <c r="N185" s="123">
        <v>-77322.807678276789</v>
      </c>
      <c r="O185" s="123">
        <v>-164228.34334952562</v>
      </c>
      <c r="P185" s="123">
        <v>-241551.15102780241</v>
      </c>
      <c r="Q185" s="124">
        <v>-2483179.8296413869</v>
      </c>
    </row>
    <row r="186" spans="1:17">
      <c r="A186" s="99">
        <v>2009</v>
      </c>
      <c r="B186" s="99"/>
      <c r="C186" s="106">
        <v>21800377.083515428</v>
      </c>
      <c r="D186" s="107"/>
      <c r="E186" s="106">
        <v>425320.80580821575</v>
      </c>
      <c r="F186" s="106">
        <v>4813763.589879822</v>
      </c>
      <c r="G186" s="106">
        <v>5239084.3956880374</v>
      </c>
      <c r="H186" s="107"/>
      <c r="I186" s="106">
        <v>27039461.479203466</v>
      </c>
      <c r="K186" s="99">
        <v>2009</v>
      </c>
      <c r="M186" s="123">
        <v>856754.81938215636</v>
      </c>
      <c r="N186" s="123">
        <v>19722.125765326971</v>
      </c>
      <c r="O186" s="123">
        <v>93964.665274454106</v>
      </c>
      <c r="P186" s="123">
        <v>113686.79103978108</v>
      </c>
      <c r="Q186" s="124">
        <v>970441.61042193742</v>
      </c>
    </row>
    <row r="187" spans="1:17">
      <c r="A187" s="99">
        <v>2010</v>
      </c>
      <c r="B187" s="99"/>
      <c r="C187" s="106">
        <v>-457588456.23355252</v>
      </c>
      <c r="D187" s="107"/>
      <c r="E187" s="106">
        <v>-12775727.247429762</v>
      </c>
      <c r="F187" s="106">
        <v>-69973470.139860064</v>
      </c>
      <c r="G187" s="106">
        <v>-82749197.387289822</v>
      </c>
      <c r="H187" s="107"/>
      <c r="I187" s="106">
        <v>-540337653.62084234</v>
      </c>
      <c r="K187" s="99">
        <v>2010</v>
      </c>
      <c r="M187" s="123">
        <v>-17983226.329978619</v>
      </c>
      <c r="N187" s="123">
        <v>-592410.47246331826</v>
      </c>
      <c r="O187" s="123">
        <v>-1365882.1371300686</v>
      </c>
      <c r="P187" s="123">
        <v>-1958292.6095933868</v>
      </c>
      <c r="Q187" s="124">
        <v>-19941518.939572006</v>
      </c>
    </row>
    <row r="188" spans="1:17" s="135" customFormat="1">
      <c r="A188" s="125">
        <v>2011</v>
      </c>
      <c r="B188" s="113"/>
      <c r="C188" s="106">
        <v>-99491976.591413289</v>
      </c>
      <c r="D188" s="107"/>
      <c r="E188" s="106">
        <v>-3613468.6054828786</v>
      </c>
      <c r="F188" s="106">
        <v>-26655936.793999229</v>
      </c>
      <c r="G188" s="106">
        <v>-30269405.399482109</v>
      </c>
      <c r="H188" s="107"/>
      <c r="I188" s="106">
        <v>-129761381.99089539</v>
      </c>
      <c r="K188" s="125">
        <v>2011</v>
      </c>
      <c r="L188" s="113"/>
      <c r="M188" s="123">
        <v>-3587309.4335680404</v>
      </c>
      <c r="N188" s="123">
        <v>-154937.74520470086</v>
      </c>
      <c r="O188" s="123">
        <v>-478420.59048886172</v>
      </c>
      <c r="P188" s="123">
        <v>-633358.33569356264</v>
      </c>
      <c r="Q188" s="124">
        <v>-4220667.7692616023</v>
      </c>
    </row>
    <row r="189" spans="1:17">
      <c r="A189" s="99">
        <v>2012</v>
      </c>
      <c r="B189" s="99"/>
      <c r="C189" s="106">
        <v>170288961.00407612</v>
      </c>
      <c r="D189" s="107"/>
      <c r="E189" s="106">
        <v>3306477.1633990612</v>
      </c>
      <c r="F189" s="106">
        <v>-2728936.3690497875</v>
      </c>
      <c r="G189" s="106">
        <v>577540.79434927367</v>
      </c>
      <c r="H189" s="107"/>
      <c r="I189" s="106">
        <v>170866501.79842541</v>
      </c>
      <c r="K189" s="125">
        <v>2012</v>
      </c>
      <c r="L189" s="125"/>
      <c r="M189" s="123">
        <v>7285945.5673010778</v>
      </c>
      <c r="N189" s="123">
        <v>167198.30197466808</v>
      </c>
      <c r="O189" s="123">
        <v>-59132.193840910681</v>
      </c>
      <c r="P189" s="123">
        <v>108066.1081337574</v>
      </c>
      <c r="Q189" s="124">
        <v>7394011.6754348353</v>
      </c>
    </row>
    <row r="190" spans="1:17">
      <c r="A190" s="99">
        <v>2013</v>
      </c>
      <c r="B190" s="99"/>
      <c r="C190" s="106">
        <v>121991954.57264976</v>
      </c>
      <c r="D190" s="107"/>
      <c r="E190" s="106">
        <v>4023828.9829134401</v>
      </c>
      <c r="F190" s="106">
        <v>28414310.685821883</v>
      </c>
      <c r="G190" s="106">
        <v>32438139.668735325</v>
      </c>
      <c r="H190" s="107"/>
      <c r="I190" s="106">
        <v>154430094.2413851</v>
      </c>
      <c r="K190" s="125">
        <v>2013</v>
      </c>
      <c r="L190" s="125"/>
      <c r="M190" s="123">
        <v>5261513.000718385</v>
      </c>
      <c r="N190" s="123">
        <v>196523.80752549239</v>
      </c>
      <c r="O190" s="123">
        <v>583061.65527306509</v>
      </c>
      <c r="P190" s="123">
        <v>779585.46279855748</v>
      </c>
      <c r="Q190" s="124">
        <v>6041098.4635169422</v>
      </c>
    </row>
  </sheetData>
  <pageMargins left="0.7" right="0.7" top="0.75" bottom="0.75" header="0.3" footer="0.3"/>
  <pageSetup scale="26" orientation="portrait" r:id="rId1"/>
  <rowBreaks count="2" manualBreakCount="2">
    <brk id="52" max="8" man="1"/>
    <brk id="112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6"/>
  <sheetViews>
    <sheetView workbookViewId="0">
      <selection activeCell="I6" sqref="I6:O56"/>
    </sheetView>
  </sheetViews>
  <sheetFormatPr defaultRowHeight="15"/>
  <cols>
    <col min="1" max="2" width="8.85546875" style="30" customWidth="1"/>
    <col min="3" max="7" width="15.85546875" style="30" customWidth="1"/>
    <col min="8" max="8" width="22" style="30" customWidth="1"/>
    <col min="9" max="10" width="8.85546875" style="30" customWidth="1"/>
    <col min="11" max="15" width="15.85546875" style="30" customWidth="1"/>
    <col min="16" max="16384" width="9.140625" style="30"/>
  </cols>
  <sheetData>
    <row r="1" spans="1:15">
      <c r="A1" s="31" t="s">
        <v>0</v>
      </c>
      <c r="B1" s="30" t="str">
        <f ca="1">_xll.VIEW("forecasting:OpStat2","!","!",$B$2,"!",$B$3,"!","!")</f>
        <v>forecasting:OpStat2</v>
      </c>
    </row>
    <row r="2" spans="1:15">
      <c r="A2" s="31" t="s">
        <v>1</v>
      </c>
      <c r="B2" s="30" t="str">
        <f ca="1">_xll.SUBNM("forecasting:Location","","Total Location","Location Code")</f>
        <v>FPC</v>
      </c>
    </row>
    <row r="3" spans="1:15">
      <c r="A3" s="31" t="s">
        <v>2</v>
      </c>
      <c r="B3" s="30" t="str">
        <f ca="1">_xll.SUBNM("forecasting:Tariff Schedule","Rates - Input","Total Tariff","Short Name")</f>
        <v>Total Tariff</v>
      </c>
    </row>
    <row r="5" spans="1:15" ht="15.75" thickBot="1">
      <c r="I5" s="59" t="s">
        <v>76</v>
      </c>
    </row>
    <row r="6" spans="1:15">
      <c r="A6" s="34"/>
      <c r="B6" s="35"/>
      <c r="C6" s="36" t="s">
        <v>3</v>
      </c>
      <c r="D6" s="36" t="s">
        <v>4</v>
      </c>
      <c r="E6" s="36" t="s">
        <v>5</v>
      </c>
      <c r="F6" s="37" t="s">
        <v>75</v>
      </c>
      <c r="G6" s="37" t="s">
        <v>78</v>
      </c>
      <c r="H6" s="32"/>
      <c r="I6" s="60"/>
      <c r="J6" s="36"/>
      <c r="K6" s="36" t="s">
        <v>3</v>
      </c>
      <c r="L6" s="36" t="s">
        <v>4</v>
      </c>
      <c r="M6" s="36" t="s">
        <v>5</v>
      </c>
      <c r="N6" s="36" t="s">
        <v>75</v>
      </c>
      <c r="O6" s="52" t="s">
        <v>78</v>
      </c>
    </row>
    <row r="7" spans="1:15">
      <c r="A7" s="38"/>
      <c r="B7" s="39"/>
      <c r="C7" s="40" t="s">
        <v>44</v>
      </c>
      <c r="D7" s="40" t="s">
        <v>44</v>
      </c>
      <c r="E7" s="40" t="s">
        <v>44</v>
      </c>
      <c r="F7" s="40" t="s">
        <v>44</v>
      </c>
      <c r="G7" s="41" t="s">
        <v>44</v>
      </c>
      <c r="H7" s="32"/>
      <c r="I7" s="61"/>
      <c r="J7" s="40"/>
      <c r="K7" s="40" t="s">
        <v>44</v>
      </c>
      <c r="L7" s="40" t="s">
        <v>44</v>
      </c>
      <c r="M7" s="40" t="s">
        <v>44</v>
      </c>
      <c r="N7" s="40" t="s">
        <v>44</v>
      </c>
      <c r="O7" s="53" t="s">
        <v>44</v>
      </c>
    </row>
    <row r="8" spans="1:15">
      <c r="A8" s="38"/>
      <c r="B8" s="39"/>
      <c r="C8" s="42" t="s">
        <v>45</v>
      </c>
      <c r="D8" s="42" t="s">
        <v>45</v>
      </c>
      <c r="E8" s="42" t="s">
        <v>45</v>
      </c>
      <c r="F8" s="42" t="s">
        <v>45</v>
      </c>
      <c r="G8" s="43" t="s">
        <v>45</v>
      </c>
      <c r="H8" s="32"/>
      <c r="I8" s="61"/>
      <c r="J8" s="40"/>
      <c r="K8" s="40" t="s">
        <v>45</v>
      </c>
      <c r="L8" s="40" t="s">
        <v>45</v>
      </c>
      <c r="M8" s="40" t="s">
        <v>45</v>
      </c>
      <c r="N8" s="40" t="s">
        <v>45</v>
      </c>
      <c r="O8" s="53" t="s">
        <v>45</v>
      </c>
    </row>
    <row r="9" spans="1:15">
      <c r="A9" s="44" t="s">
        <v>8</v>
      </c>
      <c r="B9" s="45" t="s">
        <v>10</v>
      </c>
      <c r="C9" s="46">
        <f ca="1">_xll.DBRW($B$1,$A9,$B9,$B$2,C$8,$B$3,C$7,C$6)</f>
        <v>374869</v>
      </c>
      <c r="D9" s="46">
        <f ca="1">_xll.DBRW($B$1,$A9,$B9,$B$2,D$8,$B$3,D$7,D$6)</f>
        <v>373836</v>
      </c>
      <c r="E9" s="46">
        <f ca="1">_xll.DBRW($B$1,$A9,$B9,$B$2,E$8,$B$3,E$7,E$6)</f>
        <v>374869</v>
      </c>
      <c r="F9" s="46"/>
      <c r="G9" s="47"/>
      <c r="I9" s="38" t="s">
        <v>8</v>
      </c>
      <c r="J9" s="39" t="s">
        <v>10</v>
      </c>
      <c r="K9" s="46">
        <v>374869</v>
      </c>
      <c r="L9" s="46">
        <v>373836</v>
      </c>
      <c r="M9" s="46">
        <v>374869</v>
      </c>
      <c r="N9" s="46"/>
      <c r="O9" s="47"/>
    </row>
    <row r="10" spans="1:15">
      <c r="A10" s="44" t="s">
        <v>8</v>
      </c>
      <c r="B10" s="45" t="s">
        <v>11</v>
      </c>
      <c r="C10" s="46">
        <f ca="1">_xll.DBRW($B$1,$A10,$B10,$B$2,C$8,$B$3,C$7,C$6)</f>
        <v>374893</v>
      </c>
      <c r="D10" s="46">
        <f ca="1">_xll.DBRW($B$1,$A10,$B10,$B$2,D$8,$B$3,D$7,D$6)</f>
        <v>373936</v>
      </c>
      <c r="E10" s="46">
        <f ca="1">_xll.DBRW($B$1,$A10,$B10,$B$2,E$8,$B$3,E$7,E$6)</f>
        <v>374893</v>
      </c>
      <c r="F10" s="46"/>
      <c r="G10" s="47"/>
      <c r="I10" s="38" t="s">
        <v>8</v>
      </c>
      <c r="J10" s="39" t="s">
        <v>11</v>
      </c>
      <c r="K10" s="46">
        <v>374893</v>
      </c>
      <c r="L10" s="46">
        <v>373936</v>
      </c>
      <c r="M10" s="46">
        <v>374893</v>
      </c>
      <c r="N10" s="46"/>
      <c r="O10" s="47"/>
    </row>
    <row r="11" spans="1:15">
      <c r="A11" s="44" t="s">
        <v>8</v>
      </c>
      <c r="B11" s="45" t="s">
        <v>12</v>
      </c>
      <c r="C11" s="46">
        <f ca="1">_xll.DBRW($B$1,$A11,$B11,$B$2,C$8,$B$3,C$7,C$6)</f>
        <v>375006</v>
      </c>
      <c r="D11" s="46">
        <f ca="1">_xll.DBRW($B$1,$A11,$B11,$B$2,D$8,$B$3,D$7,D$6)</f>
        <v>374036</v>
      </c>
      <c r="E11" s="46">
        <f ca="1">_xll.DBRW($B$1,$A11,$B11,$B$2,E$8,$B$3,E$7,E$6)</f>
        <v>375006</v>
      </c>
      <c r="F11" s="46"/>
      <c r="G11" s="47"/>
      <c r="I11" s="38" t="s">
        <v>8</v>
      </c>
      <c r="J11" s="39" t="s">
        <v>12</v>
      </c>
      <c r="K11" s="46">
        <v>375006</v>
      </c>
      <c r="L11" s="46">
        <v>374036</v>
      </c>
      <c r="M11" s="46">
        <v>375006</v>
      </c>
      <c r="N11" s="46"/>
      <c r="O11" s="47"/>
    </row>
    <row r="12" spans="1:15">
      <c r="A12" s="44" t="s">
        <v>8</v>
      </c>
      <c r="B12" s="45" t="s">
        <v>13</v>
      </c>
      <c r="C12" s="46">
        <f ca="1">_xll.DBRW($B$1,$A12,$B12,$B$2,C$8,$B$3,C$7,C$6)</f>
        <v>375243</v>
      </c>
      <c r="D12" s="46">
        <f ca="1">_xll.DBRW($B$1,$A12,$B12,$B$2,D$8,$B$3,D$7,D$6)</f>
        <v>374136</v>
      </c>
      <c r="E12" s="46">
        <f ca="1">_xll.DBRW($B$1,$A12,$B12,$B$2,E$8,$B$3,E$7,E$6)</f>
        <v>375243</v>
      </c>
      <c r="F12" s="46"/>
      <c r="G12" s="47"/>
      <c r="I12" s="38" t="s">
        <v>8</v>
      </c>
      <c r="J12" s="39" t="s">
        <v>13</v>
      </c>
      <c r="K12" s="46">
        <v>375243</v>
      </c>
      <c r="L12" s="46">
        <v>374136</v>
      </c>
      <c r="M12" s="46">
        <v>375243</v>
      </c>
      <c r="N12" s="46"/>
      <c r="O12" s="47"/>
    </row>
    <row r="13" spans="1:15">
      <c r="A13" s="44" t="s">
        <v>8</v>
      </c>
      <c r="B13" s="45" t="s">
        <v>14</v>
      </c>
      <c r="C13" s="46">
        <f ca="1">_xll.DBRW($B$1,$A13,$B13,$B$2,C$8,$B$3,C$7,C$6)</f>
        <v>375843</v>
      </c>
      <c r="D13" s="46">
        <f ca="1">_xll.DBRW($B$1,$A13,$B13,$B$2,D$8,$B$3,D$7,D$6)</f>
        <v>374236</v>
      </c>
      <c r="E13" s="46">
        <f ca="1">_xll.DBRW($B$1,$A13,$B13,$B$2,E$8,$B$3,E$7,E$6)</f>
        <v>375843</v>
      </c>
      <c r="F13" s="46"/>
      <c r="G13" s="47"/>
      <c r="I13" s="38" t="s">
        <v>8</v>
      </c>
      <c r="J13" s="39" t="s">
        <v>14</v>
      </c>
      <c r="K13" s="46">
        <v>375843</v>
      </c>
      <c r="L13" s="46">
        <v>374236</v>
      </c>
      <c r="M13" s="46">
        <v>375843</v>
      </c>
      <c r="N13" s="46"/>
      <c r="O13" s="47"/>
    </row>
    <row r="14" spans="1:15">
      <c r="A14" s="44" t="s">
        <v>8</v>
      </c>
      <c r="B14" s="45" t="s">
        <v>15</v>
      </c>
      <c r="C14" s="46">
        <f ca="1">_xll.DBRW($B$1,$A14,$B14,$B$2,C$8,$B$3,C$7,C$6)</f>
        <v>376279</v>
      </c>
      <c r="D14" s="46">
        <f ca="1">_xll.DBRW($B$1,$A14,$B14,$B$2,D$8,$B$3,D$7,D$6)</f>
        <v>374336</v>
      </c>
      <c r="E14" s="46">
        <f ca="1">_xll.DBRW($B$1,$A14,$B14,$B$2,E$8,$B$3,E$7,E$6)</f>
        <v>375991</v>
      </c>
      <c r="F14" s="46">
        <f ca="1">_xll.DBRW($B$1,$A14,$B14,$B$2,F$8,$B$3,F$7,F$6)</f>
        <v>0</v>
      </c>
      <c r="G14" s="47"/>
      <c r="I14" s="38" t="s">
        <v>8</v>
      </c>
      <c r="J14" s="39" t="s">
        <v>15</v>
      </c>
      <c r="K14" s="46">
        <v>376279</v>
      </c>
      <c r="L14" s="46">
        <v>374336</v>
      </c>
      <c r="M14" s="46">
        <v>375991</v>
      </c>
      <c r="N14" s="46">
        <v>0</v>
      </c>
      <c r="O14" s="47"/>
    </row>
    <row r="15" spans="1:15">
      <c r="A15" s="44" t="s">
        <v>8</v>
      </c>
      <c r="B15" s="45" t="s">
        <v>16</v>
      </c>
      <c r="C15" s="46">
        <f ca="1">_xll.DBRW($B$1,$A15,$B15,$B$2,C$8,$B$3,C$7,C$6)</f>
        <v>376654</v>
      </c>
      <c r="D15" s="46">
        <f ca="1">_xll.DBRW($B$1,$A15,$B15,$B$2,D$8,$B$3,D$7,D$6)</f>
        <v>374436</v>
      </c>
      <c r="E15" s="46">
        <f ca="1">_xll.DBRW($B$1,$A15,$B15,$B$2,E$8,$B$3,E$7,E$6)</f>
        <v>376090</v>
      </c>
      <c r="F15" s="46">
        <f ca="1">_xll.DBRW($B$1,$A15,$B15,$B$2,F$8,$B$3,F$7,F$6)</f>
        <v>0</v>
      </c>
      <c r="G15" s="47"/>
      <c r="I15" s="38" t="s">
        <v>8</v>
      </c>
      <c r="J15" s="39" t="s">
        <v>16</v>
      </c>
      <c r="K15" s="46">
        <v>376654</v>
      </c>
      <c r="L15" s="46">
        <v>374436</v>
      </c>
      <c r="M15" s="46">
        <v>376090</v>
      </c>
      <c r="N15" s="46">
        <v>0</v>
      </c>
      <c r="O15" s="47"/>
    </row>
    <row r="16" spans="1:15">
      <c r="A16" s="44" t="s">
        <v>8</v>
      </c>
      <c r="B16" s="45" t="s">
        <v>17</v>
      </c>
      <c r="C16" s="46">
        <f ca="1">_xll.DBRW($B$1,$A16,$B16,$B$2,C$8,$B$3,C$7,C$6)</f>
        <v>376642</v>
      </c>
      <c r="D16" s="46">
        <f ca="1">_xll.DBRW($B$1,$A16,$B16,$B$2,D$8,$B$3,D$7,D$6)</f>
        <v>374536</v>
      </c>
      <c r="E16" s="46">
        <f ca="1">_xll.DBRW($B$1,$A16,$B16,$B$2,E$8,$B$3,E$7,E$6)</f>
        <v>376139</v>
      </c>
      <c r="F16" s="46">
        <f ca="1">_xll.DBRW($B$1,$A16,$B16,$B$2,F$8,$B$3,F$7,F$6)</f>
        <v>0</v>
      </c>
      <c r="G16" s="47"/>
      <c r="I16" s="38" t="s">
        <v>8</v>
      </c>
      <c r="J16" s="39" t="s">
        <v>17</v>
      </c>
      <c r="K16" s="46">
        <v>376642</v>
      </c>
      <c r="L16" s="46">
        <v>374536</v>
      </c>
      <c r="M16" s="46">
        <v>376139</v>
      </c>
      <c r="N16" s="46">
        <v>0</v>
      </c>
      <c r="O16" s="47"/>
    </row>
    <row r="17" spans="1:15">
      <c r="A17" s="44" t="s">
        <v>8</v>
      </c>
      <c r="B17" s="45" t="s">
        <v>18</v>
      </c>
      <c r="C17" s="46">
        <f ca="1">_xll.DBRW($B$1,$A17,$B17,$B$2,C$8,$B$3,C$7,C$6)</f>
        <v>376172</v>
      </c>
      <c r="D17" s="46">
        <f ca="1">_xll.DBRW($B$1,$A17,$B17,$B$2,D$8,$B$3,D$7,D$6)</f>
        <v>374636</v>
      </c>
      <c r="E17" s="46">
        <f ca="1">_xll.DBRW($B$1,$A17,$B17,$B$2,E$8,$B$3,E$7,E$6)</f>
        <v>376187</v>
      </c>
      <c r="F17" s="46">
        <f ca="1">_xll.DBRW($B$1,$A17,$B17,$B$2,F$8,$B$3,F$7,F$6)</f>
        <v>0</v>
      </c>
      <c r="G17" s="47"/>
      <c r="I17" s="38" t="s">
        <v>8</v>
      </c>
      <c r="J17" s="39" t="s">
        <v>18</v>
      </c>
      <c r="K17" s="46">
        <v>376172</v>
      </c>
      <c r="L17" s="46">
        <v>374636</v>
      </c>
      <c r="M17" s="46">
        <v>376187</v>
      </c>
      <c r="N17" s="46">
        <v>0</v>
      </c>
      <c r="O17" s="47"/>
    </row>
    <row r="18" spans="1:15">
      <c r="A18" s="44" t="s">
        <v>8</v>
      </c>
      <c r="B18" s="45" t="s">
        <v>19</v>
      </c>
      <c r="C18" s="46">
        <f ca="1">_xll.DBRW($B$1,$A18,$B18,$B$2,C$8,$B$3,C$7,C$6)</f>
        <v>375919</v>
      </c>
      <c r="D18" s="46">
        <f ca="1">_xll.DBRW($B$1,$A18,$B18,$B$2,D$8,$B$3,D$7,D$6)</f>
        <v>374736</v>
      </c>
      <c r="E18" s="46">
        <f ca="1">_xll.DBRW($B$1,$A18,$B18,$B$2,E$8,$B$3,E$7,E$6)</f>
        <v>376241</v>
      </c>
      <c r="F18" s="46">
        <f ca="1">_xll.DBRW($B$1,$A18,$B18,$B$2,F$8,$B$3,F$7,F$6)</f>
        <v>0</v>
      </c>
      <c r="G18" s="47"/>
      <c r="I18" s="38" t="s">
        <v>8</v>
      </c>
      <c r="J18" s="39" t="s">
        <v>19</v>
      </c>
      <c r="K18" s="46">
        <v>375919</v>
      </c>
      <c r="L18" s="46">
        <v>374736</v>
      </c>
      <c r="M18" s="46">
        <v>376241</v>
      </c>
      <c r="N18" s="46">
        <v>0</v>
      </c>
      <c r="O18" s="47"/>
    </row>
    <row r="19" spans="1:15">
      <c r="A19" s="44" t="s">
        <v>8</v>
      </c>
      <c r="B19" s="45" t="s">
        <v>20</v>
      </c>
      <c r="C19" s="46">
        <f ca="1">_xll.DBRW($B$1,$A19,$B19,$B$2,C$8,$B$3,C$7,C$6)</f>
        <v>376082</v>
      </c>
      <c r="D19" s="46">
        <f ca="1">_xll.DBRW($B$1,$A19,$B19,$B$2,D$8,$B$3,D$7,D$6)</f>
        <v>374836</v>
      </c>
      <c r="E19" s="46">
        <f ca="1">_xll.DBRW($B$1,$A19,$B19,$B$2,E$8,$B$3,E$7,E$6)</f>
        <v>376277</v>
      </c>
      <c r="F19" s="46">
        <f ca="1">_xll.DBRW($B$1,$A19,$B19,$B$2,F$8,$B$3,F$7,F$6)</f>
        <v>0</v>
      </c>
      <c r="G19" s="47"/>
      <c r="I19" s="38" t="s">
        <v>8</v>
      </c>
      <c r="J19" s="39" t="s">
        <v>20</v>
      </c>
      <c r="K19" s="46">
        <v>376082</v>
      </c>
      <c r="L19" s="46">
        <v>374836</v>
      </c>
      <c r="M19" s="46">
        <v>376277</v>
      </c>
      <c r="N19" s="46">
        <v>0</v>
      </c>
      <c r="O19" s="47"/>
    </row>
    <row r="20" spans="1:15">
      <c r="A20" s="44" t="s">
        <v>8</v>
      </c>
      <c r="B20" s="45" t="s">
        <v>21</v>
      </c>
      <c r="C20" s="46">
        <f ca="1">_xll.DBRW($B$1,$A20,$B20,$B$2,C$8,$B$3,C$7,C$6)</f>
        <v>376561</v>
      </c>
      <c r="D20" s="46">
        <f ca="1">_xll.DBRW($B$1,$A20,$B20,$B$2,D$8,$B$3,D$7,D$6)</f>
        <v>374936</v>
      </c>
      <c r="E20" s="46">
        <f ca="1">_xll.DBRW($B$1,$A20,$B20,$B$2,E$8,$B$3,E$7,E$6)</f>
        <v>376300</v>
      </c>
      <c r="F20" s="46">
        <f ca="1">_xll.DBRW($B$1,$A20,$B20,$B$2,F$8,$B$3,F$7,F$6)</f>
        <v>376561</v>
      </c>
      <c r="G20" s="47">
        <f ca="1">_xll.DBRW($B$1,$A20,$B20,$B$2,G$8,$B$3,G$7,G$6)</f>
        <v>0</v>
      </c>
      <c r="I20" s="38" t="s">
        <v>8</v>
      </c>
      <c r="J20" s="39" t="s">
        <v>21</v>
      </c>
      <c r="K20" s="46">
        <v>376561</v>
      </c>
      <c r="L20" s="46">
        <v>374936</v>
      </c>
      <c r="M20" s="46">
        <v>376300</v>
      </c>
      <c r="N20" s="46">
        <v>376561</v>
      </c>
      <c r="O20" s="47">
        <v>0</v>
      </c>
    </row>
    <row r="21" spans="1:15">
      <c r="A21" s="44" t="s">
        <v>9</v>
      </c>
      <c r="B21" s="45" t="s">
        <v>10</v>
      </c>
      <c r="C21" s="46">
        <f ca="1">_xll.DBRW($B$1,$A21,$B21,$B$2,C$8,$B$3,C$7,C$6)</f>
        <v>376776</v>
      </c>
      <c r="D21" s="46">
        <f ca="1">_xll.DBRW($B$1,$A21,$B21,$B$2,D$8,$B$3,D$7,D$6)</f>
        <v>375136</v>
      </c>
      <c r="E21" s="46">
        <f ca="1">_xll.DBRW($B$1,$A21,$B21,$B$2,E$8,$B$3,E$7,E$6)</f>
        <v>376560</v>
      </c>
      <c r="F21" s="46">
        <f ca="1">_xll.DBRW($B$1,$A21,$B21,$B$2,F$8,$B$3,F$7,F$6)</f>
        <v>376776</v>
      </c>
      <c r="G21" s="47">
        <f ca="1">_xll.DBRW($B$1,$A21,$B21,$B$2,G$8,$B$3,G$7,G$6)</f>
        <v>0</v>
      </c>
      <c r="I21" s="38" t="s">
        <v>9</v>
      </c>
      <c r="J21" s="39" t="s">
        <v>10</v>
      </c>
      <c r="K21" s="46">
        <v>376776</v>
      </c>
      <c r="L21" s="46">
        <v>375136</v>
      </c>
      <c r="M21" s="46">
        <v>376560</v>
      </c>
      <c r="N21" s="46">
        <v>376776</v>
      </c>
      <c r="O21" s="47">
        <v>0</v>
      </c>
    </row>
    <row r="22" spans="1:15">
      <c r="A22" s="44" t="s">
        <v>9</v>
      </c>
      <c r="B22" s="45" t="s">
        <v>11</v>
      </c>
      <c r="C22" s="46">
        <f ca="1">_xll.DBRW($B$1,$A22,$B22,$B$2,C$8,$B$3,C$7,C$6)</f>
        <v>377263</v>
      </c>
      <c r="D22" s="46">
        <f ca="1">_xll.DBRW($B$1,$A22,$B22,$B$2,D$8,$B$3,D$7,D$6)</f>
        <v>375336</v>
      </c>
      <c r="E22" s="46">
        <f ca="1">_xll.DBRW($B$1,$A22,$B22,$B$2,E$8,$B$3,E$7,E$6)</f>
        <v>376800</v>
      </c>
      <c r="F22" s="46">
        <f ca="1">_xll.DBRW($B$1,$A22,$B22,$B$2,F$8,$B$3,F$7,F$6)</f>
        <v>377263</v>
      </c>
      <c r="G22" s="47">
        <f ca="1">_xll.DBRW($B$1,$A22,$B22,$B$2,G$8,$B$3,G$7,G$6)</f>
        <v>0</v>
      </c>
      <c r="I22" s="38" t="s">
        <v>9</v>
      </c>
      <c r="J22" s="39" t="s">
        <v>11</v>
      </c>
      <c r="K22" s="46">
        <v>377263</v>
      </c>
      <c r="L22" s="46">
        <v>375336</v>
      </c>
      <c r="M22" s="46">
        <v>376800</v>
      </c>
      <c r="N22" s="46">
        <v>377263</v>
      </c>
      <c r="O22" s="47">
        <v>0</v>
      </c>
    </row>
    <row r="23" spans="1:15">
      <c r="A23" s="44" t="s">
        <v>9</v>
      </c>
      <c r="B23" s="45" t="s">
        <v>12</v>
      </c>
      <c r="C23" s="46">
        <f ca="1">_xll.DBRW($B$1,$A23,$B23,$B$2,C$8,$B$3,C$7,C$6)</f>
        <v>377554</v>
      </c>
      <c r="D23" s="46">
        <f ca="1">_xll.DBRW($B$1,$A23,$B23,$B$2,D$8,$B$3,D$7,D$6)</f>
        <v>375536</v>
      </c>
      <c r="E23" s="46">
        <f ca="1">_xll.DBRW($B$1,$A23,$B23,$B$2,E$8,$B$3,E$7,E$6)</f>
        <v>377025</v>
      </c>
      <c r="F23" s="46">
        <f ca="1">_xll.DBRW($B$1,$A23,$B23,$B$2,F$8,$B$3,F$7,F$6)</f>
        <v>377554</v>
      </c>
      <c r="G23" s="47">
        <f ca="1">_xll.DBRW($B$1,$A23,$B23,$B$2,G$8,$B$3,G$7,G$6)</f>
        <v>0</v>
      </c>
      <c r="I23" s="38" t="s">
        <v>9</v>
      </c>
      <c r="J23" s="39" t="s">
        <v>12</v>
      </c>
      <c r="K23" s="46">
        <v>377554</v>
      </c>
      <c r="L23" s="46">
        <v>375536</v>
      </c>
      <c r="M23" s="46">
        <v>377025</v>
      </c>
      <c r="N23" s="46">
        <v>377554</v>
      </c>
      <c r="O23" s="47">
        <v>0</v>
      </c>
    </row>
    <row r="24" spans="1:15">
      <c r="A24" s="44" t="s">
        <v>9</v>
      </c>
      <c r="B24" s="45" t="s">
        <v>13</v>
      </c>
      <c r="C24" s="46">
        <f ca="1">_xll.DBRW($B$1,$A24,$B24,$B$2,C$8,$B$3,C$7,C$6)</f>
        <v>378080</v>
      </c>
      <c r="D24" s="46">
        <f ca="1">_xll.DBRW($B$1,$A24,$B24,$B$2,D$8,$B$3,D$7,D$6)</f>
        <v>375736</v>
      </c>
      <c r="E24" s="46">
        <f ca="1">_xll.DBRW($B$1,$A24,$B24,$B$2,E$8,$B$3,E$7,E$6)</f>
        <v>377360</v>
      </c>
      <c r="F24" s="46">
        <f ca="1">_xll.DBRW($B$1,$A24,$B24,$B$2,F$8,$B$3,F$7,F$6)</f>
        <v>378080</v>
      </c>
      <c r="G24" s="47">
        <f ca="1">_xll.DBRW($B$1,$A24,$B24,$B$2,G$8,$B$3,G$7,G$6)</f>
        <v>0</v>
      </c>
      <c r="I24" s="38" t="s">
        <v>9</v>
      </c>
      <c r="J24" s="39" t="s">
        <v>13</v>
      </c>
      <c r="K24" s="46">
        <v>378080</v>
      </c>
      <c r="L24" s="46">
        <v>375736</v>
      </c>
      <c r="M24" s="46">
        <v>377360</v>
      </c>
      <c r="N24" s="46">
        <v>378080</v>
      </c>
      <c r="O24" s="47">
        <v>0</v>
      </c>
    </row>
    <row r="25" spans="1:15">
      <c r="A25" s="44" t="s">
        <v>9</v>
      </c>
      <c r="B25" s="45" t="s">
        <v>14</v>
      </c>
      <c r="C25" s="46">
        <f ca="1">_xll.DBRW($B$1,$A25,$B25,$B$2,C$8,$B$3,C$7,C$6)</f>
        <v>378096</v>
      </c>
      <c r="D25" s="46">
        <f ca="1">_xll.DBRW($B$1,$A25,$B25,$B$2,D$8,$B$3,D$7,D$6)</f>
        <v>375936</v>
      </c>
      <c r="E25" s="46">
        <f ca="1">_xll.DBRW($B$1,$A25,$B25,$B$2,E$8,$B$3,E$7,E$6)</f>
        <v>377550</v>
      </c>
      <c r="F25" s="46">
        <f ca="1">_xll.DBRW($B$1,$A25,$B25,$B$2,F$8,$B$3,F$7,F$6)</f>
        <v>378096</v>
      </c>
      <c r="G25" s="47">
        <f ca="1">_xll.DBRW($B$1,$A25,$B25,$B$2,G$8,$B$3,G$7,G$6)</f>
        <v>0</v>
      </c>
      <c r="I25" s="38" t="s">
        <v>9</v>
      </c>
      <c r="J25" s="39" t="s">
        <v>14</v>
      </c>
      <c r="K25" s="46">
        <v>378096</v>
      </c>
      <c r="L25" s="46">
        <v>375936</v>
      </c>
      <c r="M25" s="46">
        <v>377550</v>
      </c>
      <c r="N25" s="46">
        <v>378096</v>
      </c>
      <c r="O25" s="47">
        <v>0</v>
      </c>
    </row>
    <row r="26" spans="1:15">
      <c r="A26" s="44" t="s">
        <v>9</v>
      </c>
      <c r="B26" s="45" t="s">
        <v>15</v>
      </c>
      <c r="C26" s="46">
        <f ca="1">_xll.DBRW($B$1,$A26,$B26,$B$2,C$8,$B$3,C$7,C$6)</f>
        <v>378976</v>
      </c>
      <c r="D26" s="46">
        <f ca="1">_xll.DBRW($B$1,$A26,$B26,$B$2,D$8,$B$3,D$7,D$6)</f>
        <v>376136</v>
      </c>
      <c r="E26" s="46">
        <f ca="1">_xll.DBRW($B$1,$A26,$B26,$B$2,E$8,$B$3,E$7,E$6)</f>
        <v>377860</v>
      </c>
      <c r="F26" s="46">
        <f ca="1">_xll.DBRW($B$1,$A26,$B26,$B$2,F$8,$B$3,F$7,F$6)</f>
        <v>378443</v>
      </c>
      <c r="G26" s="47">
        <f ca="1">_xll.DBRW($B$1,$A26,$B26,$B$2,G$8,$B$3,G$7,G$6)</f>
        <v>0</v>
      </c>
      <c r="I26" s="38" t="s">
        <v>9</v>
      </c>
      <c r="J26" s="39" t="s">
        <v>15</v>
      </c>
      <c r="K26" s="46">
        <v>378976</v>
      </c>
      <c r="L26" s="46">
        <v>376136</v>
      </c>
      <c r="M26" s="46">
        <v>377860</v>
      </c>
      <c r="N26" s="46">
        <v>378443</v>
      </c>
      <c r="O26" s="47">
        <v>0</v>
      </c>
    </row>
    <row r="27" spans="1:15">
      <c r="A27" s="44" t="s">
        <v>9</v>
      </c>
      <c r="B27" s="45" t="s">
        <v>16</v>
      </c>
      <c r="C27" s="46">
        <f ca="1">_xll.DBRW($B$1,$A27,$B27,$B$2,C$8,$B$3,C$7,C$6)</f>
        <v>379227</v>
      </c>
      <c r="D27" s="46">
        <f ca="1">_xll.DBRW($B$1,$A27,$B27,$B$2,D$8,$B$3,D$7,D$6)</f>
        <v>376336</v>
      </c>
      <c r="E27" s="46">
        <f ca="1">_xll.DBRW($B$1,$A27,$B27,$B$2,E$8,$B$3,E$7,E$6)</f>
        <v>378020</v>
      </c>
      <c r="F27" s="46">
        <f ca="1">_xll.DBRW($B$1,$A27,$B27,$B$2,F$8,$B$3,F$7,F$6)</f>
        <v>378751</v>
      </c>
      <c r="G27" s="47">
        <f ca="1">_xll.DBRW($B$1,$A27,$B27,$B$2,G$8,$B$3,G$7,G$6)</f>
        <v>0</v>
      </c>
      <c r="I27" s="38" t="s">
        <v>9</v>
      </c>
      <c r="J27" s="39" t="s">
        <v>16</v>
      </c>
      <c r="K27" s="46">
        <v>379227</v>
      </c>
      <c r="L27" s="46">
        <v>376336</v>
      </c>
      <c r="M27" s="46">
        <v>378020</v>
      </c>
      <c r="N27" s="46">
        <v>378751</v>
      </c>
      <c r="O27" s="47">
        <v>0</v>
      </c>
    </row>
    <row r="28" spans="1:15">
      <c r="A28" s="44" t="s">
        <v>9</v>
      </c>
      <c r="B28" s="45" t="s">
        <v>17</v>
      </c>
      <c r="C28" s="46">
        <f ca="1">_xll.DBRW($B$1,$A28,$B28,$B$2,C$8,$B$3,C$7,C$6)</f>
        <v>379230</v>
      </c>
      <c r="D28" s="46">
        <f ca="1">_xll.DBRW($B$1,$A28,$B28,$B$2,D$8,$B$3,D$7,D$6)</f>
        <v>376536</v>
      </c>
      <c r="E28" s="46">
        <f ca="1">_xll.DBRW($B$1,$A28,$B28,$B$2,E$8,$B$3,E$7,E$6)</f>
        <v>378080</v>
      </c>
      <c r="F28" s="46">
        <f ca="1">_xll.DBRW($B$1,$A28,$B28,$B$2,F$8,$B$3,F$7,F$6)</f>
        <v>378850</v>
      </c>
      <c r="G28" s="47">
        <f ca="1">_xll.DBRW($B$1,$A28,$B28,$B$2,G$8,$B$3,G$7,G$6)</f>
        <v>0</v>
      </c>
      <c r="I28" s="38" t="s">
        <v>9</v>
      </c>
      <c r="J28" s="39" t="s">
        <v>17</v>
      </c>
      <c r="K28" s="46">
        <v>379230</v>
      </c>
      <c r="L28" s="46">
        <v>376536</v>
      </c>
      <c r="M28" s="46">
        <v>378080</v>
      </c>
      <c r="N28" s="46">
        <v>378850</v>
      </c>
      <c r="O28" s="47">
        <v>0</v>
      </c>
    </row>
    <row r="29" spans="1:15">
      <c r="A29" s="44" t="s">
        <v>9</v>
      </c>
      <c r="B29" s="45" t="s">
        <v>18</v>
      </c>
      <c r="C29" s="46">
        <f ca="1">_xll.DBRW($B$1,$A29,$B29,$B$2,C$8,$B$3,C$7,C$6)</f>
        <v>378525</v>
      </c>
      <c r="D29" s="46">
        <f ca="1">_xll.DBRW($B$1,$A29,$B29,$B$2,D$8,$B$3,D$7,D$6)</f>
        <v>376736</v>
      </c>
      <c r="E29" s="46">
        <f ca="1">_xll.DBRW($B$1,$A29,$B29,$B$2,E$8,$B$3,E$7,E$6)</f>
        <v>378115</v>
      </c>
      <c r="F29" s="46">
        <f ca="1">_xll.DBRW($B$1,$A29,$B29,$B$2,F$8,$B$3,F$7,F$6)</f>
        <v>378685</v>
      </c>
      <c r="G29" s="47">
        <f ca="1">_xll.DBRW($B$1,$A29,$B29,$B$2,G$8,$B$3,G$7,G$6)</f>
        <v>0</v>
      </c>
      <c r="I29" s="38" t="s">
        <v>9</v>
      </c>
      <c r="J29" s="39" t="s">
        <v>18</v>
      </c>
      <c r="K29" s="46">
        <v>378525</v>
      </c>
      <c r="L29" s="46">
        <v>376736</v>
      </c>
      <c r="M29" s="46">
        <v>378115</v>
      </c>
      <c r="N29" s="46">
        <v>378685</v>
      </c>
      <c r="O29" s="47">
        <v>0</v>
      </c>
    </row>
    <row r="30" spans="1:15">
      <c r="A30" s="44" t="s">
        <v>9</v>
      </c>
      <c r="B30" s="45" t="s">
        <v>19</v>
      </c>
      <c r="C30" s="46">
        <f ca="1">_xll.DBRW($B$1,$A30,$B30,$B$2,C$8,$B$3,C$7,C$6)</f>
        <v>378090</v>
      </c>
      <c r="D30" s="46">
        <f ca="1">_xll.DBRW($B$1,$A30,$B30,$B$2,D$8,$B$3,D$7,D$6)</f>
        <v>376936</v>
      </c>
      <c r="E30" s="46">
        <f ca="1">_xll.DBRW($B$1,$A30,$B30,$B$2,E$8,$B$3,E$7,E$6)</f>
        <v>378085</v>
      </c>
      <c r="F30" s="46">
        <f ca="1">_xll.DBRW($B$1,$A30,$B30,$B$2,F$8,$B$3,F$7,F$6)</f>
        <v>378725</v>
      </c>
      <c r="G30" s="47">
        <f ca="1">_xll.DBRW($B$1,$A30,$B30,$B$2,G$8,$B$3,G$7,G$6)</f>
        <v>0</v>
      </c>
      <c r="I30" s="38" t="s">
        <v>9</v>
      </c>
      <c r="J30" s="39" t="s">
        <v>19</v>
      </c>
      <c r="K30" s="46">
        <v>378090</v>
      </c>
      <c r="L30" s="46">
        <v>376936</v>
      </c>
      <c r="M30" s="46">
        <v>378085</v>
      </c>
      <c r="N30" s="46">
        <v>378725</v>
      </c>
      <c r="O30" s="47">
        <v>0</v>
      </c>
    </row>
    <row r="31" spans="1:15">
      <c r="A31" s="44" t="s">
        <v>9</v>
      </c>
      <c r="B31" s="45" t="s">
        <v>20</v>
      </c>
      <c r="C31" s="46">
        <f ca="1">_xll.DBRW($B$1,$A31,$B31,$B$2,C$8,$B$3,C$7,C$6)</f>
        <v>377818</v>
      </c>
      <c r="D31" s="46">
        <f ca="1">_xll.DBRW($B$1,$A31,$B31,$B$2,D$8,$B$3,D$7,D$6)</f>
        <v>377136</v>
      </c>
      <c r="E31" s="46">
        <f ca="1">_xll.DBRW($B$1,$A31,$B31,$B$2,E$8,$B$3,E$7,E$6)</f>
        <v>378155</v>
      </c>
      <c r="F31" s="46">
        <f ca="1">_xll.DBRW($B$1,$A31,$B31,$B$2,F$8,$B$3,F$7,F$6)</f>
        <v>378788</v>
      </c>
      <c r="G31" s="47">
        <f ca="1">_xll.DBRW($B$1,$A31,$B31,$B$2,G$8,$B$3,G$7,G$6)</f>
        <v>0</v>
      </c>
      <c r="I31" s="38" t="s">
        <v>9</v>
      </c>
      <c r="J31" s="39" t="s">
        <v>20</v>
      </c>
      <c r="K31" s="46">
        <v>377818</v>
      </c>
      <c r="L31" s="46">
        <v>377136</v>
      </c>
      <c r="M31" s="46">
        <v>378155</v>
      </c>
      <c r="N31" s="46">
        <v>378788</v>
      </c>
      <c r="O31" s="47">
        <v>0</v>
      </c>
    </row>
    <row r="32" spans="1:15">
      <c r="A32" s="44" t="s">
        <v>9</v>
      </c>
      <c r="B32" s="45" t="s">
        <v>21</v>
      </c>
      <c r="C32" s="46">
        <f ca="1">_xll.DBRW($B$1,$A32,$B32,$B$2,C$8,$B$3,C$7,C$6)</f>
        <v>378248</v>
      </c>
      <c r="D32" s="46">
        <f ca="1">_xll.DBRW($B$1,$A32,$B32,$B$2,D$8,$B$3,D$7,D$6)</f>
        <v>377336</v>
      </c>
      <c r="E32" s="46">
        <f ca="1">_xll.DBRW($B$1,$A32,$B32,$B$2,E$8,$B$3,E$7,E$6)</f>
        <v>378315</v>
      </c>
      <c r="F32" s="46">
        <f ca="1">_xll.DBRW($B$1,$A32,$B32,$B$2,F$8,$B$3,F$7,F$6)</f>
        <v>378994</v>
      </c>
      <c r="G32" s="47">
        <f ca="1">_xll.DBRW($B$1,$A32,$B32,$B$2,G$8,$B$3,G$7,G$6)</f>
        <v>0</v>
      </c>
      <c r="I32" s="38" t="s">
        <v>9</v>
      </c>
      <c r="J32" s="39" t="s">
        <v>21</v>
      </c>
      <c r="K32" s="46">
        <v>378248</v>
      </c>
      <c r="L32" s="46">
        <v>377336</v>
      </c>
      <c r="M32" s="46">
        <v>378315</v>
      </c>
      <c r="N32" s="46">
        <v>378994</v>
      </c>
      <c r="O32" s="47">
        <v>0</v>
      </c>
    </row>
    <row r="33" spans="1:15">
      <c r="A33" s="44" t="s">
        <v>74</v>
      </c>
      <c r="B33" s="45" t="s">
        <v>10</v>
      </c>
      <c r="C33" s="46">
        <f ca="1">_xll.DBRW($B$1,$A33,$B33,$B$2,C$8,$B$3,C$7,C$6)</f>
        <v>378347</v>
      </c>
      <c r="D33" s="46">
        <f ca="1">_xll.DBRW($B$1,$A33,$B33,$B$2,D$8,$B$3,D$7,D$6)</f>
        <v>377524</v>
      </c>
      <c r="E33" s="46">
        <f ca="1">_xll.DBRW($B$1,$A33,$B33,$B$2,E$8,$B$3,E$7,E$6)</f>
        <v>378870</v>
      </c>
      <c r="F33" s="46">
        <f ca="1">_xll.DBRW($B$1,$A33,$B33,$B$2,F$8,$B$3,F$7,F$6)</f>
        <v>378350</v>
      </c>
      <c r="G33" s="47">
        <f ca="1">_xll.DBRW($B$1,$A33,$B33,$B$2,G$8,$B$3,G$7,G$6)</f>
        <v>378347</v>
      </c>
      <c r="I33" s="38" t="s">
        <v>74</v>
      </c>
      <c r="J33" s="39" t="s">
        <v>10</v>
      </c>
      <c r="K33" s="46">
        <v>378347</v>
      </c>
      <c r="L33" s="46">
        <v>377524</v>
      </c>
      <c r="M33" s="46">
        <v>378870</v>
      </c>
      <c r="N33" s="46">
        <v>378350</v>
      </c>
      <c r="O33" s="47">
        <v>378347</v>
      </c>
    </row>
    <row r="34" spans="1:15">
      <c r="A34" s="44" t="s">
        <v>74</v>
      </c>
      <c r="B34" s="45" t="s">
        <v>11</v>
      </c>
      <c r="C34" s="46">
        <f ca="1">_xll.DBRW($B$1,$A34,$B34,$B$2,C$8,$B$3,C$7,C$6)</f>
        <v>378988</v>
      </c>
      <c r="D34" s="46">
        <f ca="1">_xll.DBRW($B$1,$A34,$B34,$B$2,D$8,$B$3,D$7,D$6)</f>
        <v>377825</v>
      </c>
      <c r="E34" s="46">
        <f ca="1">_xll.DBRW($B$1,$A34,$B34,$B$2,E$8,$B$3,E$7,E$6)</f>
        <v>379389</v>
      </c>
      <c r="F34" s="46">
        <f ca="1">_xll.DBRW($B$1,$A34,$B34,$B$2,F$8,$B$3,F$7,F$6)</f>
        <v>378689</v>
      </c>
      <c r="G34" s="47">
        <f ca="1">_xll.DBRW($B$1,$A34,$B34,$B$2,G$8,$B$3,G$7,G$6)</f>
        <v>378988</v>
      </c>
      <c r="I34" s="38" t="s">
        <v>74</v>
      </c>
      <c r="J34" s="39" t="s">
        <v>11</v>
      </c>
      <c r="K34" s="46">
        <v>378988</v>
      </c>
      <c r="L34" s="46">
        <v>377825</v>
      </c>
      <c r="M34" s="46">
        <v>379389</v>
      </c>
      <c r="N34" s="46">
        <v>378689</v>
      </c>
      <c r="O34" s="47">
        <v>378988</v>
      </c>
    </row>
    <row r="35" spans="1:15">
      <c r="A35" s="44" t="s">
        <v>74</v>
      </c>
      <c r="B35" s="45" t="s">
        <v>12</v>
      </c>
      <c r="C35" s="46">
        <f ca="1">_xll.DBRW($B$1,$A35,$B35,$B$2,C$8,$B$3,C$7,C$6)</f>
        <v>379470</v>
      </c>
      <c r="D35" s="46">
        <f ca="1">_xll.DBRW($B$1,$A35,$B35,$B$2,D$8,$B$3,D$7,D$6)</f>
        <v>378126</v>
      </c>
      <c r="E35" s="46">
        <f ca="1">_xll.DBRW($B$1,$A35,$B35,$B$2,E$8,$B$3,E$7,E$6)</f>
        <v>379852</v>
      </c>
      <c r="F35" s="46">
        <f ca="1">_xll.DBRW($B$1,$A35,$B35,$B$2,F$8,$B$3,F$7,F$6)</f>
        <v>379047</v>
      </c>
      <c r="G35" s="47">
        <f ca="1">_xll.DBRW($B$1,$A35,$B35,$B$2,G$8,$B$3,G$7,G$6)</f>
        <v>379470</v>
      </c>
      <c r="I35" s="38" t="s">
        <v>74</v>
      </c>
      <c r="J35" s="39" t="s">
        <v>12</v>
      </c>
      <c r="K35" s="46">
        <v>379470</v>
      </c>
      <c r="L35" s="46">
        <v>378126</v>
      </c>
      <c r="M35" s="46">
        <v>379852</v>
      </c>
      <c r="N35" s="46">
        <v>379047</v>
      </c>
      <c r="O35" s="47">
        <v>379470</v>
      </c>
    </row>
    <row r="36" spans="1:15">
      <c r="A36" s="44" t="s">
        <v>74</v>
      </c>
      <c r="B36" s="45" t="s">
        <v>13</v>
      </c>
      <c r="C36" s="46">
        <f ca="1">_xll.DBRW($B$1,$A36,$B36,$B$2,C$8,$B$3,C$7,C$6)</f>
        <v>379870</v>
      </c>
      <c r="D36" s="46">
        <f ca="1">_xll.DBRW($B$1,$A36,$B36,$B$2,D$8,$B$3,D$7,D$6)</f>
        <v>378441</v>
      </c>
      <c r="E36" s="46">
        <f ca="1">_xll.DBRW($B$1,$A36,$B36,$B$2,E$8,$B$3,E$7,E$6)</f>
        <v>380306</v>
      </c>
      <c r="F36" s="46">
        <f ca="1">_xll.DBRW($B$1,$A36,$B36,$B$2,F$8,$B$3,F$7,F$6)</f>
        <v>379399</v>
      </c>
      <c r="G36" s="47">
        <f ca="1">_xll.DBRW($B$1,$A36,$B36,$B$2,G$8,$B$3,G$7,G$6)</f>
        <v>379870</v>
      </c>
      <c r="I36" s="38" t="s">
        <v>74</v>
      </c>
      <c r="J36" s="39" t="s">
        <v>13</v>
      </c>
      <c r="K36" s="46">
        <v>379870</v>
      </c>
      <c r="L36" s="46">
        <v>378441</v>
      </c>
      <c r="M36" s="46">
        <v>380306</v>
      </c>
      <c r="N36" s="46">
        <v>379399</v>
      </c>
      <c r="O36" s="47">
        <v>379870</v>
      </c>
    </row>
    <row r="37" spans="1:15">
      <c r="A37" s="44" t="s">
        <v>74</v>
      </c>
      <c r="B37" s="45" t="s">
        <v>14</v>
      </c>
      <c r="C37" s="46">
        <f ca="1">_xll.DBRW($B$1,$A37,$B37,$B$2,C$8,$B$3,C$7,C$6)</f>
        <v>380201</v>
      </c>
      <c r="D37" s="46">
        <f ca="1">_xll.DBRW($B$1,$A37,$B37,$B$2,D$8,$B$3,D$7,D$6)</f>
        <v>378768</v>
      </c>
      <c r="E37" s="46">
        <f ca="1">_xll.DBRW($B$1,$A37,$B37,$B$2,E$8,$B$3,E$7,E$6)</f>
        <v>380761</v>
      </c>
      <c r="F37" s="46">
        <f ca="1">_xll.DBRW($B$1,$A37,$B37,$B$2,F$8,$B$3,F$7,F$6)</f>
        <v>379833</v>
      </c>
      <c r="G37" s="47">
        <f ca="1">_xll.DBRW($B$1,$A37,$B37,$B$2,G$8,$B$3,G$7,G$6)</f>
        <v>380201</v>
      </c>
      <c r="I37" s="38" t="s">
        <v>74</v>
      </c>
      <c r="J37" s="39" t="s">
        <v>14</v>
      </c>
      <c r="K37" s="46">
        <v>380201</v>
      </c>
      <c r="L37" s="46">
        <v>378768</v>
      </c>
      <c r="M37" s="46">
        <v>380761</v>
      </c>
      <c r="N37" s="46">
        <v>379833</v>
      </c>
      <c r="O37" s="47">
        <v>380201</v>
      </c>
    </row>
    <row r="38" spans="1:15">
      <c r="A38" s="44" t="s">
        <v>74</v>
      </c>
      <c r="B38" s="45" t="s">
        <v>15</v>
      </c>
      <c r="C38" s="46">
        <f ca="1">_xll.DBRW($B$1,$A38,$B38,$B$2,C$8,$B$3,C$7,C$6)</f>
        <v>380434</v>
      </c>
      <c r="D38" s="46">
        <f ca="1">_xll.DBRW($B$1,$A38,$B38,$B$2,D$8,$B$3,D$7,D$6)</f>
        <v>379114</v>
      </c>
      <c r="E38" s="46">
        <f ca="1">_xll.DBRW($B$1,$A38,$B38,$B$2,E$8,$B$3,E$7,E$6)</f>
        <v>381334</v>
      </c>
      <c r="F38" s="46">
        <f ca="1">_xll.DBRW($B$1,$A38,$B38,$B$2,F$8,$B$3,F$7,F$6)</f>
        <v>380349</v>
      </c>
      <c r="G38" s="47">
        <f ca="1">_xll.DBRW($B$1,$A38,$B38,$B$2,G$8,$B$3,G$7,G$6)</f>
        <v>380434</v>
      </c>
      <c r="I38" s="38" t="s">
        <v>74</v>
      </c>
      <c r="J38" s="39" t="s">
        <v>15</v>
      </c>
      <c r="K38" s="46">
        <v>380434</v>
      </c>
      <c r="L38" s="46">
        <v>379114</v>
      </c>
      <c r="M38" s="46">
        <v>381334</v>
      </c>
      <c r="N38" s="46">
        <v>380349</v>
      </c>
      <c r="O38" s="47">
        <v>380434</v>
      </c>
    </row>
    <row r="39" spans="1:15">
      <c r="A39" s="44" t="s">
        <v>74</v>
      </c>
      <c r="B39" s="45" t="s">
        <v>16</v>
      </c>
      <c r="C39" s="46">
        <f ca="1">_xll.DBRW($B$1,$A39,$B39,$B$2,C$8,$B$3,C$7,C$6)</f>
        <v>380584</v>
      </c>
      <c r="D39" s="46">
        <f ca="1">_xll.DBRW($B$1,$A39,$B39,$B$2,D$8,$B$3,D$7,D$6)</f>
        <v>379481</v>
      </c>
      <c r="E39" s="46">
        <f ca="1">_xll.DBRW($B$1,$A39,$B39,$B$2,E$8,$B$3,E$7,E$6)</f>
        <v>381751</v>
      </c>
      <c r="F39" s="46">
        <f ca="1">_xll.DBRW($B$1,$A39,$B39,$B$2,F$8,$B$3,F$7,F$6)</f>
        <v>380755</v>
      </c>
      <c r="G39" s="47">
        <f ca="1">_xll.DBRW($B$1,$A39,$B39,$B$2,G$8,$B$3,G$7,G$6)</f>
        <v>380584</v>
      </c>
      <c r="I39" s="38" t="s">
        <v>74</v>
      </c>
      <c r="J39" s="39" t="s">
        <v>16</v>
      </c>
      <c r="K39" s="46">
        <v>380584</v>
      </c>
      <c r="L39" s="46">
        <v>379481</v>
      </c>
      <c r="M39" s="46">
        <v>381751</v>
      </c>
      <c r="N39" s="46">
        <v>380755</v>
      </c>
      <c r="O39" s="47">
        <v>380584</v>
      </c>
    </row>
    <row r="40" spans="1:15">
      <c r="A40" s="44" t="s">
        <v>74</v>
      </c>
      <c r="B40" s="45" t="s">
        <v>17</v>
      </c>
      <c r="C40" s="46">
        <f ca="1">_xll.DBRW($B$1,$A40,$B40,$B$2,C$8,$B$3,C$7,C$6)</f>
        <v>380434</v>
      </c>
      <c r="D40" s="46">
        <f ca="1">_xll.DBRW($B$1,$A40,$B40,$B$2,D$8,$B$3,D$7,D$6)</f>
        <v>379868</v>
      </c>
      <c r="E40" s="46">
        <f ca="1">_xll.DBRW($B$1,$A40,$B40,$B$2,E$8,$B$3,E$7,E$6)</f>
        <v>382123</v>
      </c>
      <c r="F40" s="46">
        <f ca="1">_xll.DBRW($B$1,$A40,$B40,$B$2,F$8,$B$3,F$7,F$6)</f>
        <v>380849</v>
      </c>
      <c r="G40" s="47">
        <f ca="1">_xll.DBRW($B$1,$A40,$B40,$B$2,G$8,$B$3,G$7,G$6)</f>
        <v>380434</v>
      </c>
      <c r="I40" s="38" t="s">
        <v>74</v>
      </c>
      <c r="J40" s="39" t="s">
        <v>17</v>
      </c>
      <c r="K40" s="46">
        <v>380434</v>
      </c>
      <c r="L40" s="46">
        <v>379868</v>
      </c>
      <c r="M40" s="46">
        <v>382123</v>
      </c>
      <c r="N40" s="46">
        <v>380849</v>
      </c>
      <c r="O40" s="47">
        <v>380434</v>
      </c>
    </row>
    <row r="41" spans="1:15">
      <c r="A41" s="44" t="s">
        <v>74</v>
      </c>
      <c r="B41" s="45" t="s">
        <v>18</v>
      </c>
      <c r="C41" s="46">
        <f ca="1">_xll.DBRW($B$1,$A41,$B41,$B$2,C$8,$B$3,C$7,C$6)</f>
        <v>380431</v>
      </c>
      <c r="D41" s="46">
        <f ca="1">_xll.DBRW($B$1,$A41,$B41,$B$2,D$8,$B$3,D$7,D$6)</f>
        <v>380263</v>
      </c>
      <c r="E41" s="46">
        <f ca="1">_xll.DBRW($B$1,$A41,$B41,$B$2,E$8,$B$3,E$7,E$6)</f>
        <v>382219</v>
      </c>
      <c r="F41" s="46">
        <f ca="1">_xll.DBRW($B$1,$A41,$B41,$B$2,F$8,$B$3,F$7,F$6)</f>
        <v>380750</v>
      </c>
      <c r="G41" s="47">
        <f ca="1">_xll.DBRW($B$1,$A41,$B41,$B$2,G$8,$B$3,G$7,G$6)</f>
        <v>380431</v>
      </c>
      <c r="I41" s="38" t="s">
        <v>74</v>
      </c>
      <c r="J41" s="39" t="s">
        <v>18</v>
      </c>
      <c r="K41" s="46">
        <v>380431</v>
      </c>
      <c r="L41" s="46">
        <v>380263</v>
      </c>
      <c r="M41" s="46">
        <v>382219</v>
      </c>
      <c r="N41" s="46">
        <v>380750</v>
      </c>
      <c r="O41" s="47">
        <v>380431</v>
      </c>
    </row>
    <row r="42" spans="1:15">
      <c r="A42" s="44" t="s">
        <v>74</v>
      </c>
      <c r="B42" s="45" t="s">
        <v>19</v>
      </c>
      <c r="C42" s="46">
        <f ca="1">_xll.DBRW($B$1,$A42,$B42,$B$2,C$8,$B$3,C$7,C$6)</f>
        <v>380091</v>
      </c>
      <c r="D42" s="46">
        <f ca="1">_xll.DBRW($B$1,$A42,$B42,$B$2,D$8,$B$3,D$7,D$6)</f>
        <v>380672</v>
      </c>
      <c r="E42" s="46">
        <f ca="1">_xll.DBRW($B$1,$A42,$B42,$B$2,E$8,$B$3,E$7,E$6)</f>
        <v>382343</v>
      </c>
      <c r="F42" s="46">
        <f ca="1">_xll.DBRW($B$1,$A42,$B42,$B$2,F$8,$B$3,F$7,F$6)</f>
        <v>380746</v>
      </c>
      <c r="G42" s="47">
        <f ca="1">_xll.DBRW($B$1,$A42,$B42,$B$2,G$8,$B$3,G$7,G$6)</f>
        <v>380091</v>
      </c>
      <c r="I42" s="38" t="s">
        <v>74</v>
      </c>
      <c r="J42" s="39" t="s">
        <v>19</v>
      </c>
      <c r="K42" s="46">
        <v>380091</v>
      </c>
      <c r="L42" s="46">
        <v>380672</v>
      </c>
      <c r="M42" s="46">
        <v>382343</v>
      </c>
      <c r="N42" s="46">
        <v>380746</v>
      </c>
      <c r="O42" s="47">
        <v>380091</v>
      </c>
    </row>
    <row r="43" spans="1:15">
      <c r="A43" s="44" t="s">
        <v>74</v>
      </c>
      <c r="B43" s="45" t="s">
        <v>20</v>
      </c>
      <c r="C43" s="46">
        <f ca="1">_xll.DBRW($B$1,$A43,$B43,$B$2,C$8,$B$3,C$7,C$6)</f>
        <v>379990</v>
      </c>
      <c r="D43" s="46">
        <f ca="1">_xll.DBRW($B$1,$A43,$B43,$B$2,D$8,$B$3,D$7,D$6)</f>
        <v>381098</v>
      </c>
      <c r="E43" s="46">
        <f ca="1">_xll.DBRW($B$1,$A43,$B43,$B$2,E$8,$B$3,E$7,E$6)</f>
        <v>382518</v>
      </c>
      <c r="F43" s="46">
        <f ca="1">_xll.DBRW($B$1,$A43,$B43,$B$2,F$8,$B$3,F$7,F$6)</f>
        <v>380842</v>
      </c>
      <c r="G43" s="47">
        <f ca="1">_xll.DBRW($B$1,$A43,$B43,$B$2,G$8,$B$3,G$7,G$6)</f>
        <v>380276</v>
      </c>
      <c r="I43" s="38" t="s">
        <v>74</v>
      </c>
      <c r="J43" s="39" t="s">
        <v>20</v>
      </c>
      <c r="K43" s="46">
        <v>379990</v>
      </c>
      <c r="L43" s="46">
        <v>381098</v>
      </c>
      <c r="M43" s="46">
        <v>382518</v>
      </c>
      <c r="N43" s="46">
        <v>380842</v>
      </c>
      <c r="O43" s="47">
        <v>380276</v>
      </c>
    </row>
    <row r="44" spans="1:15" ht="15.75" thickBot="1">
      <c r="A44" s="48" t="s">
        <v>74</v>
      </c>
      <c r="B44" s="49" t="s">
        <v>21</v>
      </c>
      <c r="C44" s="50">
        <f ca="1">_xll.DBRW($B$1,$A44,$B44,$B$2,C$8,$B$3,C$7,C$6)</f>
        <v>379922</v>
      </c>
      <c r="D44" s="50">
        <f ca="1">_xll.DBRW($B$1,$A44,$B44,$B$2,D$8,$B$3,D$7,D$6)</f>
        <v>381544</v>
      </c>
      <c r="E44" s="50">
        <f ca="1">_xll.DBRW($B$1,$A44,$B44,$B$2,E$8,$B$3,E$7,E$6)</f>
        <v>382714</v>
      </c>
      <c r="F44" s="50">
        <f ca="1">_xll.DBRW($B$1,$A44,$B44,$B$2,F$8,$B$3,F$7,F$6)</f>
        <v>381106</v>
      </c>
      <c r="G44" s="51">
        <f ca="1">_xll.DBRW($B$1,$A44,$B44,$B$2,G$8,$B$3,G$7,G$6)</f>
        <v>380519</v>
      </c>
      <c r="I44" s="56" t="s">
        <v>74</v>
      </c>
      <c r="J44" s="57" t="s">
        <v>21</v>
      </c>
      <c r="K44" s="50">
        <v>379922</v>
      </c>
      <c r="L44" s="50">
        <v>381544</v>
      </c>
      <c r="M44" s="50">
        <v>382714</v>
      </c>
      <c r="N44" s="50">
        <v>381106</v>
      </c>
      <c r="O44" s="51">
        <v>380519</v>
      </c>
    </row>
    <row r="45" spans="1:15">
      <c r="A45" s="44">
        <f>A33+1</f>
        <v>2013</v>
      </c>
      <c r="B45" s="45" t="s">
        <v>10</v>
      </c>
      <c r="C45" s="46">
        <f ca="1">_xll.DBRW($B$1,$A45,$B45,$B$2,C$8,$B$3,C$7,C$6)</f>
        <v>380183</v>
      </c>
      <c r="D45" s="46">
        <f ca="1">_xll.DBRW($B$1,$A45,$B45,$B$2,D$8,$B$3,D$7,D$6)</f>
        <v>382017</v>
      </c>
      <c r="E45" s="46">
        <f ca="1">_xll.DBRW($B$1,$A45,$B45,$B$2,E$8,$B$3,E$7,E$6)</f>
        <v>383527</v>
      </c>
      <c r="F45" s="46">
        <f ca="1">_xll.DBRW($B$1,$A45,$B45,$B$2,F$8,$B$3,F$7,F$6)</f>
        <v>381745</v>
      </c>
      <c r="G45" s="47">
        <f ca="1">_xll.DBRW($B$1,$A45,$B45,$B$2,G$8,$B$3,G$7,G$6)</f>
        <v>380784</v>
      </c>
      <c r="I45" s="38">
        <v>2013</v>
      </c>
      <c r="J45" s="39" t="s">
        <v>10</v>
      </c>
      <c r="K45" s="46">
        <v>380183</v>
      </c>
      <c r="L45" s="46">
        <v>382017</v>
      </c>
      <c r="M45" s="46">
        <v>383527</v>
      </c>
      <c r="N45" s="46">
        <v>381745</v>
      </c>
      <c r="O45" s="47">
        <v>380784</v>
      </c>
    </row>
    <row r="46" spans="1:15">
      <c r="A46" s="44">
        <f t="shared" ref="A46:A56" si="0">A34+1</f>
        <v>2013</v>
      </c>
      <c r="B46" s="45" t="s">
        <v>11</v>
      </c>
      <c r="C46" s="46">
        <f ca="1">_xll.DBRW($B$1,$A46,$B46,$B$2,C$8,$B$3,C$7,C$6)</f>
        <v>380845</v>
      </c>
      <c r="D46" s="46">
        <f ca="1">_xll.DBRW($B$1,$A46,$B46,$B$2,D$8,$B$3,D$7,D$6)</f>
        <v>382493</v>
      </c>
      <c r="E46" s="46">
        <f ca="1">_xll.DBRW($B$1,$A46,$B46,$B$2,E$8,$B$3,E$7,E$6)</f>
        <v>384288</v>
      </c>
      <c r="F46" s="46">
        <f ca="1">_xll.DBRW($B$1,$A46,$B46,$B$2,F$8,$B$3,F$7,F$6)</f>
        <v>382306</v>
      </c>
      <c r="G46" s="47">
        <f ca="1">_xll.DBRW($B$1,$A46,$B46,$B$2,G$8,$B$3,G$7,G$6)</f>
        <v>381206</v>
      </c>
      <c r="I46" s="38">
        <v>2013</v>
      </c>
      <c r="J46" s="39" t="s">
        <v>11</v>
      </c>
      <c r="K46" s="46">
        <v>380845</v>
      </c>
      <c r="L46" s="46">
        <v>382493</v>
      </c>
      <c r="M46" s="46">
        <v>384288</v>
      </c>
      <c r="N46" s="46">
        <v>382306</v>
      </c>
      <c r="O46" s="47">
        <v>381206</v>
      </c>
    </row>
    <row r="47" spans="1:15">
      <c r="A47" s="44">
        <f t="shared" si="0"/>
        <v>2013</v>
      </c>
      <c r="B47" s="45" t="s">
        <v>12</v>
      </c>
      <c r="C47" s="46">
        <f ca="1">_xll.DBRW($B$1,$A47,$B47,$B$2,C$8,$B$3,C$7,C$6)</f>
        <v>381526</v>
      </c>
      <c r="D47" s="46">
        <f ca="1">_xll.DBRW($B$1,$A47,$B47,$B$2,D$8,$B$3,D$7,D$6)</f>
        <v>382989</v>
      </c>
      <c r="E47" s="46">
        <f ca="1">_xll.DBRW($B$1,$A47,$B47,$B$2,E$8,$B$3,E$7,E$6)</f>
        <v>384966</v>
      </c>
      <c r="F47" s="46">
        <f ca="1">_xll.DBRW($B$1,$A47,$B47,$B$2,F$8,$B$3,F$7,F$6)</f>
        <v>382817</v>
      </c>
      <c r="G47" s="47">
        <f ca="1">_xll.DBRW($B$1,$A47,$B47,$B$2,G$8,$B$3,G$7,G$6)</f>
        <v>381615</v>
      </c>
      <c r="I47" s="38">
        <v>2013</v>
      </c>
      <c r="J47" s="39" t="s">
        <v>12</v>
      </c>
      <c r="K47" s="46">
        <v>381526</v>
      </c>
      <c r="L47" s="46">
        <v>382989</v>
      </c>
      <c r="M47" s="46">
        <v>384966</v>
      </c>
      <c r="N47" s="46">
        <v>382817</v>
      </c>
      <c r="O47" s="47">
        <v>381615</v>
      </c>
    </row>
    <row r="48" spans="1:15">
      <c r="A48" s="44">
        <f t="shared" si="0"/>
        <v>2013</v>
      </c>
      <c r="B48" s="45" t="s">
        <v>13</v>
      </c>
      <c r="C48" s="46">
        <f ca="1">_xll.DBRW($B$1,$A48,$B48,$B$2,C$8,$B$3,C$7,C$6)</f>
        <v>381819</v>
      </c>
      <c r="D48" s="46">
        <f ca="1">_xll.DBRW($B$1,$A48,$B48,$B$2,D$8,$B$3,D$7,D$6)</f>
        <v>383515</v>
      </c>
      <c r="E48" s="46">
        <f ca="1">_xll.DBRW($B$1,$A48,$B48,$B$2,E$8,$B$3,E$7,E$6)</f>
        <v>385631</v>
      </c>
      <c r="F48" s="46">
        <f ca="1">_xll.DBRW($B$1,$A48,$B48,$B$2,F$8,$B$3,F$7,F$6)</f>
        <v>383312</v>
      </c>
      <c r="G48" s="47">
        <f ca="1">_xll.DBRW($B$1,$A48,$B48,$B$2,G$8,$B$3,G$7,G$6)</f>
        <v>382146</v>
      </c>
      <c r="I48" s="38">
        <v>2013</v>
      </c>
      <c r="J48" s="39" t="s">
        <v>13</v>
      </c>
      <c r="K48" s="46">
        <v>381819</v>
      </c>
      <c r="L48" s="46">
        <v>383515</v>
      </c>
      <c r="M48" s="46">
        <v>385631</v>
      </c>
      <c r="N48" s="46">
        <v>383312</v>
      </c>
      <c r="O48" s="47">
        <v>382146</v>
      </c>
    </row>
    <row r="49" spans="1:15">
      <c r="A49" s="44">
        <f t="shared" si="0"/>
        <v>2013</v>
      </c>
      <c r="B49" s="45" t="s">
        <v>14</v>
      </c>
      <c r="C49" s="46">
        <f ca="1">_xll.DBRW($B$1,$A49,$B49,$B$2,C$8,$B$3,C$7,C$6)</f>
        <v>382139</v>
      </c>
      <c r="D49" s="46">
        <f ca="1">_xll.DBRW($B$1,$A49,$B49,$B$2,D$8,$B$3,D$7,D$6)</f>
        <v>384060</v>
      </c>
      <c r="E49" s="46">
        <f ca="1">_xll.DBRW($B$1,$A49,$B49,$B$2,E$8,$B$3,E$7,E$6)</f>
        <v>386298</v>
      </c>
      <c r="F49" s="46">
        <f ca="1">_xll.DBRW($B$1,$A49,$B49,$B$2,F$8,$B$3,F$7,F$6)</f>
        <v>383829</v>
      </c>
      <c r="G49" s="47">
        <f ca="1">_xll.DBRW($B$1,$A49,$B49,$B$2,G$8,$B$3,G$7,G$6)</f>
        <v>382646</v>
      </c>
      <c r="I49" s="38">
        <v>2013</v>
      </c>
      <c r="J49" s="39" t="s">
        <v>14</v>
      </c>
      <c r="K49" s="46">
        <v>382139</v>
      </c>
      <c r="L49" s="46">
        <v>384060</v>
      </c>
      <c r="M49" s="46">
        <v>386298</v>
      </c>
      <c r="N49" s="46">
        <v>383829</v>
      </c>
      <c r="O49" s="47">
        <v>382646</v>
      </c>
    </row>
    <row r="50" spans="1:15">
      <c r="A50" s="44">
        <f t="shared" si="0"/>
        <v>2013</v>
      </c>
      <c r="B50" s="45" t="s">
        <v>15</v>
      </c>
      <c r="C50" s="46">
        <f ca="1">_xll.DBRW($B$1,$A50,$B50,$B$2,C$8,$B$3,C$7,C$6)</f>
        <v>382682</v>
      </c>
      <c r="D50" s="46">
        <f ca="1">_xll.DBRW($B$1,$A50,$B50,$B$2,D$8,$B$3,D$7,D$6)</f>
        <v>384627</v>
      </c>
      <c r="E50" s="46">
        <f ca="1">_xll.DBRW($B$1,$A50,$B50,$B$2,E$8,$B$3,E$7,E$6)</f>
        <v>387137</v>
      </c>
      <c r="F50" s="46">
        <f ca="1">_xll.DBRW($B$1,$A50,$B50,$B$2,F$8,$B$3,F$7,F$6)</f>
        <v>384446</v>
      </c>
      <c r="G50" s="47">
        <f ca="1">_xll.DBRW($B$1,$A50,$B50,$B$2,G$8,$B$3,G$7,G$6)</f>
        <v>383429</v>
      </c>
      <c r="I50" s="38">
        <v>2013</v>
      </c>
      <c r="J50" s="39" t="s">
        <v>15</v>
      </c>
      <c r="K50" s="46">
        <v>0</v>
      </c>
      <c r="L50" s="46">
        <v>384627</v>
      </c>
      <c r="M50" s="46">
        <v>387137</v>
      </c>
      <c r="N50" s="46">
        <v>384446</v>
      </c>
      <c r="O50" s="47">
        <v>383429</v>
      </c>
    </row>
    <row r="51" spans="1:15">
      <c r="A51" s="44">
        <f t="shared" si="0"/>
        <v>2013</v>
      </c>
      <c r="B51" s="45" t="s">
        <v>16</v>
      </c>
      <c r="C51" s="46">
        <f ca="1">_xll.DBRW($B$1,$A51,$B51,$B$2,C$8,$B$3,C$7,C$6)</f>
        <v>383254</v>
      </c>
      <c r="D51" s="46">
        <f ca="1">_xll.DBRW($B$1,$A51,$B51,$B$2,D$8,$B$3,D$7,D$6)</f>
        <v>385215</v>
      </c>
      <c r="E51" s="46">
        <f ca="1">_xll.DBRW($B$1,$A51,$B51,$B$2,E$8,$B$3,E$7,E$6)</f>
        <v>387750</v>
      </c>
      <c r="F51" s="46">
        <f ca="1">_xll.DBRW($B$1,$A51,$B51,$B$2,F$8,$B$3,F$7,F$6)</f>
        <v>384922</v>
      </c>
      <c r="G51" s="47">
        <f ca="1">_xll.DBRW($B$1,$A51,$B51,$B$2,G$8,$B$3,G$7,G$6)</f>
        <v>383820</v>
      </c>
      <c r="I51" s="38">
        <v>2013</v>
      </c>
      <c r="J51" s="39" t="s">
        <v>16</v>
      </c>
      <c r="K51" s="46">
        <v>0</v>
      </c>
      <c r="L51" s="46">
        <v>385215</v>
      </c>
      <c r="M51" s="46">
        <v>387750</v>
      </c>
      <c r="N51" s="46">
        <v>384922</v>
      </c>
      <c r="O51" s="47">
        <v>383820</v>
      </c>
    </row>
    <row r="52" spans="1:15">
      <c r="A52" s="44">
        <f t="shared" si="0"/>
        <v>2013</v>
      </c>
      <c r="B52" s="45" t="s">
        <v>17</v>
      </c>
      <c r="C52" s="46">
        <f ca="1">_xll.DBRW($B$1,$A52,$B52,$B$2,C$8,$B$3,C$7,C$6)</f>
        <v>0</v>
      </c>
      <c r="D52" s="46">
        <f ca="1">_xll.DBRW($B$1,$A52,$B52,$B$2,D$8,$B$3,D$7,D$6)</f>
        <v>385830</v>
      </c>
      <c r="E52" s="46">
        <f ca="1">_xll.DBRW($B$1,$A52,$B52,$B$2,E$8,$B$3,E$7,E$6)</f>
        <v>388293</v>
      </c>
      <c r="F52" s="46">
        <f ca="1">_xll.DBRW($B$1,$A52,$B52,$B$2,F$8,$B$3,F$7,F$6)</f>
        <v>385298</v>
      </c>
      <c r="G52" s="47">
        <f ca="1">_xll.DBRW($B$1,$A52,$B52,$B$2,G$8,$B$3,G$7,G$6)</f>
        <v>384185</v>
      </c>
      <c r="I52" s="38">
        <v>2013</v>
      </c>
      <c r="J52" s="39" t="s">
        <v>17</v>
      </c>
      <c r="K52" s="46">
        <v>0</v>
      </c>
      <c r="L52" s="46">
        <v>385830</v>
      </c>
      <c r="M52" s="46">
        <v>388293</v>
      </c>
      <c r="N52" s="46">
        <v>385298</v>
      </c>
      <c r="O52" s="47">
        <v>384185</v>
      </c>
    </row>
    <row r="53" spans="1:15">
      <c r="A53" s="44">
        <f t="shared" si="0"/>
        <v>2013</v>
      </c>
      <c r="B53" s="45" t="s">
        <v>18</v>
      </c>
      <c r="C53" s="46">
        <f ca="1">_xll.DBRW($B$1,$A53,$B53,$B$2,C$8,$B$3,C$7,C$6)</f>
        <v>0</v>
      </c>
      <c r="D53" s="46">
        <f ca="1">_xll.DBRW($B$1,$A53,$B53,$B$2,D$8,$B$3,D$7,D$6)</f>
        <v>386453</v>
      </c>
      <c r="E53" s="46">
        <f ca="1">_xll.DBRW($B$1,$A53,$B53,$B$2,E$8,$B$3,E$7,E$6)</f>
        <v>388434</v>
      </c>
      <c r="F53" s="46">
        <f ca="1">_xll.DBRW($B$1,$A53,$B53,$B$2,F$8,$B$3,F$7,F$6)</f>
        <v>385367</v>
      </c>
      <c r="G53" s="47">
        <f ca="1">_xll.DBRW($B$1,$A53,$B53,$B$2,G$8,$B$3,G$7,G$6)</f>
        <v>384160</v>
      </c>
      <c r="I53" s="38">
        <v>2013</v>
      </c>
      <c r="J53" s="39" t="s">
        <v>18</v>
      </c>
      <c r="K53" s="46">
        <v>0</v>
      </c>
      <c r="L53" s="46">
        <v>386453</v>
      </c>
      <c r="M53" s="46">
        <v>388434</v>
      </c>
      <c r="N53" s="46">
        <v>385367</v>
      </c>
      <c r="O53" s="47">
        <v>384160</v>
      </c>
    </row>
    <row r="54" spans="1:15">
      <c r="A54" s="44">
        <f t="shared" si="0"/>
        <v>2013</v>
      </c>
      <c r="B54" s="45" t="s">
        <v>19</v>
      </c>
      <c r="C54" s="46">
        <f ca="1">_xll.DBRW($B$1,$A54,$B54,$B$2,C$8,$B$3,C$7,C$6)</f>
        <v>0</v>
      </c>
      <c r="D54" s="46">
        <f ca="1">_xll.DBRW($B$1,$A54,$B54,$B$2,D$8,$B$3,D$7,D$6)</f>
        <v>387089</v>
      </c>
      <c r="E54" s="46">
        <f ca="1">_xll.DBRW($B$1,$A54,$B54,$B$2,E$8,$B$3,E$7,E$6)</f>
        <v>388615</v>
      </c>
      <c r="F54" s="46">
        <f ca="1">_xll.DBRW($B$1,$A54,$B54,$B$2,F$8,$B$3,F$7,F$6)</f>
        <v>385482</v>
      </c>
      <c r="G54" s="47">
        <f ca="1">_xll.DBRW($B$1,$A54,$B54,$B$2,G$8,$B$3,G$7,G$6)</f>
        <v>384179</v>
      </c>
      <c r="I54" s="38">
        <v>2013</v>
      </c>
      <c r="J54" s="39" t="s">
        <v>19</v>
      </c>
      <c r="K54" s="46">
        <v>0</v>
      </c>
      <c r="L54" s="46">
        <v>387089</v>
      </c>
      <c r="M54" s="46">
        <v>388615</v>
      </c>
      <c r="N54" s="46">
        <v>385482</v>
      </c>
      <c r="O54" s="47">
        <v>384179</v>
      </c>
    </row>
    <row r="55" spans="1:15">
      <c r="A55" s="44">
        <f t="shared" si="0"/>
        <v>2013</v>
      </c>
      <c r="B55" s="45" t="s">
        <v>20</v>
      </c>
      <c r="C55" s="46">
        <f ca="1">_xll.DBRW($B$1,$A55,$B55,$B$2,C$8,$B$3,C$7,C$6)</f>
        <v>0</v>
      </c>
      <c r="D55" s="46">
        <f ca="1">_xll.DBRW($B$1,$A55,$B55,$B$2,D$8,$B$3,D$7,D$6)</f>
        <v>387731</v>
      </c>
      <c r="E55" s="46">
        <f ca="1">_xll.DBRW($B$1,$A55,$B55,$B$2,E$8,$B$3,E$7,E$6)</f>
        <v>388873</v>
      </c>
      <c r="F55" s="46">
        <f ca="1">_xll.DBRW($B$1,$A55,$B55,$B$2,F$8,$B$3,F$7,F$6)</f>
        <v>385677</v>
      </c>
      <c r="G55" s="47">
        <f ca="1">_xll.DBRW($B$1,$A55,$B55,$B$2,G$8,$B$3,G$7,G$6)</f>
        <v>384231</v>
      </c>
      <c r="I55" s="38">
        <v>2013</v>
      </c>
      <c r="J55" s="39" t="s">
        <v>20</v>
      </c>
      <c r="K55" s="46">
        <v>0</v>
      </c>
      <c r="L55" s="46">
        <v>387731</v>
      </c>
      <c r="M55" s="46">
        <v>388873</v>
      </c>
      <c r="N55" s="46">
        <v>385677</v>
      </c>
      <c r="O55" s="47">
        <v>384231</v>
      </c>
    </row>
    <row r="56" spans="1:15" ht="15.75" thickBot="1">
      <c r="A56" s="44">
        <f t="shared" si="0"/>
        <v>2013</v>
      </c>
      <c r="B56" s="49" t="s">
        <v>21</v>
      </c>
      <c r="C56" s="50">
        <f ca="1">_xll.DBRW($B$1,$A56,$B56,$B$2,C$8,$B$3,C$7,C$6)</f>
        <v>0</v>
      </c>
      <c r="D56" s="50">
        <f ca="1">_xll.DBRW($B$1,$A56,$B56,$B$2,D$8,$B$3,D$7,D$6)</f>
        <v>388378</v>
      </c>
      <c r="E56" s="50">
        <f ca="1">_xll.DBRW($B$1,$A56,$B56,$B$2,E$8,$B$3,E$7,E$6)</f>
        <v>389160</v>
      </c>
      <c r="F56" s="50">
        <f ca="1">_xll.DBRW($B$1,$A56,$B56,$B$2,F$8,$B$3,F$7,F$6)</f>
        <v>385908</v>
      </c>
      <c r="G56" s="51">
        <f ca="1">_xll.DBRW($B$1,$A56,$B56,$B$2,G$8,$B$3,G$7,G$6)</f>
        <v>384469</v>
      </c>
      <c r="I56" s="56">
        <v>2013</v>
      </c>
      <c r="J56" s="57" t="s">
        <v>21</v>
      </c>
      <c r="K56" s="50">
        <v>0</v>
      </c>
      <c r="L56" s="50">
        <v>388378</v>
      </c>
      <c r="M56" s="50">
        <v>389160</v>
      </c>
      <c r="N56" s="50">
        <v>385908</v>
      </c>
      <c r="O56" s="51">
        <v>384469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6"/>
  <sheetViews>
    <sheetView workbookViewId="0">
      <selection activeCell="I6" sqref="I6:O56"/>
    </sheetView>
  </sheetViews>
  <sheetFormatPr defaultRowHeight="15"/>
  <cols>
    <col min="1" max="2" width="8" style="30" customWidth="1"/>
    <col min="3" max="7" width="15.85546875" style="30" customWidth="1"/>
    <col min="8" max="8" width="22.7109375" style="30" customWidth="1"/>
    <col min="9" max="10" width="8" style="30" customWidth="1"/>
    <col min="11" max="15" width="15.85546875" style="30" customWidth="1"/>
    <col min="16" max="16384" width="9.140625" style="30"/>
  </cols>
  <sheetData>
    <row r="1" spans="1:15">
      <c r="A1" s="31" t="s">
        <v>0</v>
      </c>
      <c r="B1" s="30" t="str">
        <f ca="1">_xll.VIEW("forecasting:OpStat2","!","!",$B$2,"!",$B$3,"!","!")</f>
        <v>forecasting:OpStat2</v>
      </c>
    </row>
    <row r="2" spans="1:15">
      <c r="A2" s="31" t="s">
        <v>1</v>
      </c>
      <c r="B2" s="30" t="str">
        <f ca="1">_xll.SUBNM("forecasting:Location","","Total Location","Location Code")</f>
        <v>FPC</v>
      </c>
    </row>
    <row r="3" spans="1:15">
      <c r="A3" s="31" t="s">
        <v>2</v>
      </c>
      <c r="B3" s="30" t="str">
        <f ca="1">_xll.SUBNM("forecasting:Tariff Schedule","Rates - Input","Total Tariff","Short Name")</f>
        <v>Total Tariff</v>
      </c>
    </row>
    <row r="5" spans="1:15" ht="15.75" thickBot="1">
      <c r="I5" s="59" t="s">
        <v>76</v>
      </c>
    </row>
    <row r="6" spans="1:15">
      <c r="A6" s="34"/>
      <c r="B6" s="35"/>
      <c r="C6" s="36" t="s">
        <v>3</v>
      </c>
      <c r="D6" s="36" t="s">
        <v>4</v>
      </c>
      <c r="E6" s="36" t="s">
        <v>5</v>
      </c>
      <c r="F6" s="37" t="s">
        <v>75</v>
      </c>
      <c r="G6" s="37" t="s">
        <v>78</v>
      </c>
      <c r="I6" s="34"/>
      <c r="J6" s="35"/>
      <c r="K6" s="35" t="s">
        <v>3</v>
      </c>
      <c r="L6" s="35" t="s">
        <v>4</v>
      </c>
      <c r="M6" s="35" t="s">
        <v>5</v>
      </c>
      <c r="N6" s="35" t="s">
        <v>75</v>
      </c>
      <c r="O6" s="52" t="s">
        <v>78</v>
      </c>
    </row>
    <row r="7" spans="1:15">
      <c r="A7" s="38"/>
      <c r="B7" s="39"/>
      <c r="C7" s="40" t="s">
        <v>44</v>
      </c>
      <c r="D7" s="40" t="s">
        <v>44</v>
      </c>
      <c r="E7" s="40" t="s">
        <v>44</v>
      </c>
      <c r="F7" s="40" t="s">
        <v>44</v>
      </c>
      <c r="G7" s="41" t="s">
        <v>44</v>
      </c>
      <c r="I7" s="38"/>
      <c r="J7" s="39"/>
      <c r="K7" s="39" t="s">
        <v>44</v>
      </c>
      <c r="L7" s="39" t="s">
        <v>44</v>
      </c>
      <c r="M7" s="39" t="s">
        <v>44</v>
      </c>
      <c r="N7" s="39" t="s">
        <v>44</v>
      </c>
      <c r="O7" s="53" t="s">
        <v>44</v>
      </c>
    </row>
    <row r="8" spans="1:15">
      <c r="A8" s="38"/>
      <c r="B8" s="39"/>
      <c r="C8" s="42" t="s">
        <v>47</v>
      </c>
      <c r="D8" s="42" t="s">
        <v>47</v>
      </c>
      <c r="E8" s="42" t="s">
        <v>47</v>
      </c>
      <c r="F8" s="42" t="s">
        <v>47</v>
      </c>
      <c r="G8" s="43" t="s">
        <v>47</v>
      </c>
      <c r="I8" s="38"/>
      <c r="J8" s="39"/>
      <c r="K8" s="54" t="s">
        <v>47</v>
      </c>
      <c r="L8" s="54" t="s">
        <v>47</v>
      </c>
      <c r="M8" s="54" t="s">
        <v>47</v>
      </c>
      <c r="N8" s="54" t="s">
        <v>47</v>
      </c>
      <c r="O8" s="53" t="s">
        <v>47</v>
      </c>
    </row>
    <row r="9" spans="1:15">
      <c r="A9" s="44" t="s">
        <v>8</v>
      </c>
      <c r="B9" s="45" t="s">
        <v>10</v>
      </c>
      <c r="C9" s="46">
        <f ca="1">_xll.DBRW($B$1,$A9,$B9,$B$2,C$8,$B$3,C$7,C$6)</f>
        <v>53273</v>
      </c>
      <c r="D9" s="46">
        <f ca="1">_xll.DBRW($B$1,$A9,$B9,$B$2,D$8,$B$3,D$7,D$6)</f>
        <v>53428</v>
      </c>
      <c r="E9" s="46">
        <f ca="1">_xll.DBRW($B$1,$A9,$B9,$B$2,E$8,$B$3,E$7,E$6)</f>
        <v>53273</v>
      </c>
      <c r="F9" s="46"/>
      <c r="G9" s="47"/>
      <c r="I9" s="38" t="s">
        <v>8</v>
      </c>
      <c r="J9" s="39" t="s">
        <v>10</v>
      </c>
      <c r="K9" s="55">
        <v>53273</v>
      </c>
      <c r="L9" s="55">
        <v>53428</v>
      </c>
      <c r="M9" s="55">
        <v>53273</v>
      </c>
      <c r="N9" s="55"/>
      <c r="O9" s="47"/>
    </row>
    <row r="10" spans="1:15">
      <c r="A10" s="44" t="s">
        <v>8</v>
      </c>
      <c r="B10" s="45" t="s">
        <v>11</v>
      </c>
      <c r="C10" s="46">
        <f ca="1">_xll.DBRW($B$1,$A10,$B10,$B$2,C$8,$B$3,C$7,C$6)</f>
        <v>53330</v>
      </c>
      <c r="D10" s="46">
        <f ca="1">_xll.DBRW($B$1,$A10,$B10,$B$2,D$8,$B$3,D$7,D$6)</f>
        <v>53434</v>
      </c>
      <c r="E10" s="46">
        <f ca="1">_xll.DBRW($B$1,$A10,$B10,$B$2,E$8,$B$3,E$7,E$6)</f>
        <v>53330</v>
      </c>
      <c r="F10" s="46"/>
      <c r="G10" s="47"/>
      <c r="I10" s="38" t="s">
        <v>8</v>
      </c>
      <c r="J10" s="39" t="s">
        <v>11</v>
      </c>
      <c r="K10" s="55">
        <v>53330</v>
      </c>
      <c r="L10" s="55">
        <v>53434</v>
      </c>
      <c r="M10" s="55">
        <v>53330</v>
      </c>
      <c r="N10" s="55"/>
      <c r="O10" s="47"/>
    </row>
    <row r="11" spans="1:15">
      <c r="A11" s="44" t="s">
        <v>8</v>
      </c>
      <c r="B11" s="45" t="s">
        <v>12</v>
      </c>
      <c r="C11" s="46">
        <f ca="1">_xll.DBRW($B$1,$A11,$B11,$B$2,C$8,$B$3,C$7,C$6)</f>
        <v>53403</v>
      </c>
      <c r="D11" s="46">
        <f ca="1">_xll.DBRW($B$1,$A11,$B11,$B$2,D$8,$B$3,D$7,D$6)</f>
        <v>53478</v>
      </c>
      <c r="E11" s="46">
        <f ca="1">_xll.DBRW($B$1,$A11,$B11,$B$2,E$8,$B$3,E$7,E$6)</f>
        <v>53403</v>
      </c>
      <c r="F11" s="46"/>
      <c r="G11" s="47"/>
      <c r="I11" s="38" t="s">
        <v>8</v>
      </c>
      <c r="J11" s="39" t="s">
        <v>12</v>
      </c>
      <c r="K11" s="55">
        <v>53403</v>
      </c>
      <c r="L11" s="55">
        <v>53478</v>
      </c>
      <c r="M11" s="55">
        <v>53403</v>
      </c>
      <c r="N11" s="55"/>
      <c r="O11" s="47"/>
    </row>
    <row r="12" spans="1:15">
      <c r="A12" s="44" t="s">
        <v>8</v>
      </c>
      <c r="B12" s="45" t="s">
        <v>13</v>
      </c>
      <c r="C12" s="46">
        <f ca="1">_xll.DBRW($B$1,$A12,$B12,$B$2,C$8,$B$3,C$7,C$6)</f>
        <v>53456</v>
      </c>
      <c r="D12" s="46">
        <f ca="1">_xll.DBRW($B$1,$A12,$B12,$B$2,D$8,$B$3,D$7,D$6)</f>
        <v>53559</v>
      </c>
      <c r="E12" s="46">
        <f ca="1">_xll.DBRW($B$1,$A12,$B12,$B$2,E$8,$B$3,E$7,E$6)</f>
        <v>53456</v>
      </c>
      <c r="F12" s="46"/>
      <c r="G12" s="47"/>
      <c r="I12" s="38" t="s">
        <v>8</v>
      </c>
      <c r="J12" s="39" t="s">
        <v>13</v>
      </c>
      <c r="K12" s="55">
        <v>53456</v>
      </c>
      <c r="L12" s="55">
        <v>53559</v>
      </c>
      <c r="M12" s="55">
        <v>53456</v>
      </c>
      <c r="N12" s="55"/>
      <c r="O12" s="47"/>
    </row>
    <row r="13" spans="1:15">
      <c r="A13" s="44" t="s">
        <v>8</v>
      </c>
      <c r="B13" s="45" t="s">
        <v>14</v>
      </c>
      <c r="C13" s="46">
        <f ca="1">_xll.DBRW($B$1,$A13,$B13,$B$2,C$8,$B$3,C$7,C$6)</f>
        <v>53464</v>
      </c>
      <c r="D13" s="46">
        <f ca="1">_xll.DBRW($B$1,$A13,$B13,$B$2,D$8,$B$3,D$7,D$6)</f>
        <v>53633</v>
      </c>
      <c r="E13" s="46">
        <f ca="1">_xll.DBRW($B$1,$A13,$B13,$B$2,E$8,$B$3,E$7,E$6)</f>
        <v>53464</v>
      </c>
      <c r="F13" s="46"/>
      <c r="G13" s="47"/>
      <c r="I13" s="38" t="s">
        <v>8</v>
      </c>
      <c r="J13" s="39" t="s">
        <v>14</v>
      </c>
      <c r="K13" s="55">
        <v>53464</v>
      </c>
      <c r="L13" s="55">
        <v>53633</v>
      </c>
      <c r="M13" s="55">
        <v>53464</v>
      </c>
      <c r="N13" s="55"/>
      <c r="O13" s="47"/>
    </row>
    <row r="14" spans="1:15">
      <c r="A14" s="44" t="s">
        <v>8</v>
      </c>
      <c r="B14" s="45" t="s">
        <v>15</v>
      </c>
      <c r="C14" s="46">
        <f ca="1">_xll.DBRW($B$1,$A14,$B14,$B$2,C$8,$B$3,C$7,C$6)</f>
        <v>53382</v>
      </c>
      <c r="D14" s="46">
        <f ca="1">_xll.DBRW($B$1,$A14,$B14,$B$2,D$8,$B$3,D$7,D$6)</f>
        <v>53698</v>
      </c>
      <c r="E14" s="46">
        <f ca="1">_xll.DBRW($B$1,$A14,$B14,$B$2,E$8,$B$3,E$7,E$6)</f>
        <v>53559</v>
      </c>
      <c r="F14" s="46">
        <f ca="1">_xll.DBRW($B$1,$A14,$B14,$B$2,F$8,$B$3,F$7,F$6)</f>
        <v>0</v>
      </c>
      <c r="G14" s="47"/>
      <c r="I14" s="38" t="s">
        <v>8</v>
      </c>
      <c r="J14" s="39" t="s">
        <v>15</v>
      </c>
      <c r="K14" s="55">
        <v>53382</v>
      </c>
      <c r="L14" s="55">
        <v>53698</v>
      </c>
      <c r="M14" s="55">
        <v>53559</v>
      </c>
      <c r="N14" s="55">
        <v>0</v>
      </c>
      <c r="O14" s="47"/>
    </row>
    <row r="15" spans="1:15">
      <c r="A15" s="44" t="s">
        <v>8</v>
      </c>
      <c r="B15" s="45" t="s">
        <v>16</v>
      </c>
      <c r="C15" s="46">
        <f ca="1">_xll.DBRW($B$1,$A15,$B15,$B$2,C$8,$B$3,C$7,C$6)</f>
        <v>53305</v>
      </c>
      <c r="D15" s="46">
        <f ca="1">_xll.DBRW($B$1,$A15,$B15,$B$2,D$8,$B$3,D$7,D$6)</f>
        <v>53750</v>
      </c>
      <c r="E15" s="46">
        <f ca="1">_xll.DBRW($B$1,$A15,$B15,$B$2,E$8,$B$3,E$7,E$6)</f>
        <v>53612</v>
      </c>
      <c r="F15" s="46">
        <f ca="1">_xll.DBRW($B$1,$A15,$B15,$B$2,F$8,$B$3,F$7,F$6)</f>
        <v>0</v>
      </c>
      <c r="G15" s="47"/>
      <c r="I15" s="38" t="s">
        <v>8</v>
      </c>
      <c r="J15" s="39" t="s">
        <v>16</v>
      </c>
      <c r="K15" s="55">
        <v>53305</v>
      </c>
      <c r="L15" s="55">
        <v>53750</v>
      </c>
      <c r="M15" s="55">
        <v>53612</v>
      </c>
      <c r="N15" s="55">
        <v>0</v>
      </c>
      <c r="O15" s="47"/>
    </row>
    <row r="16" spans="1:15">
      <c r="A16" s="44" t="s">
        <v>8</v>
      </c>
      <c r="B16" s="45" t="s">
        <v>17</v>
      </c>
      <c r="C16" s="46">
        <f ca="1">_xll.DBRW($B$1,$A16,$B16,$B$2,C$8,$B$3,C$7,C$6)</f>
        <v>53286</v>
      </c>
      <c r="D16" s="46">
        <f ca="1">_xll.DBRW($B$1,$A16,$B16,$B$2,D$8,$B$3,D$7,D$6)</f>
        <v>53783</v>
      </c>
      <c r="E16" s="46">
        <f ca="1">_xll.DBRW($B$1,$A16,$B16,$B$2,E$8,$B$3,E$7,E$6)</f>
        <v>53611</v>
      </c>
      <c r="F16" s="46">
        <f ca="1">_xll.DBRW($B$1,$A16,$B16,$B$2,F$8,$B$3,F$7,F$6)</f>
        <v>0</v>
      </c>
      <c r="G16" s="47"/>
      <c r="I16" s="38" t="s">
        <v>8</v>
      </c>
      <c r="J16" s="39" t="s">
        <v>17</v>
      </c>
      <c r="K16" s="55">
        <v>53286</v>
      </c>
      <c r="L16" s="55">
        <v>53783</v>
      </c>
      <c r="M16" s="55">
        <v>53611</v>
      </c>
      <c r="N16" s="55">
        <v>0</v>
      </c>
      <c r="O16" s="47"/>
    </row>
    <row r="17" spans="1:15">
      <c r="A17" s="44" t="s">
        <v>8</v>
      </c>
      <c r="B17" s="45" t="s">
        <v>18</v>
      </c>
      <c r="C17" s="46">
        <f ca="1">_xll.DBRW($B$1,$A17,$B17,$B$2,C$8,$B$3,C$7,C$6)</f>
        <v>53346</v>
      </c>
      <c r="D17" s="46">
        <f ca="1">_xll.DBRW($B$1,$A17,$B17,$B$2,D$8,$B$3,D$7,D$6)</f>
        <v>53808</v>
      </c>
      <c r="E17" s="46">
        <f ca="1">_xll.DBRW($B$1,$A17,$B17,$B$2,E$8,$B$3,E$7,E$6)</f>
        <v>53632</v>
      </c>
      <c r="F17" s="46">
        <f ca="1">_xll.DBRW($B$1,$A17,$B17,$B$2,F$8,$B$3,F$7,F$6)</f>
        <v>0</v>
      </c>
      <c r="G17" s="47"/>
      <c r="I17" s="38" t="s">
        <v>8</v>
      </c>
      <c r="J17" s="39" t="s">
        <v>18</v>
      </c>
      <c r="K17" s="55">
        <v>53346</v>
      </c>
      <c r="L17" s="55">
        <v>53808</v>
      </c>
      <c r="M17" s="55">
        <v>53632</v>
      </c>
      <c r="N17" s="55">
        <v>0</v>
      </c>
      <c r="O17" s="47"/>
    </row>
    <row r="18" spans="1:15">
      <c r="A18" s="44" t="s">
        <v>8</v>
      </c>
      <c r="B18" s="45" t="s">
        <v>19</v>
      </c>
      <c r="C18" s="46">
        <f ca="1">_xll.DBRW($B$1,$A18,$B18,$B$2,C$8,$B$3,C$7,C$6)</f>
        <v>53383</v>
      </c>
      <c r="D18" s="46">
        <f ca="1">_xll.DBRW($B$1,$A18,$B18,$B$2,D$8,$B$3,D$7,D$6)</f>
        <v>53802</v>
      </c>
      <c r="E18" s="46">
        <f ca="1">_xll.DBRW($B$1,$A18,$B18,$B$2,E$8,$B$3,E$7,E$6)</f>
        <v>53661</v>
      </c>
      <c r="F18" s="46">
        <f ca="1">_xll.DBRW($B$1,$A18,$B18,$B$2,F$8,$B$3,F$7,F$6)</f>
        <v>0</v>
      </c>
      <c r="G18" s="47"/>
      <c r="I18" s="38" t="s">
        <v>8</v>
      </c>
      <c r="J18" s="39" t="s">
        <v>19</v>
      </c>
      <c r="K18" s="55">
        <v>53383</v>
      </c>
      <c r="L18" s="55">
        <v>53802</v>
      </c>
      <c r="M18" s="55">
        <v>53661</v>
      </c>
      <c r="N18" s="55">
        <v>0</v>
      </c>
      <c r="O18" s="47"/>
    </row>
    <row r="19" spans="1:15">
      <c r="A19" s="44" t="s">
        <v>8</v>
      </c>
      <c r="B19" s="45" t="s">
        <v>20</v>
      </c>
      <c r="C19" s="46">
        <f ca="1">_xll.DBRW($B$1,$A19,$B19,$B$2,C$8,$B$3,C$7,C$6)</f>
        <v>53300</v>
      </c>
      <c r="D19" s="46">
        <f ca="1">_xll.DBRW($B$1,$A19,$B19,$B$2,D$8,$B$3,D$7,D$6)</f>
        <v>53820</v>
      </c>
      <c r="E19" s="46">
        <f ca="1">_xll.DBRW($B$1,$A19,$B19,$B$2,E$8,$B$3,E$7,E$6)</f>
        <v>53632</v>
      </c>
      <c r="F19" s="46">
        <f ca="1">_xll.DBRW($B$1,$A19,$B19,$B$2,F$8,$B$3,F$7,F$6)</f>
        <v>0</v>
      </c>
      <c r="G19" s="47"/>
      <c r="I19" s="38" t="s">
        <v>8</v>
      </c>
      <c r="J19" s="39" t="s">
        <v>20</v>
      </c>
      <c r="K19" s="55">
        <v>53300</v>
      </c>
      <c r="L19" s="55">
        <v>53820</v>
      </c>
      <c r="M19" s="55">
        <v>53632</v>
      </c>
      <c r="N19" s="55">
        <v>0</v>
      </c>
      <c r="O19" s="47"/>
    </row>
    <row r="20" spans="1:15">
      <c r="A20" s="44" t="s">
        <v>8</v>
      </c>
      <c r="B20" s="45" t="s">
        <v>21</v>
      </c>
      <c r="C20" s="46">
        <f ca="1">_xll.DBRW($B$1,$A20,$B20,$B$2,C$8,$B$3,C$7,C$6)</f>
        <v>53263</v>
      </c>
      <c r="D20" s="46">
        <f ca="1">_xll.DBRW($B$1,$A20,$B20,$B$2,D$8,$B$3,D$7,D$6)</f>
        <v>53846</v>
      </c>
      <c r="E20" s="46">
        <f ca="1">_xll.DBRW($B$1,$A20,$B20,$B$2,E$8,$B$3,E$7,E$6)</f>
        <v>53630</v>
      </c>
      <c r="F20" s="46">
        <f ca="1">_xll.DBRW($B$1,$A20,$B20,$B$2,F$8,$B$3,F$7,F$6)</f>
        <v>53263</v>
      </c>
      <c r="G20" s="47">
        <f ca="1">_xll.DBRW($B$1,$A20,$B20,$B$2,G$8,$B$3,G$7,G$6)</f>
        <v>0</v>
      </c>
      <c r="I20" s="38" t="s">
        <v>8</v>
      </c>
      <c r="J20" s="39" t="s">
        <v>21</v>
      </c>
      <c r="K20" s="55">
        <v>53263</v>
      </c>
      <c r="L20" s="55">
        <v>53846</v>
      </c>
      <c r="M20" s="55">
        <v>53630</v>
      </c>
      <c r="N20" s="55">
        <v>53263</v>
      </c>
      <c r="O20" s="47">
        <v>0</v>
      </c>
    </row>
    <row r="21" spans="1:15">
      <c r="A21" s="44" t="s">
        <v>9</v>
      </c>
      <c r="B21" s="45" t="s">
        <v>10</v>
      </c>
      <c r="C21" s="46">
        <f ca="1">_xll.DBRW($B$1,$A21,$B21,$B$2,C$8,$B$3,C$7,C$6)</f>
        <v>53264</v>
      </c>
      <c r="D21" s="46">
        <f ca="1">_xll.DBRW($B$1,$A21,$B21,$B$2,D$8,$B$3,D$7,D$6)</f>
        <v>53946</v>
      </c>
      <c r="E21" s="46">
        <f ca="1">_xll.DBRW($B$1,$A21,$B21,$B$2,E$8,$B$3,E$7,E$6)</f>
        <v>53646</v>
      </c>
      <c r="F21" s="46">
        <f ca="1">_xll.DBRW($B$1,$A21,$B21,$B$2,F$8,$B$3,F$7,F$6)</f>
        <v>53264</v>
      </c>
      <c r="G21" s="47">
        <f ca="1">_xll.DBRW($B$1,$A21,$B21,$B$2,G$8,$B$3,G$7,G$6)</f>
        <v>0</v>
      </c>
      <c r="I21" s="38" t="s">
        <v>9</v>
      </c>
      <c r="J21" s="39" t="s">
        <v>10</v>
      </c>
      <c r="K21" s="55">
        <v>53264</v>
      </c>
      <c r="L21" s="55">
        <v>53946</v>
      </c>
      <c r="M21" s="55">
        <v>53646</v>
      </c>
      <c r="N21" s="55">
        <v>53264</v>
      </c>
      <c r="O21" s="47">
        <v>0</v>
      </c>
    </row>
    <row r="22" spans="1:15">
      <c r="A22" s="44" t="s">
        <v>9</v>
      </c>
      <c r="B22" s="45" t="s">
        <v>11</v>
      </c>
      <c r="C22" s="46">
        <f ca="1">_xll.DBRW($B$1,$A22,$B22,$B$2,C$8,$B$3,C$7,C$6)</f>
        <v>53273</v>
      </c>
      <c r="D22" s="46">
        <f ca="1">_xll.DBRW($B$1,$A22,$B22,$B$2,D$8,$B$3,D$7,D$6)</f>
        <v>53976</v>
      </c>
      <c r="E22" s="46">
        <f ca="1">_xll.DBRW($B$1,$A22,$B22,$B$2,E$8,$B$3,E$7,E$6)</f>
        <v>53658</v>
      </c>
      <c r="F22" s="46">
        <f ca="1">_xll.DBRW($B$1,$A22,$B22,$B$2,F$8,$B$3,F$7,F$6)</f>
        <v>53273</v>
      </c>
      <c r="G22" s="47">
        <f ca="1">_xll.DBRW($B$1,$A22,$B22,$B$2,G$8,$B$3,G$7,G$6)</f>
        <v>0</v>
      </c>
      <c r="I22" s="38" t="s">
        <v>9</v>
      </c>
      <c r="J22" s="39" t="s">
        <v>11</v>
      </c>
      <c r="K22" s="55">
        <v>53273</v>
      </c>
      <c r="L22" s="55">
        <v>53976</v>
      </c>
      <c r="M22" s="55">
        <v>53658</v>
      </c>
      <c r="N22" s="55">
        <v>53273</v>
      </c>
      <c r="O22" s="47">
        <v>0</v>
      </c>
    </row>
    <row r="23" spans="1:15">
      <c r="A23" s="44" t="s">
        <v>9</v>
      </c>
      <c r="B23" s="45" t="s">
        <v>12</v>
      </c>
      <c r="C23" s="46">
        <f ca="1">_xll.DBRW($B$1,$A23,$B23,$B$2,C$8,$B$3,C$7,C$6)</f>
        <v>53354</v>
      </c>
      <c r="D23" s="46">
        <f ca="1">_xll.DBRW($B$1,$A23,$B23,$B$2,D$8,$B$3,D$7,D$6)</f>
        <v>54006</v>
      </c>
      <c r="E23" s="46">
        <f ca="1">_xll.DBRW($B$1,$A23,$B23,$B$2,E$8,$B$3,E$7,E$6)</f>
        <v>53707</v>
      </c>
      <c r="F23" s="46">
        <f ca="1">_xll.DBRW($B$1,$A23,$B23,$B$2,F$8,$B$3,F$7,F$6)</f>
        <v>53354</v>
      </c>
      <c r="G23" s="47">
        <f ca="1">_xll.DBRW($B$1,$A23,$B23,$B$2,G$8,$B$3,G$7,G$6)</f>
        <v>0</v>
      </c>
      <c r="I23" s="38" t="s">
        <v>9</v>
      </c>
      <c r="J23" s="39" t="s">
        <v>12</v>
      </c>
      <c r="K23" s="55">
        <v>53354</v>
      </c>
      <c r="L23" s="55">
        <v>54006</v>
      </c>
      <c r="M23" s="55">
        <v>53707</v>
      </c>
      <c r="N23" s="55">
        <v>53354</v>
      </c>
      <c r="O23" s="47">
        <v>0</v>
      </c>
    </row>
    <row r="24" spans="1:15">
      <c r="A24" s="44" t="s">
        <v>9</v>
      </c>
      <c r="B24" s="45" t="s">
        <v>13</v>
      </c>
      <c r="C24" s="46">
        <f ca="1">_xll.DBRW($B$1,$A24,$B24,$B$2,C$8,$B$3,C$7,C$6)</f>
        <v>53397</v>
      </c>
      <c r="D24" s="46">
        <f ca="1">_xll.DBRW($B$1,$A24,$B24,$B$2,D$8,$B$3,D$7,D$6)</f>
        <v>54036</v>
      </c>
      <c r="E24" s="46">
        <f ca="1">_xll.DBRW($B$1,$A24,$B24,$B$2,E$8,$B$3,E$7,E$6)</f>
        <v>53750</v>
      </c>
      <c r="F24" s="46">
        <f ca="1">_xll.DBRW($B$1,$A24,$B24,$B$2,F$8,$B$3,F$7,F$6)</f>
        <v>53397</v>
      </c>
      <c r="G24" s="47">
        <f ca="1">_xll.DBRW($B$1,$A24,$B24,$B$2,G$8,$B$3,G$7,G$6)</f>
        <v>0</v>
      </c>
      <c r="I24" s="38" t="s">
        <v>9</v>
      </c>
      <c r="J24" s="39" t="s">
        <v>13</v>
      </c>
      <c r="K24" s="55">
        <v>53397</v>
      </c>
      <c r="L24" s="55">
        <v>54036</v>
      </c>
      <c r="M24" s="55">
        <v>53750</v>
      </c>
      <c r="N24" s="55">
        <v>53397</v>
      </c>
      <c r="O24" s="47">
        <v>0</v>
      </c>
    </row>
    <row r="25" spans="1:15">
      <c r="A25" s="44" t="s">
        <v>9</v>
      </c>
      <c r="B25" s="45" t="s">
        <v>14</v>
      </c>
      <c r="C25" s="46">
        <f ca="1">_xll.DBRW($B$1,$A25,$B25,$B$2,C$8,$B$3,C$7,C$6)</f>
        <v>53363</v>
      </c>
      <c r="D25" s="46">
        <f ca="1">_xll.DBRW($B$1,$A25,$B25,$B$2,D$8,$B$3,D$7,D$6)</f>
        <v>54066</v>
      </c>
      <c r="E25" s="46">
        <f ca="1">_xll.DBRW($B$1,$A25,$B25,$B$2,E$8,$B$3,E$7,E$6)</f>
        <v>53754</v>
      </c>
      <c r="F25" s="46">
        <f ca="1">_xll.DBRW($B$1,$A25,$B25,$B$2,F$8,$B$3,F$7,F$6)</f>
        <v>53363</v>
      </c>
      <c r="G25" s="47">
        <f ca="1">_xll.DBRW($B$1,$A25,$B25,$B$2,G$8,$B$3,G$7,G$6)</f>
        <v>0</v>
      </c>
      <c r="I25" s="38" t="s">
        <v>9</v>
      </c>
      <c r="J25" s="39" t="s">
        <v>14</v>
      </c>
      <c r="K25" s="55">
        <v>53363</v>
      </c>
      <c r="L25" s="55">
        <v>54066</v>
      </c>
      <c r="M25" s="55">
        <v>53754</v>
      </c>
      <c r="N25" s="55">
        <v>53363</v>
      </c>
      <c r="O25" s="47">
        <v>0</v>
      </c>
    </row>
    <row r="26" spans="1:15">
      <c r="A26" s="44" t="s">
        <v>9</v>
      </c>
      <c r="B26" s="45" t="s">
        <v>15</v>
      </c>
      <c r="C26" s="46">
        <f ca="1">_xll.DBRW($B$1,$A26,$B26,$B$2,C$8,$B$3,C$7,C$6)</f>
        <v>53413</v>
      </c>
      <c r="D26" s="46">
        <f ca="1">_xll.DBRW($B$1,$A26,$B26,$B$2,D$8,$B$3,D$7,D$6)</f>
        <v>54097</v>
      </c>
      <c r="E26" s="46">
        <f ca="1">_xll.DBRW($B$1,$A26,$B26,$B$2,E$8,$B$3,E$7,E$6)</f>
        <v>53793</v>
      </c>
      <c r="F26" s="46">
        <f ca="1">_xll.DBRW($B$1,$A26,$B26,$B$2,F$8,$B$3,F$7,F$6)</f>
        <v>53403</v>
      </c>
      <c r="G26" s="47">
        <f ca="1">_xll.DBRW($B$1,$A26,$B26,$B$2,G$8,$B$3,G$7,G$6)</f>
        <v>0</v>
      </c>
      <c r="I26" s="38" t="s">
        <v>9</v>
      </c>
      <c r="J26" s="39" t="s">
        <v>15</v>
      </c>
      <c r="K26" s="55">
        <v>53413</v>
      </c>
      <c r="L26" s="55">
        <v>54097</v>
      </c>
      <c r="M26" s="55">
        <v>53793</v>
      </c>
      <c r="N26" s="55">
        <v>53403</v>
      </c>
      <c r="O26" s="47">
        <v>0</v>
      </c>
    </row>
    <row r="27" spans="1:15">
      <c r="A27" s="44" t="s">
        <v>9</v>
      </c>
      <c r="B27" s="45" t="s">
        <v>16</v>
      </c>
      <c r="C27" s="46">
        <f ca="1">_xll.DBRW($B$1,$A27,$B27,$B$2,C$8,$B$3,C$7,C$6)</f>
        <v>53439</v>
      </c>
      <c r="D27" s="46">
        <f ca="1">_xll.DBRW($B$1,$A27,$B27,$B$2,D$8,$B$3,D$7,D$6)</f>
        <v>54127</v>
      </c>
      <c r="E27" s="46">
        <f ca="1">_xll.DBRW($B$1,$A27,$B27,$B$2,E$8,$B$3,E$7,E$6)</f>
        <v>53840</v>
      </c>
      <c r="F27" s="46">
        <f ca="1">_xll.DBRW($B$1,$A27,$B27,$B$2,F$8,$B$3,F$7,F$6)</f>
        <v>53435</v>
      </c>
      <c r="G27" s="47">
        <f ca="1">_xll.DBRW($B$1,$A27,$B27,$B$2,G$8,$B$3,G$7,G$6)</f>
        <v>0</v>
      </c>
      <c r="I27" s="38" t="s">
        <v>9</v>
      </c>
      <c r="J27" s="39" t="s">
        <v>16</v>
      </c>
      <c r="K27" s="55">
        <v>53439</v>
      </c>
      <c r="L27" s="55">
        <v>54127</v>
      </c>
      <c r="M27" s="55">
        <v>53840</v>
      </c>
      <c r="N27" s="55">
        <v>53435</v>
      </c>
      <c r="O27" s="47">
        <v>0</v>
      </c>
    </row>
    <row r="28" spans="1:15">
      <c r="A28" s="44" t="s">
        <v>9</v>
      </c>
      <c r="B28" s="45" t="s">
        <v>17</v>
      </c>
      <c r="C28" s="46">
        <f ca="1">_xll.DBRW($B$1,$A28,$B28,$B$2,C$8,$B$3,C$7,C$6)</f>
        <v>53491</v>
      </c>
      <c r="D28" s="46">
        <f ca="1">_xll.DBRW($B$1,$A28,$B28,$B$2,D$8,$B$3,D$7,D$6)</f>
        <v>54157</v>
      </c>
      <c r="E28" s="46">
        <f ca="1">_xll.DBRW($B$1,$A28,$B28,$B$2,E$8,$B$3,E$7,E$6)</f>
        <v>53875</v>
      </c>
      <c r="F28" s="46">
        <f ca="1">_xll.DBRW($B$1,$A28,$B28,$B$2,F$8,$B$3,F$7,F$6)</f>
        <v>53414</v>
      </c>
      <c r="G28" s="47">
        <f ca="1">_xll.DBRW($B$1,$A28,$B28,$B$2,G$8,$B$3,G$7,G$6)</f>
        <v>0</v>
      </c>
      <c r="I28" s="38" t="s">
        <v>9</v>
      </c>
      <c r="J28" s="39" t="s">
        <v>17</v>
      </c>
      <c r="K28" s="55">
        <v>53491</v>
      </c>
      <c r="L28" s="55">
        <v>54157</v>
      </c>
      <c r="M28" s="55">
        <v>53875</v>
      </c>
      <c r="N28" s="55">
        <v>53414</v>
      </c>
      <c r="O28" s="47">
        <v>0</v>
      </c>
    </row>
    <row r="29" spans="1:15">
      <c r="A29" s="44" t="s">
        <v>9</v>
      </c>
      <c r="B29" s="45" t="s">
        <v>18</v>
      </c>
      <c r="C29" s="46">
        <f ca="1">_xll.DBRW($B$1,$A29,$B29,$B$2,C$8,$B$3,C$7,C$6)</f>
        <v>53523</v>
      </c>
      <c r="D29" s="46">
        <f ca="1">_xll.DBRW($B$1,$A29,$B29,$B$2,D$8,$B$3,D$7,D$6)</f>
        <v>54189</v>
      </c>
      <c r="E29" s="46">
        <f ca="1">_xll.DBRW($B$1,$A29,$B29,$B$2,E$8,$B$3,E$7,E$6)</f>
        <v>53927</v>
      </c>
      <c r="F29" s="46">
        <f ca="1">_xll.DBRW($B$1,$A29,$B29,$B$2,F$8,$B$3,F$7,F$6)</f>
        <v>53453</v>
      </c>
      <c r="G29" s="47">
        <f ca="1">_xll.DBRW($B$1,$A29,$B29,$B$2,G$8,$B$3,G$7,G$6)</f>
        <v>0</v>
      </c>
      <c r="I29" s="38" t="s">
        <v>9</v>
      </c>
      <c r="J29" s="39" t="s">
        <v>18</v>
      </c>
      <c r="K29" s="55">
        <v>53523</v>
      </c>
      <c r="L29" s="55">
        <v>54189</v>
      </c>
      <c r="M29" s="55">
        <v>53927</v>
      </c>
      <c r="N29" s="55">
        <v>53453</v>
      </c>
      <c r="O29" s="47">
        <v>0</v>
      </c>
    </row>
    <row r="30" spans="1:15">
      <c r="A30" s="44" t="s">
        <v>9</v>
      </c>
      <c r="B30" s="45" t="s">
        <v>19</v>
      </c>
      <c r="C30" s="46">
        <f ca="1">_xll.DBRW($B$1,$A30,$B30,$B$2,C$8,$B$3,C$7,C$6)</f>
        <v>53472</v>
      </c>
      <c r="D30" s="46">
        <f ca="1">_xll.DBRW($B$1,$A30,$B30,$B$2,D$8,$B$3,D$7,D$6)</f>
        <v>54221</v>
      </c>
      <c r="E30" s="46">
        <f ca="1">_xll.DBRW($B$1,$A30,$B30,$B$2,E$8,$B$3,E$7,E$6)</f>
        <v>53940</v>
      </c>
      <c r="F30" s="46">
        <f ca="1">_xll.DBRW($B$1,$A30,$B30,$B$2,F$8,$B$3,F$7,F$6)</f>
        <v>53465</v>
      </c>
      <c r="G30" s="47">
        <f ca="1">_xll.DBRW($B$1,$A30,$B30,$B$2,G$8,$B$3,G$7,G$6)</f>
        <v>0</v>
      </c>
      <c r="I30" s="38" t="s">
        <v>9</v>
      </c>
      <c r="J30" s="39" t="s">
        <v>19</v>
      </c>
      <c r="K30" s="55">
        <v>53472</v>
      </c>
      <c r="L30" s="55">
        <v>54221</v>
      </c>
      <c r="M30" s="55">
        <v>53940</v>
      </c>
      <c r="N30" s="55">
        <v>53465</v>
      </c>
      <c r="O30" s="47">
        <v>0</v>
      </c>
    </row>
    <row r="31" spans="1:15">
      <c r="A31" s="44" t="s">
        <v>9</v>
      </c>
      <c r="B31" s="45" t="s">
        <v>20</v>
      </c>
      <c r="C31" s="46">
        <f ca="1">_xll.DBRW($B$1,$A31,$B31,$B$2,C$8,$B$3,C$7,C$6)</f>
        <v>53467</v>
      </c>
      <c r="D31" s="46">
        <f ca="1">_xll.DBRW($B$1,$A31,$B31,$B$2,D$8,$B$3,D$7,D$6)</f>
        <v>54252</v>
      </c>
      <c r="E31" s="46">
        <f ca="1">_xll.DBRW($B$1,$A31,$B31,$B$2,E$8,$B$3,E$7,E$6)</f>
        <v>53974</v>
      </c>
      <c r="F31" s="46">
        <f ca="1">_xll.DBRW($B$1,$A31,$B31,$B$2,F$8,$B$3,F$7,F$6)</f>
        <v>53505</v>
      </c>
      <c r="G31" s="47">
        <f ca="1">_xll.DBRW($B$1,$A31,$B31,$B$2,G$8,$B$3,G$7,G$6)</f>
        <v>0</v>
      </c>
      <c r="I31" s="38" t="s">
        <v>9</v>
      </c>
      <c r="J31" s="39" t="s">
        <v>20</v>
      </c>
      <c r="K31" s="55">
        <v>53467</v>
      </c>
      <c r="L31" s="55">
        <v>54252</v>
      </c>
      <c r="M31" s="55">
        <v>53974</v>
      </c>
      <c r="N31" s="55">
        <v>53505</v>
      </c>
      <c r="O31" s="47">
        <v>0</v>
      </c>
    </row>
    <row r="32" spans="1:15">
      <c r="A32" s="44" t="s">
        <v>9</v>
      </c>
      <c r="B32" s="45" t="s">
        <v>21</v>
      </c>
      <c r="C32" s="46">
        <f ca="1">_xll.DBRW($B$1,$A32,$B32,$B$2,C$8,$B$3,C$7,C$6)</f>
        <v>53450</v>
      </c>
      <c r="D32" s="46">
        <f ca="1">_xll.DBRW($B$1,$A32,$B32,$B$2,D$8,$B$3,D$7,D$6)</f>
        <v>54283</v>
      </c>
      <c r="E32" s="46">
        <f ca="1">_xll.DBRW($B$1,$A32,$B32,$B$2,E$8,$B$3,E$7,E$6)</f>
        <v>53998</v>
      </c>
      <c r="F32" s="46">
        <f ca="1">_xll.DBRW($B$1,$A32,$B32,$B$2,F$8,$B$3,F$7,F$6)</f>
        <v>53518</v>
      </c>
      <c r="G32" s="47">
        <f ca="1">_xll.DBRW($B$1,$A32,$B32,$B$2,G$8,$B$3,G$7,G$6)</f>
        <v>0</v>
      </c>
      <c r="I32" s="38" t="s">
        <v>9</v>
      </c>
      <c r="J32" s="39" t="s">
        <v>21</v>
      </c>
      <c r="K32" s="55">
        <v>53450</v>
      </c>
      <c r="L32" s="55">
        <v>54283</v>
      </c>
      <c r="M32" s="55">
        <v>53998</v>
      </c>
      <c r="N32" s="55">
        <v>53518</v>
      </c>
      <c r="O32" s="47">
        <v>0</v>
      </c>
    </row>
    <row r="33" spans="1:15">
      <c r="A33" s="44" t="s">
        <v>74</v>
      </c>
      <c r="B33" s="45" t="s">
        <v>10</v>
      </c>
      <c r="C33" s="46">
        <f ca="1">_xll.DBRW($B$1,$A33,$B33,$B$2,C$8,$B$3,C$7,C$6)</f>
        <v>53474</v>
      </c>
      <c r="D33" s="46">
        <f ca="1">_xll.DBRW($B$1,$A33,$B33,$B$2,D$8,$B$3,D$7,D$6)</f>
        <v>54313</v>
      </c>
      <c r="E33" s="46">
        <f ca="1">_xll.DBRW($B$1,$A33,$B33,$B$2,E$8,$B$3,E$7,E$6)</f>
        <v>54247</v>
      </c>
      <c r="F33" s="46">
        <f ca="1">_xll.DBRW($B$1,$A33,$B33,$B$2,F$8,$B$3,F$7,F$6)</f>
        <v>53566</v>
      </c>
      <c r="G33" s="47">
        <f ca="1">_xll.DBRW($B$1,$A33,$B33,$B$2,G$8,$B$3,G$7,G$6)</f>
        <v>53474</v>
      </c>
      <c r="I33" s="38" t="s">
        <v>74</v>
      </c>
      <c r="J33" s="39" t="s">
        <v>10</v>
      </c>
      <c r="K33" s="55">
        <v>53474</v>
      </c>
      <c r="L33" s="55">
        <v>54313</v>
      </c>
      <c r="M33" s="55">
        <v>54247</v>
      </c>
      <c r="N33" s="55">
        <v>53566</v>
      </c>
      <c r="O33" s="47">
        <v>53474</v>
      </c>
    </row>
    <row r="34" spans="1:15">
      <c r="A34" s="44" t="s">
        <v>74</v>
      </c>
      <c r="B34" s="45" t="s">
        <v>11</v>
      </c>
      <c r="C34" s="46">
        <f ca="1">_xll.DBRW($B$1,$A34,$B34,$B$2,C$8,$B$3,C$7,C$6)</f>
        <v>53473</v>
      </c>
      <c r="D34" s="46">
        <f ca="1">_xll.DBRW($B$1,$A34,$B34,$B$2,D$8,$B$3,D$7,D$6)</f>
        <v>54354</v>
      </c>
      <c r="E34" s="46">
        <f ca="1">_xll.DBRW($B$1,$A34,$B34,$B$2,E$8,$B$3,E$7,E$6)</f>
        <v>54304</v>
      </c>
      <c r="F34" s="46">
        <f ca="1">_xll.DBRW($B$1,$A34,$B34,$B$2,F$8,$B$3,F$7,F$6)</f>
        <v>53599</v>
      </c>
      <c r="G34" s="47">
        <f ca="1">_xll.DBRW($B$1,$A34,$B34,$B$2,G$8,$B$3,G$7,G$6)</f>
        <v>53473</v>
      </c>
      <c r="I34" s="38" t="s">
        <v>74</v>
      </c>
      <c r="J34" s="39" t="s">
        <v>11</v>
      </c>
      <c r="K34" s="55">
        <v>53473</v>
      </c>
      <c r="L34" s="55">
        <v>54354</v>
      </c>
      <c r="M34" s="55">
        <v>54304</v>
      </c>
      <c r="N34" s="55">
        <v>53599</v>
      </c>
      <c r="O34" s="47">
        <v>53473</v>
      </c>
    </row>
    <row r="35" spans="1:15">
      <c r="A35" s="44" t="s">
        <v>74</v>
      </c>
      <c r="B35" s="45" t="s">
        <v>12</v>
      </c>
      <c r="C35" s="46">
        <f ca="1">_xll.DBRW($B$1,$A35,$B35,$B$2,C$8,$B$3,C$7,C$6)</f>
        <v>53619</v>
      </c>
      <c r="D35" s="46">
        <f ca="1">_xll.DBRW($B$1,$A35,$B35,$B$2,D$8,$B$3,D$7,D$6)</f>
        <v>54397</v>
      </c>
      <c r="E35" s="46">
        <f ca="1">_xll.DBRW($B$1,$A35,$B35,$B$2,E$8,$B$3,E$7,E$6)</f>
        <v>54354</v>
      </c>
      <c r="F35" s="46">
        <f ca="1">_xll.DBRW($B$1,$A35,$B35,$B$2,F$8,$B$3,F$7,F$6)</f>
        <v>53646</v>
      </c>
      <c r="G35" s="47">
        <f ca="1">_xll.DBRW($B$1,$A35,$B35,$B$2,G$8,$B$3,G$7,G$6)</f>
        <v>53619</v>
      </c>
      <c r="I35" s="38" t="s">
        <v>74</v>
      </c>
      <c r="J35" s="39" t="s">
        <v>12</v>
      </c>
      <c r="K35" s="55">
        <v>53619</v>
      </c>
      <c r="L35" s="55">
        <v>54397</v>
      </c>
      <c r="M35" s="55">
        <v>54354</v>
      </c>
      <c r="N35" s="55">
        <v>53646</v>
      </c>
      <c r="O35" s="47">
        <v>53619</v>
      </c>
    </row>
    <row r="36" spans="1:15">
      <c r="A36" s="44" t="s">
        <v>74</v>
      </c>
      <c r="B36" s="45" t="s">
        <v>13</v>
      </c>
      <c r="C36" s="46">
        <f ca="1">_xll.DBRW($B$1,$A36,$B36,$B$2,C$8,$B$3,C$7,C$6)</f>
        <v>53667</v>
      </c>
      <c r="D36" s="46">
        <f ca="1">_xll.DBRW($B$1,$A36,$B36,$B$2,D$8,$B$3,D$7,D$6)</f>
        <v>54440</v>
      </c>
      <c r="E36" s="46">
        <f ca="1">_xll.DBRW($B$1,$A36,$B36,$B$2,E$8,$B$3,E$7,E$6)</f>
        <v>54404</v>
      </c>
      <c r="F36" s="46">
        <f ca="1">_xll.DBRW($B$1,$A36,$B36,$B$2,F$8,$B$3,F$7,F$6)</f>
        <v>53685</v>
      </c>
      <c r="G36" s="47">
        <f ca="1">_xll.DBRW($B$1,$A36,$B36,$B$2,G$8,$B$3,G$7,G$6)</f>
        <v>53667</v>
      </c>
      <c r="I36" s="38" t="s">
        <v>74</v>
      </c>
      <c r="J36" s="39" t="s">
        <v>13</v>
      </c>
      <c r="K36" s="55">
        <v>53667</v>
      </c>
      <c r="L36" s="55">
        <v>54440</v>
      </c>
      <c r="M36" s="55">
        <v>54404</v>
      </c>
      <c r="N36" s="55">
        <v>53685</v>
      </c>
      <c r="O36" s="47">
        <v>53667</v>
      </c>
    </row>
    <row r="37" spans="1:15">
      <c r="A37" s="44" t="s">
        <v>74</v>
      </c>
      <c r="B37" s="45" t="s">
        <v>14</v>
      </c>
      <c r="C37" s="46">
        <f ca="1">_xll.DBRW($B$1,$A37,$B37,$B$2,C$8,$B$3,C$7,C$6)</f>
        <v>53643</v>
      </c>
      <c r="D37" s="46">
        <f ca="1">_xll.DBRW($B$1,$A37,$B37,$B$2,D$8,$B$3,D$7,D$6)</f>
        <v>54486</v>
      </c>
      <c r="E37" s="46">
        <f ca="1">_xll.DBRW($B$1,$A37,$B37,$B$2,E$8,$B$3,E$7,E$6)</f>
        <v>54453</v>
      </c>
      <c r="F37" s="46">
        <f ca="1">_xll.DBRW($B$1,$A37,$B37,$B$2,F$8,$B$3,F$7,F$6)</f>
        <v>53715</v>
      </c>
      <c r="G37" s="47">
        <f ca="1">_xll.DBRW($B$1,$A37,$B37,$B$2,G$8,$B$3,G$7,G$6)</f>
        <v>53643</v>
      </c>
      <c r="I37" s="38" t="s">
        <v>74</v>
      </c>
      <c r="J37" s="39" t="s">
        <v>14</v>
      </c>
      <c r="K37" s="55">
        <v>53643</v>
      </c>
      <c r="L37" s="55">
        <v>54486</v>
      </c>
      <c r="M37" s="55">
        <v>54453</v>
      </c>
      <c r="N37" s="55">
        <v>53715</v>
      </c>
      <c r="O37" s="47">
        <v>53643</v>
      </c>
    </row>
    <row r="38" spans="1:15">
      <c r="A38" s="44" t="s">
        <v>74</v>
      </c>
      <c r="B38" s="45" t="s">
        <v>15</v>
      </c>
      <c r="C38" s="46">
        <f ca="1">_xll.DBRW($B$1,$A38,$B38,$B$2,C$8,$B$3,C$7,C$6)</f>
        <v>53720</v>
      </c>
      <c r="D38" s="46">
        <f ca="1">_xll.DBRW($B$1,$A38,$B38,$B$2,D$8,$B$3,D$7,D$6)</f>
        <v>54532</v>
      </c>
      <c r="E38" s="46">
        <f ca="1">_xll.DBRW($B$1,$A38,$B38,$B$2,E$8,$B$3,E$7,E$6)</f>
        <v>54514</v>
      </c>
      <c r="F38" s="46">
        <f ca="1">_xll.DBRW($B$1,$A38,$B38,$B$2,F$8,$B$3,F$7,F$6)</f>
        <v>53737</v>
      </c>
      <c r="G38" s="47">
        <f ca="1">_xll.DBRW($B$1,$A38,$B38,$B$2,G$8,$B$3,G$7,G$6)</f>
        <v>53720</v>
      </c>
      <c r="I38" s="38" t="s">
        <v>74</v>
      </c>
      <c r="J38" s="39" t="s">
        <v>15</v>
      </c>
      <c r="K38" s="55">
        <v>53720</v>
      </c>
      <c r="L38" s="55">
        <v>54532</v>
      </c>
      <c r="M38" s="55">
        <v>54514</v>
      </c>
      <c r="N38" s="55">
        <v>53737</v>
      </c>
      <c r="O38" s="47">
        <v>53720</v>
      </c>
    </row>
    <row r="39" spans="1:15">
      <c r="A39" s="44" t="s">
        <v>74</v>
      </c>
      <c r="B39" s="45" t="s">
        <v>16</v>
      </c>
      <c r="C39" s="46">
        <f ca="1">_xll.DBRW($B$1,$A39,$B39,$B$2,C$8,$B$3,C$7,C$6)</f>
        <v>53725</v>
      </c>
      <c r="D39" s="46">
        <f ca="1">_xll.DBRW($B$1,$A39,$B39,$B$2,D$8,$B$3,D$7,D$6)</f>
        <v>54581</v>
      </c>
      <c r="E39" s="46">
        <f ca="1">_xll.DBRW($B$1,$A39,$B39,$B$2,E$8,$B$3,E$7,E$6)</f>
        <v>54561</v>
      </c>
      <c r="F39" s="46">
        <f ca="1">_xll.DBRW($B$1,$A39,$B39,$B$2,F$8,$B$3,F$7,F$6)</f>
        <v>53775</v>
      </c>
      <c r="G39" s="47">
        <f ca="1">_xll.DBRW($B$1,$A39,$B39,$B$2,G$8,$B$3,G$7,G$6)</f>
        <v>53725</v>
      </c>
      <c r="I39" s="38" t="s">
        <v>74</v>
      </c>
      <c r="J39" s="39" t="s">
        <v>16</v>
      </c>
      <c r="K39" s="55">
        <v>53725</v>
      </c>
      <c r="L39" s="55">
        <v>54581</v>
      </c>
      <c r="M39" s="55">
        <v>54561</v>
      </c>
      <c r="N39" s="55">
        <v>53775</v>
      </c>
      <c r="O39" s="47">
        <v>53725</v>
      </c>
    </row>
    <row r="40" spans="1:15">
      <c r="A40" s="44" t="s">
        <v>74</v>
      </c>
      <c r="B40" s="45" t="s">
        <v>17</v>
      </c>
      <c r="C40" s="46">
        <f ca="1">_xll.DBRW($B$1,$A40,$B40,$B$2,C$8,$B$3,C$7,C$6)</f>
        <v>53797</v>
      </c>
      <c r="D40" s="46">
        <f ca="1">_xll.DBRW($B$1,$A40,$B40,$B$2,D$8,$B$3,D$7,D$6)</f>
        <v>54632</v>
      </c>
      <c r="E40" s="46">
        <f ca="1">_xll.DBRW($B$1,$A40,$B40,$B$2,E$8,$B$3,E$7,E$6)</f>
        <v>54603</v>
      </c>
      <c r="F40" s="46">
        <f ca="1">_xll.DBRW($B$1,$A40,$B40,$B$2,F$8,$B$3,F$7,F$6)</f>
        <v>53804</v>
      </c>
      <c r="G40" s="47">
        <f ca="1">_xll.DBRW($B$1,$A40,$B40,$B$2,G$8,$B$3,G$7,G$6)</f>
        <v>53797</v>
      </c>
      <c r="I40" s="38" t="s">
        <v>74</v>
      </c>
      <c r="J40" s="39" t="s">
        <v>17</v>
      </c>
      <c r="K40" s="55">
        <v>53797</v>
      </c>
      <c r="L40" s="55">
        <v>54632</v>
      </c>
      <c r="M40" s="55">
        <v>54603</v>
      </c>
      <c r="N40" s="55">
        <v>53804</v>
      </c>
      <c r="O40" s="47">
        <v>53797</v>
      </c>
    </row>
    <row r="41" spans="1:15">
      <c r="A41" s="44" t="s">
        <v>74</v>
      </c>
      <c r="B41" s="45" t="s">
        <v>18</v>
      </c>
      <c r="C41" s="46">
        <f ca="1">_xll.DBRW($B$1,$A41,$B41,$B$2,C$8,$B$3,C$7,C$6)</f>
        <v>53887</v>
      </c>
      <c r="D41" s="46">
        <f ca="1">_xll.DBRW($B$1,$A41,$B41,$B$2,D$8,$B$3,D$7,D$6)</f>
        <v>54685</v>
      </c>
      <c r="E41" s="46">
        <f ca="1">_xll.DBRW($B$1,$A41,$B41,$B$2,E$8,$B$3,E$7,E$6)</f>
        <v>54617</v>
      </c>
      <c r="F41" s="46">
        <f ca="1">_xll.DBRW($B$1,$A41,$B41,$B$2,F$8,$B$3,F$7,F$6)</f>
        <v>53834</v>
      </c>
      <c r="G41" s="47">
        <f ca="1">_xll.DBRW($B$1,$A41,$B41,$B$2,G$8,$B$3,G$7,G$6)</f>
        <v>53887</v>
      </c>
      <c r="I41" s="38" t="s">
        <v>74</v>
      </c>
      <c r="J41" s="39" t="s">
        <v>18</v>
      </c>
      <c r="K41" s="55">
        <v>53887</v>
      </c>
      <c r="L41" s="55">
        <v>54685</v>
      </c>
      <c r="M41" s="55">
        <v>54617</v>
      </c>
      <c r="N41" s="55">
        <v>53834</v>
      </c>
      <c r="O41" s="47">
        <v>53887</v>
      </c>
    </row>
    <row r="42" spans="1:15">
      <c r="A42" s="44" t="s">
        <v>74</v>
      </c>
      <c r="B42" s="45" t="s">
        <v>19</v>
      </c>
      <c r="C42" s="46">
        <f ca="1">_xll.DBRW($B$1,$A42,$B42,$B$2,C$8,$B$3,C$7,C$6)</f>
        <v>53819</v>
      </c>
      <c r="D42" s="46">
        <f ca="1">_xll.DBRW($B$1,$A42,$B42,$B$2,D$8,$B$3,D$7,D$6)</f>
        <v>54738</v>
      </c>
      <c r="E42" s="46">
        <f ca="1">_xll.DBRW($B$1,$A42,$B42,$B$2,E$8,$B$3,E$7,E$6)</f>
        <v>54631</v>
      </c>
      <c r="F42" s="46">
        <f ca="1">_xll.DBRW($B$1,$A42,$B42,$B$2,F$8,$B$3,F$7,F$6)</f>
        <v>53850</v>
      </c>
      <c r="G42" s="47">
        <f ca="1">_xll.DBRW($B$1,$A42,$B42,$B$2,G$8,$B$3,G$7,G$6)</f>
        <v>53819</v>
      </c>
      <c r="I42" s="38" t="s">
        <v>74</v>
      </c>
      <c r="J42" s="39" t="s">
        <v>19</v>
      </c>
      <c r="K42" s="55">
        <v>53819</v>
      </c>
      <c r="L42" s="55">
        <v>54738</v>
      </c>
      <c r="M42" s="55">
        <v>54631</v>
      </c>
      <c r="N42" s="55">
        <v>53850</v>
      </c>
      <c r="O42" s="47">
        <v>53819</v>
      </c>
    </row>
    <row r="43" spans="1:15">
      <c r="A43" s="44" t="s">
        <v>74</v>
      </c>
      <c r="B43" s="45" t="s">
        <v>20</v>
      </c>
      <c r="C43" s="46">
        <f ca="1">_xll.DBRW($B$1,$A43,$B43,$B$2,C$8,$B$3,C$7,C$6)</f>
        <v>53835</v>
      </c>
      <c r="D43" s="46">
        <f ca="1">_xll.DBRW($B$1,$A43,$B43,$B$2,D$8,$B$3,D$7,D$6)</f>
        <v>54794</v>
      </c>
      <c r="E43" s="46">
        <f ca="1">_xll.DBRW($B$1,$A43,$B43,$B$2,E$8,$B$3,E$7,E$6)</f>
        <v>54656</v>
      </c>
      <c r="F43" s="46">
        <f ca="1">_xll.DBRW($B$1,$A43,$B43,$B$2,F$8,$B$3,F$7,F$6)</f>
        <v>53853</v>
      </c>
      <c r="G43" s="47">
        <f ca="1">_xll.DBRW($B$1,$A43,$B43,$B$2,G$8,$B$3,G$7,G$6)</f>
        <v>53835</v>
      </c>
      <c r="I43" s="38" t="s">
        <v>74</v>
      </c>
      <c r="J43" s="39" t="s">
        <v>20</v>
      </c>
      <c r="K43" s="55">
        <v>53835</v>
      </c>
      <c r="L43" s="55">
        <v>54794</v>
      </c>
      <c r="M43" s="55">
        <v>54656</v>
      </c>
      <c r="N43" s="55">
        <v>53853</v>
      </c>
      <c r="O43" s="47">
        <v>53835</v>
      </c>
    </row>
    <row r="44" spans="1:15" ht="15.75" thickBot="1">
      <c r="A44" s="48" t="s">
        <v>74</v>
      </c>
      <c r="B44" s="49" t="s">
        <v>21</v>
      </c>
      <c r="C44" s="50">
        <f ca="1">_xll.DBRW($B$1,$A44,$B44,$B$2,C$8,$B$3,C$7,C$6)</f>
        <v>53808</v>
      </c>
      <c r="D44" s="50">
        <f ca="1">_xll.DBRW($B$1,$A44,$B44,$B$2,D$8,$B$3,D$7,D$6)</f>
        <v>54850</v>
      </c>
      <c r="E44" s="50">
        <f ca="1">_xll.DBRW($B$1,$A44,$B44,$B$2,E$8,$B$3,E$7,E$6)</f>
        <v>54678</v>
      </c>
      <c r="F44" s="50">
        <f ca="1">_xll.DBRW($B$1,$A44,$B44,$B$2,F$8,$B$3,F$7,F$6)</f>
        <v>53863</v>
      </c>
      <c r="G44" s="51">
        <f ca="1">_xll.DBRW($B$1,$A44,$B44,$B$2,G$8,$B$3,G$7,G$6)</f>
        <v>53845</v>
      </c>
      <c r="I44" s="56" t="s">
        <v>74</v>
      </c>
      <c r="J44" s="57" t="s">
        <v>21</v>
      </c>
      <c r="K44" s="58">
        <v>53808</v>
      </c>
      <c r="L44" s="58">
        <v>54850</v>
      </c>
      <c r="M44" s="58">
        <v>54678</v>
      </c>
      <c r="N44" s="58">
        <v>53863</v>
      </c>
      <c r="O44" s="51">
        <v>53845</v>
      </c>
    </row>
    <row r="45" spans="1:15">
      <c r="A45" s="44">
        <f>A33+1</f>
        <v>2013</v>
      </c>
      <c r="B45" s="45" t="s">
        <v>10</v>
      </c>
      <c r="C45" s="46">
        <f ca="1">_xll.DBRW($B$1,$A45,$B45,$B$2,C$8,$B$3,C$7,C$6)</f>
        <v>53828</v>
      </c>
      <c r="D45" s="46">
        <f ca="1">_xll.DBRW($B$1,$A45,$B45,$B$2,D$8,$B$3,D$7,D$6)</f>
        <v>54911</v>
      </c>
      <c r="E45" s="46">
        <f ca="1">_xll.DBRW($B$1,$A45,$B45,$B$2,E$8,$B$3,E$7,E$6)</f>
        <v>54764</v>
      </c>
      <c r="F45" s="46">
        <f ca="1">_xll.DBRW($B$1,$A45,$B45,$B$2,F$8,$B$3,F$7,F$6)</f>
        <v>53924</v>
      </c>
      <c r="G45" s="47">
        <f ca="1">_xll.DBRW($B$1,$A45,$B45,$B$2,G$8,$B$3,G$7,G$6)</f>
        <v>53894</v>
      </c>
      <c r="I45" s="38">
        <v>2013</v>
      </c>
      <c r="J45" s="39" t="s">
        <v>10</v>
      </c>
      <c r="K45" s="55">
        <v>53828</v>
      </c>
      <c r="L45" s="55">
        <v>54911</v>
      </c>
      <c r="M45" s="55">
        <v>54764</v>
      </c>
      <c r="N45" s="55">
        <v>53924</v>
      </c>
      <c r="O45" s="47">
        <v>53894</v>
      </c>
    </row>
    <row r="46" spans="1:15">
      <c r="A46" s="44">
        <f t="shared" ref="A46:A56" si="0">A34+1</f>
        <v>2013</v>
      </c>
      <c r="B46" s="45" t="s">
        <v>11</v>
      </c>
      <c r="C46" s="46">
        <f ca="1">_xll.DBRW($B$1,$A46,$B46,$B$2,C$8,$B$3,C$7,C$6)</f>
        <v>53963</v>
      </c>
      <c r="D46" s="46">
        <f ca="1">_xll.DBRW($B$1,$A46,$B46,$B$2,D$8,$B$3,D$7,D$6)</f>
        <v>54971</v>
      </c>
      <c r="E46" s="46">
        <f ca="1">_xll.DBRW($B$1,$A46,$B46,$B$2,E$8,$B$3,E$7,E$6)</f>
        <v>54846</v>
      </c>
      <c r="F46" s="46">
        <f ca="1">_xll.DBRW($B$1,$A46,$B46,$B$2,F$8,$B$3,F$7,F$6)</f>
        <v>53977</v>
      </c>
      <c r="G46" s="47">
        <f ca="1">_xll.DBRW($B$1,$A46,$B46,$B$2,G$8,$B$3,G$7,G$6)</f>
        <v>53905</v>
      </c>
      <c r="I46" s="38">
        <v>2013</v>
      </c>
      <c r="J46" s="39" t="s">
        <v>11</v>
      </c>
      <c r="K46" s="55">
        <v>53963</v>
      </c>
      <c r="L46" s="55">
        <v>54971</v>
      </c>
      <c r="M46" s="55">
        <v>54846</v>
      </c>
      <c r="N46" s="55">
        <v>53977</v>
      </c>
      <c r="O46" s="47">
        <v>53905</v>
      </c>
    </row>
    <row r="47" spans="1:15">
      <c r="A47" s="44">
        <f t="shared" si="0"/>
        <v>2013</v>
      </c>
      <c r="B47" s="45" t="s">
        <v>12</v>
      </c>
      <c r="C47" s="46">
        <f ca="1">_xll.DBRW($B$1,$A47,$B47,$B$2,C$8,$B$3,C$7,C$6)</f>
        <v>54029</v>
      </c>
      <c r="D47" s="46">
        <f ca="1">_xll.DBRW($B$1,$A47,$B47,$B$2,D$8,$B$3,D$7,D$6)</f>
        <v>55034</v>
      </c>
      <c r="E47" s="46">
        <f ca="1">_xll.DBRW($B$1,$A47,$B47,$B$2,E$8,$B$3,E$7,E$6)</f>
        <v>54917</v>
      </c>
      <c r="F47" s="46">
        <f ca="1">_xll.DBRW($B$1,$A47,$B47,$B$2,F$8,$B$3,F$7,F$6)</f>
        <v>54025</v>
      </c>
      <c r="G47" s="47">
        <f ca="1">_xll.DBRW($B$1,$A47,$B47,$B$2,G$8,$B$3,G$7,G$6)</f>
        <v>53972</v>
      </c>
      <c r="I47" s="38">
        <v>2013</v>
      </c>
      <c r="J47" s="39" t="s">
        <v>12</v>
      </c>
      <c r="K47" s="55">
        <v>54029</v>
      </c>
      <c r="L47" s="55">
        <v>55034</v>
      </c>
      <c r="M47" s="55">
        <v>54917</v>
      </c>
      <c r="N47" s="55">
        <v>54025</v>
      </c>
      <c r="O47" s="47">
        <v>53972</v>
      </c>
    </row>
    <row r="48" spans="1:15">
      <c r="A48" s="44">
        <f t="shared" si="0"/>
        <v>2013</v>
      </c>
      <c r="B48" s="45" t="s">
        <v>13</v>
      </c>
      <c r="C48" s="46">
        <f ca="1">_xll.DBRW($B$1,$A48,$B48,$B$2,C$8,$B$3,C$7,C$6)</f>
        <v>54115</v>
      </c>
      <c r="D48" s="46">
        <f ca="1">_xll.DBRW($B$1,$A48,$B48,$B$2,D$8,$B$3,D$7,D$6)</f>
        <v>55100</v>
      </c>
      <c r="E48" s="46">
        <f ca="1">_xll.DBRW($B$1,$A48,$B48,$B$2,E$8,$B$3,E$7,E$6)</f>
        <v>54987</v>
      </c>
      <c r="F48" s="46">
        <f ca="1">_xll.DBRW($B$1,$A48,$B48,$B$2,F$8,$B$3,F$7,F$6)</f>
        <v>54072</v>
      </c>
      <c r="G48" s="47">
        <f ca="1">_xll.DBRW($B$1,$A48,$B48,$B$2,G$8,$B$3,G$7,G$6)</f>
        <v>54029</v>
      </c>
      <c r="I48" s="38">
        <v>2013</v>
      </c>
      <c r="J48" s="39" t="s">
        <v>13</v>
      </c>
      <c r="K48" s="55">
        <v>54115</v>
      </c>
      <c r="L48" s="55">
        <v>55100</v>
      </c>
      <c r="M48" s="55">
        <v>54987</v>
      </c>
      <c r="N48" s="55">
        <v>54072</v>
      </c>
      <c r="O48" s="47">
        <v>54029</v>
      </c>
    </row>
    <row r="49" spans="1:15">
      <c r="A49" s="44">
        <f t="shared" si="0"/>
        <v>2013</v>
      </c>
      <c r="B49" s="45" t="s">
        <v>14</v>
      </c>
      <c r="C49" s="46">
        <f ca="1">_xll.DBRW($B$1,$A49,$B49,$B$2,C$8,$B$3,C$7,C$6)</f>
        <v>54260</v>
      </c>
      <c r="D49" s="46">
        <f ca="1">_xll.DBRW($B$1,$A49,$B49,$B$2,D$8,$B$3,D$7,D$6)</f>
        <v>55168</v>
      </c>
      <c r="E49" s="46">
        <f ca="1">_xll.DBRW($B$1,$A49,$B49,$B$2,E$8,$B$3,E$7,E$6)</f>
        <v>55058</v>
      </c>
      <c r="F49" s="46">
        <f ca="1">_xll.DBRW($B$1,$A49,$B49,$B$2,F$8,$B$3,F$7,F$6)</f>
        <v>54122</v>
      </c>
      <c r="G49" s="47">
        <f ca="1">_xll.DBRW($B$1,$A49,$B49,$B$2,G$8,$B$3,G$7,G$6)</f>
        <v>54065</v>
      </c>
      <c r="I49" s="38">
        <v>2013</v>
      </c>
      <c r="J49" s="39" t="s">
        <v>14</v>
      </c>
      <c r="K49" s="55">
        <v>54260</v>
      </c>
      <c r="L49" s="55">
        <v>55168</v>
      </c>
      <c r="M49" s="55">
        <v>55058</v>
      </c>
      <c r="N49" s="55">
        <v>54122</v>
      </c>
      <c r="O49" s="47">
        <v>54065</v>
      </c>
    </row>
    <row r="50" spans="1:15">
      <c r="A50" s="44">
        <f t="shared" si="0"/>
        <v>2013</v>
      </c>
      <c r="B50" s="45" t="s">
        <v>15</v>
      </c>
      <c r="C50" s="46">
        <f ca="1">_xll.DBRW($B$1,$A50,$B50,$B$2,C$8,$B$3,C$7,C$6)</f>
        <v>54283</v>
      </c>
      <c r="D50" s="46">
        <f ca="1">_xll.DBRW($B$1,$A50,$B50,$B$2,D$8,$B$3,D$7,D$6)</f>
        <v>55238</v>
      </c>
      <c r="E50" s="46">
        <f ca="1">_xll.DBRW($B$1,$A50,$B50,$B$2,E$8,$B$3,E$7,E$6)</f>
        <v>55148</v>
      </c>
      <c r="F50" s="46">
        <f ca="1">_xll.DBRW($B$1,$A50,$B50,$B$2,F$8,$B$3,F$7,F$6)</f>
        <v>54181</v>
      </c>
      <c r="G50" s="47">
        <f ca="1">_xll.DBRW($B$1,$A50,$B50,$B$2,G$8,$B$3,G$7,G$6)</f>
        <v>54113</v>
      </c>
      <c r="I50" s="38">
        <v>2013</v>
      </c>
      <c r="J50" s="39" t="s">
        <v>15</v>
      </c>
      <c r="K50" s="55">
        <v>0</v>
      </c>
      <c r="L50" s="55">
        <v>55238</v>
      </c>
      <c r="M50" s="55">
        <v>55148</v>
      </c>
      <c r="N50" s="55">
        <v>54181</v>
      </c>
      <c r="O50" s="47">
        <v>54113</v>
      </c>
    </row>
    <row r="51" spans="1:15">
      <c r="A51" s="44">
        <f t="shared" si="0"/>
        <v>2013</v>
      </c>
      <c r="B51" s="45" t="s">
        <v>16</v>
      </c>
      <c r="C51" s="46">
        <f ca="1">_xll.DBRW($B$1,$A51,$B51,$B$2,C$8,$B$3,C$7,C$6)</f>
        <v>54320</v>
      </c>
      <c r="D51" s="46">
        <f ca="1">_xll.DBRW($B$1,$A51,$B51,$B$2,D$8,$B$3,D$7,D$6)</f>
        <v>55311</v>
      </c>
      <c r="E51" s="46">
        <f ca="1">_xll.DBRW($B$1,$A51,$B51,$B$2,E$8,$B$3,E$7,E$6)</f>
        <v>55212</v>
      </c>
      <c r="F51" s="46">
        <f ca="1">_xll.DBRW($B$1,$A51,$B51,$B$2,F$8,$B$3,F$7,F$6)</f>
        <v>54228</v>
      </c>
      <c r="G51" s="47">
        <f ca="1">_xll.DBRW($B$1,$A51,$B51,$B$2,G$8,$B$3,G$7,G$6)</f>
        <v>54200</v>
      </c>
      <c r="I51" s="38">
        <v>2013</v>
      </c>
      <c r="J51" s="39" t="s">
        <v>16</v>
      </c>
      <c r="K51" s="55">
        <v>0</v>
      </c>
      <c r="L51" s="55">
        <v>55311</v>
      </c>
      <c r="M51" s="55">
        <v>55212</v>
      </c>
      <c r="N51" s="55">
        <v>54228</v>
      </c>
      <c r="O51" s="47">
        <v>54200</v>
      </c>
    </row>
    <row r="52" spans="1:15">
      <c r="A52" s="44">
        <f t="shared" si="0"/>
        <v>2013</v>
      </c>
      <c r="B52" s="45" t="s">
        <v>17</v>
      </c>
      <c r="C52" s="46">
        <f ca="1">_xll.DBRW($B$1,$A52,$B52,$B$2,C$8,$B$3,C$7,C$6)</f>
        <v>0</v>
      </c>
      <c r="D52" s="46">
        <f ca="1">_xll.DBRW($B$1,$A52,$B52,$B$2,D$8,$B$3,D$7,D$6)</f>
        <v>55386</v>
      </c>
      <c r="E52" s="46">
        <f ca="1">_xll.DBRW($B$1,$A52,$B52,$B$2,E$8,$B$3,E$7,E$6)</f>
        <v>55271</v>
      </c>
      <c r="F52" s="46">
        <f ca="1">_xll.DBRW($B$1,$A52,$B52,$B$2,F$8,$B$3,F$7,F$6)</f>
        <v>54266</v>
      </c>
      <c r="G52" s="47">
        <f ca="1">_xll.DBRW($B$1,$A52,$B52,$B$2,G$8,$B$3,G$7,G$6)</f>
        <v>54259</v>
      </c>
      <c r="I52" s="38">
        <v>2013</v>
      </c>
      <c r="J52" s="39" t="s">
        <v>17</v>
      </c>
      <c r="K52" s="55">
        <v>0</v>
      </c>
      <c r="L52" s="55">
        <v>55386</v>
      </c>
      <c r="M52" s="55">
        <v>55271</v>
      </c>
      <c r="N52" s="55">
        <v>54266</v>
      </c>
      <c r="O52" s="47">
        <v>54259</v>
      </c>
    </row>
    <row r="53" spans="1:15">
      <c r="A53" s="44">
        <f t="shared" si="0"/>
        <v>2013</v>
      </c>
      <c r="B53" s="45" t="s">
        <v>18</v>
      </c>
      <c r="C53" s="46">
        <f ca="1">_xll.DBRW($B$1,$A53,$B53,$B$2,C$8,$B$3,C$7,C$6)</f>
        <v>0</v>
      </c>
      <c r="D53" s="46">
        <f ca="1">_xll.DBRW($B$1,$A53,$B53,$B$2,D$8,$B$3,D$7,D$6)</f>
        <v>55463</v>
      </c>
      <c r="E53" s="46">
        <f ca="1">_xll.DBRW($B$1,$A53,$B53,$B$2,E$8,$B$3,E$7,E$6)</f>
        <v>55290</v>
      </c>
      <c r="F53" s="46">
        <f ca="1">_xll.DBRW($B$1,$A53,$B53,$B$2,F$8,$B$3,F$7,F$6)</f>
        <v>54278</v>
      </c>
      <c r="G53" s="47">
        <f ca="1">_xll.DBRW($B$1,$A53,$B53,$B$2,G$8,$B$3,G$7,G$6)</f>
        <v>54280</v>
      </c>
      <c r="I53" s="38">
        <v>2013</v>
      </c>
      <c r="J53" s="39" t="s">
        <v>18</v>
      </c>
      <c r="K53" s="55">
        <v>0</v>
      </c>
      <c r="L53" s="55">
        <v>55463</v>
      </c>
      <c r="M53" s="55">
        <v>55290</v>
      </c>
      <c r="N53" s="55">
        <v>54278</v>
      </c>
      <c r="O53" s="47">
        <v>54280</v>
      </c>
    </row>
    <row r="54" spans="1:15">
      <c r="A54" s="44">
        <f t="shared" si="0"/>
        <v>2013</v>
      </c>
      <c r="B54" s="45" t="s">
        <v>19</v>
      </c>
      <c r="C54" s="46">
        <f ca="1">_xll.DBRW($B$1,$A54,$B54,$B$2,C$8,$B$3,C$7,C$6)</f>
        <v>0</v>
      </c>
      <c r="D54" s="46">
        <f ca="1">_xll.DBRW($B$1,$A54,$B54,$B$2,D$8,$B$3,D$7,D$6)</f>
        <v>55540</v>
      </c>
      <c r="E54" s="46">
        <f ca="1">_xll.DBRW($B$1,$A54,$B54,$B$2,E$8,$B$3,E$7,E$6)</f>
        <v>55313</v>
      </c>
      <c r="F54" s="46">
        <f ca="1">_xll.DBRW($B$1,$A54,$B54,$B$2,F$8,$B$3,F$7,F$6)</f>
        <v>54299</v>
      </c>
      <c r="G54" s="47">
        <f ca="1">_xll.DBRW($B$1,$A54,$B54,$B$2,G$8,$B$3,G$7,G$6)</f>
        <v>54274</v>
      </c>
      <c r="I54" s="38">
        <v>2013</v>
      </c>
      <c r="J54" s="39" t="s">
        <v>19</v>
      </c>
      <c r="K54" s="55">
        <v>0</v>
      </c>
      <c r="L54" s="55">
        <v>55540</v>
      </c>
      <c r="M54" s="55">
        <v>55313</v>
      </c>
      <c r="N54" s="55">
        <v>54299</v>
      </c>
      <c r="O54" s="47">
        <v>54274</v>
      </c>
    </row>
    <row r="55" spans="1:15">
      <c r="A55" s="44">
        <f t="shared" si="0"/>
        <v>2013</v>
      </c>
      <c r="B55" s="45" t="s">
        <v>20</v>
      </c>
      <c r="C55" s="46">
        <f ca="1">_xll.DBRW($B$1,$A55,$B55,$B$2,C$8,$B$3,C$7,C$6)</f>
        <v>0</v>
      </c>
      <c r="D55" s="46">
        <f ca="1">_xll.DBRW($B$1,$A55,$B55,$B$2,D$8,$B$3,D$7,D$6)</f>
        <v>55619</v>
      </c>
      <c r="E55" s="46">
        <f ca="1">_xll.DBRW($B$1,$A55,$B55,$B$2,E$8,$B$3,E$7,E$6)</f>
        <v>55342</v>
      </c>
      <c r="F55" s="46">
        <f ca="1">_xll.DBRW($B$1,$A55,$B55,$B$2,F$8,$B$3,F$7,F$6)</f>
        <v>54322</v>
      </c>
      <c r="G55" s="47">
        <f ca="1">_xll.DBRW($B$1,$A55,$B55,$B$2,G$8,$B$3,G$7,G$6)</f>
        <v>54268</v>
      </c>
      <c r="I55" s="38">
        <v>2013</v>
      </c>
      <c r="J55" s="39" t="s">
        <v>20</v>
      </c>
      <c r="K55" s="55">
        <v>0</v>
      </c>
      <c r="L55" s="55">
        <v>55619</v>
      </c>
      <c r="M55" s="55">
        <v>55342</v>
      </c>
      <c r="N55" s="55">
        <v>54322</v>
      </c>
      <c r="O55" s="47">
        <v>54268</v>
      </c>
    </row>
    <row r="56" spans="1:15" ht="15.75" thickBot="1">
      <c r="A56" s="44">
        <f t="shared" si="0"/>
        <v>2013</v>
      </c>
      <c r="B56" s="49" t="s">
        <v>21</v>
      </c>
      <c r="C56" s="50">
        <f ca="1">_xll.DBRW($B$1,$A56,$B56,$B$2,C$8,$B$3,C$7,C$6)</f>
        <v>0</v>
      </c>
      <c r="D56" s="50">
        <f ca="1">_xll.DBRW($B$1,$A56,$B56,$B$2,D$8,$B$3,D$7,D$6)</f>
        <v>55696</v>
      </c>
      <c r="E56" s="50">
        <f ca="1">_xll.DBRW($B$1,$A56,$B56,$B$2,E$8,$B$3,E$7,E$6)</f>
        <v>55378</v>
      </c>
      <c r="F56" s="50">
        <f ca="1">_xll.DBRW($B$1,$A56,$B56,$B$2,F$8,$B$3,F$7,F$6)</f>
        <v>54348</v>
      </c>
      <c r="G56" s="51">
        <f ca="1">_xll.DBRW($B$1,$A56,$B56,$B$2,G$8,$B$3,G$7,G$6)</f>
        <v>54290</v>
      </c>
      <c r="I56" s="56">
        <v>2013</v>
      </c>
      <c r="J56" s="57" t="s">
        <v>21</v>
      </c>
      <c r="K56" s="58">
        <v>0</v>
      </c>
      <c r="L56" s="58">
        <v>55696</v>
      </c>
      <c r="M56" s="58">
        <v>55378</v>
      </c>
      <c r="N56" s="58">
        <v>54348</v>
      </c>
      <c r="O56" s="51">
        <v>54290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7"/>
  <sheetViews>
    <sheetView zoomScaleNormal="100" workbookViewId="0">
      <selection activeCell="D12" sqref="D12"/>
    </sheetView>
  </sheetViews>
  <sheetFormatPr defaultRowHeight="15"/>
  <cols>
    <col min="3" max="3" width="16.85546875" style="2" bestFit="1" customWidth="1"/>
    <col min="4" max="4" width="14.28515625" style="2" customWidth="1"/>
    <col min="5" max="5" width="17.28515625" style="2" bestFit="1" customWidth="1"/>
    <col min="6" max="6" width="16.85546875" style="2" bestFit="1" customWidth="1"/>
    <col min="7" max="7" width="14.140625" style="2" customWidth="1"/>
    <col min="8" max="8" width="12.28515625" bestFit="1" customWidth="1"/>
    <col min="9" max="9" width="9.28515625" bestFit="1" customWidth="1"/>
  </cols>
  <sheetData>
    <row r="1" spans="1:9">
      <c r="A1" s="1" t="s">
        <v>52</v>
      </c>
    </row>
    <row r="2" spans="1:9">
      <c r="A2" t="s">
        <v>38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3" t="s">
        <v>22</v>
      </c>
      <c r="D6" s="3" t="s">
        <v>23</v>
      </c>
      <c r="E6" s="3" t="s">
        <v>23</v>
      </c>
      <c r="F6" s="3" t="s">
        <v>43</v>
      </c>
    </row>
    <row r="7" spans="1:9">
      <c r="C7" s="3" t="s">
        <v>6</v>
      </c>
      <c r="D7" s="3" t="s">
        <v>24</v>
      </c>
      <c r="E7" s="3" t="s">
        <v>25</v>
      </c>
      <c r="F7" s="3" t="s">
        <v>6</v>
      </c>
    </row>
    <row r="8" spans="1:9">
      <c r="C8" s="3" t="s">
        <v>7</v>
      </c>
      <c r="D8" s="3"/>
      <c r="E8" s="3" t="s">
        <v>26</v>
      </c>
      <c r="F8" s="3" t="s">
        <v>7</v>
      </c>
      <c r="G8" s="3" t="s">
        <v>27</v>
      </c>
      <c r="H8" s="3" t="s">
        <v>28</v>
      </c>
    </row>
    <row r="9" spans="1:9">
      <c r="A9" s="10" t="s">
        <v>8</v>
      </c>
      <c r="B9" s="10" t="s">
        <v>15</v>
      </c>
      <c r="C9" s="11">
        <f>'TM1 kWh &amp; Rev'!K14</f>
        <v>1112641659</v>
      </c>
      <c r="D9" s="11" t="e">
        <f>#REF!</f>
        <v>#REF!</v>
      </c>
      <c r="E9" s="11" t="e">
        <f t="shared" ref="E9:E18" si="0">C9+D9</f>
        <v>#REF!</v>
      </c>
      <c r="F9" s="11">
        <f>'TM1 kWh &amp; Rev'!N14</f>
        <v>0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">
        <v>8</v>
      </c>
      <c r="B10" s="10" t="s">
        <v>16</v>
      </c>
      <c r="C10" s="11">
        <f>'TM1 kWh &amp; Rev'!K15</f>
        <v>1205533929</v>
      </c>
      <c r="D10" s="11" t="e">
        <f>#REF!</f>
        <v>#REF!</v>
      </c>
      <c r="E10" s="11" t="e">
        <f t="shared" si="0"/>
        <v>#REF!</v>
      </c>
      <c r="F10" s="11">
        <f>'TM1 kWh &amp; Rev'!N15</f>
        <v>0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">
        <v>8</v>
      </c>
      <c r="B11" s="10" t="s">
        <v>17</v>
      </c>
      <c r="C11" s="11">
        <f>'TM1 kWh &amp; Rev'!K16</f>
        <v>1144992943</v>
      </c>
      <c r="D11" s="11" t="e">
        <f>#REF!</f>
        <v>#REF!</v>
      </c>
      <c r="E11" s="11" t="e">
        <f t="shared" si="0"/>
        <v>#REF!</v>
      </c>
      <c r="F11" s="11">
        <f>'TM1 kWh &amp; Rev'!N16</f>
        <v>0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">
        <v>8</v>
      </c>
      <c r="B12" s="10" t="s">
        <v>18</v>
      </c>
      <c r="C12" s="11">
        <f>'TM1 kWh &amp; Rev'!K17</f>
        <v>1062424205</v>
      </c>
      <c r="D12" s="11" t="e">
        <f>#REF!</f>
        <v>#REF!</v>
      </c>
      <c r="E12" s="11" t="e">
        <f t="shared" si="0"/>
        <v>#REF!</v>
      </c>
      <c r="F12" s="11">
        <f>'TM1 kWh &amp; Rev'!N17</f>
        <v>0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">
        <v>8</v>
      </c>
      <c r="B13" s="10" t="s">
        <v>19</v>
      </c>
      <c r="C13" s="11">
        <f>'TM1 kWh &amp; Rev'!K18</f>
        <v>804492444</v>
      </c>
      <c r="D13" s="11" t="e">
        <f>#REF!</f>
        <v>#REF!</v>
      </c>
      <c r="E13" s="11" t="e">
        <f t="shared" si="0"/>
        <v>#REF!</v>
      </c>
      <c r="F13" s="11">
        <f>'TM1 kWh &amp; Rev'!N18</f>
        <v>0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">
        <v>8</v>
      </c>
      <c r="B14" s="10" t="s">
        <v>20</v>
      </c>
      <c r="C14" s="11">
        <f>'TM1 kWh &amp; Rev'!K19</f>
        <v>715813052</v>
      </c>
      <c r="D14" s="11" t="e">
        <f>#REF!</f>
        <v>#REF!</v>
      </c>
      <c r="E14" s="11" t="e">
        <f t="shared" si="0"/>
        <v>#REF!</v>
      </c>
      <c r="F14" s="11">
        <f>'TM1 kWh &amp; Rev'!N19</f>
        <v>0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">
        <v>8</v>
      </c>
      <c r="B15" s="10" t="s">
        <v>21</v>
      </c>
      <c r="C15" s="11">
        <f>'TM1 kWh &amp; Rev'!K20</f>
        <v>968070870</v>
      </c>
      <c r="D15" s="11" t="e">
        <f>#REF!</f>
        <v>#REF!</v>
      </c>
      <c r="E15" s="11" t="e">
        <f t="shared" si="0"/>
        <v>#REF!</v>
      </c>
      <c r="F15" s="11">
        <f>'TM1 kWh &amp; Rev'!N20</f>
        <v>0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">
        <v>9</v>
      </c>
      <c r="B16" s="10" t="s">
        <v>10</v>
      </c>
      <c r="C16" s="11">
        <f>'TM1 kWh &amp; Rev'!K21</f>
        <v>904801456</v>
      </c>
      <c r="D16" s="11" t="e">
        <f>#REF!</f>
        <v>#REF!</v>
      </c>
      <c r="E16" s="11" t="e">
        <f t="shared" si="0"/>
        <v>#REF!</v>
      </c>
      <c r="F16" s="11">
        <f>'TM1 kWh &amp; Rev'!N21</f>
        <v>904801456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">
        <v>9</v>
      </c>
      <c r="B17" s="10" t="s">
        <v>11</v>
      </c>
      <c r="C17" s="11">
        <f>'TM1 kWh &amp; Rev'!K22</f>
        <v>800468823</v>
      </c>
      <c r="D17" s="11" t="e">
        <f>#REF!</f>
        <v>#REF!</v>
      </c>
      <c r="E17" s="11" t="e">
        <f t="shared" si="0"/>
        <v>#REF!</v>
      </c>
      <c r="F17" s="11">
        <f>'TM1 kWh &amp; Rev'!N22</f>
        <v>800468823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">
        <v>9</v>
      </c>
      <c r="B18" s="10" t="s">
        <v>12</v>
      </c>
      <c r="C18" s="11">
        <f>'TM1 kWh &amp; Rev'!K23</f>
        <v>742288526</v>
      </c>
      <c r="D18" s="11" t="e">
        <f>#REF!</f>
        <v>#REF!</v>
      </c>
      <c r="E18" s="11" t="e">
        <f t="shared" si="0"/>
        <v>#REF!</v>
      </c>
      <c r="F18" s="11">
        <f>'TM1 kWh &amp; Rev'!N23</f>
        <v>742288526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">
        <v>9</v>
      </c>
      <c r="B19" s="10" t="s">
        <v>13</v>
      </c>
      <c r="C19" s="11">
        <f>'TM1 kWh &amp; Rev'!K24</f>
        <v>852890154</v>
      </c>
      <c r="D19" s="11" t="e">
        <f>#REF!</f>
        <v>#REF!</v>
      </c>
      <c r="E19" s="11" t="e">
        <f>C19+D19</f>
        <v>#REF!</v>
      </c>
      <c r="F19" s="11">
        <f>'TM1 kWh &amp; Rev'!N24</f>
        <v>852890154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">
        <v>9</v>
      </c>
      <c r="B20" s="10" t="s">
        <v>14</v>
      </c>
      <c r="C20" s="11">
        <f>'TM1 kWh &amp; Rev'!K25</f>
        <v>928325383</v>
      </c>
      <c r="D20" s="11" t="e">
        <f>#REF!</f>
        <v>#REF!</v>
      </c>
      <c r="E20" s="11" t="e">
        <f>C20+D20</f>
        <v>#REF!</v>
      </c>
      <c r="F20" s="11">
        <f>'TM1 kWh &amp; Rev'!N25</f>
        <v>928325383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11242743444</v>
      </c>
      <c r="D22" s="13" t="e">
        <f>SUM(D9:D20)</f>
        <v>#REF!</v>
      </c>
      <c r="E22" s="13" t="e">
        <f>SUM(E9:E20)</f>
        <v>#REF!</v>
      </c>
      <c r="F22" s="13">
        <f>SUM(F9:F20)</f>
        <v>4228774342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G24" s="21" t="s">
        <v>49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3" t="s">
        <v>22</v>
      </c>
      <c r="D30" s="3" t="s">
        <v>23</v>
      </c>
      <c r="E30" s="3" t="s">
        <v>23</v>
      </c>
      <c r="F30" s="3" t="s">
        <v>43</v>
      </c>
    </row>
    <row r="31" spans="1:9">
      <c r="C31" s="15" t="s">
        <v>40</v>
      </c>
      <c r="D31" s="3" t="s">
        <v>24</v>
      </c>
      <c r="E31" s="3" t="s">
        <v>25</v>
      </c>
      <c r="F31" s="15" t="s">
        <v>40</v>
      </c>
    </row>
    <row r="32" spans="1:9">
      <c r="C32" s="3" t="s">
        <v>7</v>
      </c>
      <c r="D32" s="3"/>
      <c r="E32" s="3" t="s">
        <v>41</v>
      </c>
      <c r="F32" s="3" t="s">
        <v>7</v>
      </c>
      <c r="G32" s="3" t="s">
        <v>27</v>
      </c>
      <c r="H32" s="3" t="s">
        <v>28</v>
      </c>
    </row>
    <row r="33" spans="1:9">
      <c r="A33" s="10" t="s">
        <v>8</v>
      </c>
      <c r="B33" s="10" t="s">
        <v>15</v>
      </c>
      <c r="C33" s="11">
        <f>'TM1 kWh &amp; Rev'!K72</f>
        <v>42295558.494743489</v>
      </c>
      <c r="D33" s="11" t="e">
        <f>#REF!</f>
        <v>#REF!</v>
      </c>
      <c r="E33" s="11" t="e">
        <f t="shared" ref="E33:E42" si="4">C33+D33</f>
        <v>#REF!</v>
      </c>
      <c r="F33" s="11">
        <f>'TM1 kWh &amp; Rev'!N72</f>
        <v>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">
        <v>8</v>
      </c>
      <c r="B34" s="10" t="s">
        <v>16</v>
      </c>
      <c r="C34" s="11">
        <f>'TM1 kWh &amp; Rev'!K73</f>
        <v>45501144.45762673</v>
      </c>
      <c r="D34" s="11" t="e">
        <f>#REF!</f>
        <v>#REF!</v>
      </c>
      <c r="E34" s="11" t="e">
        <f t="shared" si="4"/>
        <v>#REF!</v>
      </c>
      <c r="F34" s="11">
        <f>'TM1 kWh &amp; Rev'!N73</f>
        <v>0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">
        <v>8</v>
      </c>
      <c r="B35" s="10" t="s">
        <v>17</v>
      </c>
      <c r="C35" s="11">
        <f>'TM1 kWh &amp; Rev'!K74</f>
        <v>42894416.64239011</v>
      </c>
      <c r="D35" s="11" t="e">
        <f>#REF!</f>
        <v>#REF!</v>
      </c>
      <c r="E35" s="11" t="e">
        <f t="shared" si="4"/>
        <v>#REF!</v>
      </c>
      <c r="F35" s="11">
        <f>'TM1 kWh &amp; Rev'!N74</f>
        <v>0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">
        <v>8</v>
      </c>
      <c r="B36" s="10" t="s">
        <v>18</v>
      </c>
      <c r="C36" s="11">
        <f>'TM1 kWh &amp; Rev'!K75</f>
        <v>40574345.180000573</v>
      </c>
      <c r="D36" s="11" t="e">
        <f>#REF!</f>
        <v>#REF!</v>
      </c>
      <c r="E36" s="11" t="e">
        <f t="shared" si="4"/>
        <v>#REF!</v>
      </c>
      <c r="F36" s="11">
        <f>'TM1 kWh &amp; Rev'!N75</f>
        <v>0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">
        <v>8</v>
      </c>
      <c r="B37" s="10" t="s">
        <v>19</v>
      </c>
      <c r="C37" s="11">
        <f>'TM1 kWh &amp; Rev'!K76</f>
        <v>32680813.219999988</v>
      </c>
      <c r="D37" s="11" t="e">
        <f>#REF!</f>
        <v>#REF!</v>
      </c>
      <c r="E37" s="11" t="e">
        <f t="shared" si="4"/>
        <v>#REF!</v>
      </c>
      <c r="F37" s="11">
        <f>'TM1 kWh &amp; Rev'!N76</f>
        <v>0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">
        <v>8</v>
      </c>
      <c r="B38" s="10" t="s">
        <v>20</v>
      </c>
      <c r="C38" s="11">
        <f>'TM1 kWh &amp; Rev'!K77</f>
        <v>27940668.850000001</v>
      </c>
      <c r="D38" s="11" t="e">
        <f>#REF!</f>
        <v>#REF!</v>
      </c>
      <c r="E38" s="11" t="e">
        <f t="shared" si="4"/>
        <v>#REF!</v>
      </c>
      <c r="F38" s="11">
        <f>'TM1 kWh &amp; Rev'!N77</f>
        <v>0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">
        <v>8</v>
      </c>
      <c r="B39" s="10" t="s">
        <v>21</v>
      </c>
      <c r="C39" s="11">
        <f>'TM1 kWh &amp; Rev'!K78</f>
        <v>38946414.139999986</v>
      </c>
      <c r="D39" s="11" t="e">
        <f>#REF!</f>
        <v>#REF!</v>
      </c>
      <c r="E39" s="11" t="e">
        <f t="shared" si="4"/>
        <v>#REF!</v>
      </c>
      <c r="F39" s="11">
        <f>'TM1 kWh &amp; Rev'!N78</f>
        <v>0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">
        <v>9</v>
      </c>
      <c r="B40" s="10" t="s">
        <v>10</v>
      </c>
      <c r="C40" s="11">
        <f>'TM1 kWh &amp; Rev'!K79</f>
        <v>36041958.79999999</v>
      </c>
      <c r="D40" s="11" t="e">
        <f>#REF!</f>
        <v>#REF!</v>
      </c>
      <c r="E40" s="11" t="e">
        <f t="shared" si="4"/>
        <v>#REF!</v>
      </c>
      <c r="F40" s="11">
        <f>'TM1 kWh &amp; Rev'!N79</f>
        <v>36041957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">
        <v>9</v>
      </c>
      <c r="B41" s="10" t="s">
        <v>11</v>
      </c>
      <c r="C41" s="11">
        <f>'TM1 kWh &amp; Rev'!K80</f>
        <v>31491084.289793894</v>
      </c>
      <c r="D41" s="11" t="e">
        <f>#REF!</f>
        <v>#REF!</v>
      </c>
      <c r="E41" s="11" t="e">
        <f t="shared" si="4"/>
        <v>#REF!</v>
      </c>
      <c r="F41" s="11">
        <f>'TM1 kWh &amp; Rev'!N80</f>
        <v>31491083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">
        <v>9</v>
      </c>
      <c r="B42" s="10" t="s">
        <v>12</v>
      </c>
      <c r="C42" s="11">
        <f>'TM1 kWh &amp; Rev'!K81</f>
        <v>29041822.957201019</v>
      </c>
      <c r="D42" s="11" t="e">
        <f>#REF!</f>
        <v>#REF!</v>
      </c>
      <c r="E42" s="11" t="e">
        <f t="shared" si="4"/>
        <v>#REF!</v>
      </c>
      <c r="F42" s="11">
        <f>'TM1 kWh &amp; Rev'!N81</f>
        <v>29041821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">
        <v>9</v>
      </c>
      <c r="B43" s="10" t="s">
        <v>13</v>
      </c>
      <c r="C43" s="11">
        <f>'TM1 kWh &amp; Rev'!K82</f>
        <v>33179274.089999992</v>
      </c>
      <c r="D43" s="11" t="e">
        <f>#REF!</f>
        <v>#REF!</v>
      </c>
      <c r="E43" s="11" t="e">
        <f>C43+D43</f>
        <v>#REF!</v>
      </c>
      <c r="F43" s="11">
        <f>'TM1 kWh &amp; Rev'!N82</f>
        <v>33179278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">
        <v>9</v>
      </c>
      <c r="B44" s="10" t="s">
        <v>14</v>
      </c>
      <c r="C44" s="11">
        <f>'TM1 kWh &amp; Rev'!K83</f>
        <v>34680165.370000012</v>
      </c>
      <c r="D44" s="11" t="e">
        <f>#REF!</f>
        <v>#REF!</v>
      </c>
      <c r="E44" s="11" t="e">
        <f>C44+D44</f>
        <v>#REF!</v>
      </c>
      <c r="F44" s="11">
        <f>'TM1 kWh &amp; Rev'!N83</f>
        <v>34680165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435267666.49175578</v>
      </c>
      <c r="D46" s="13" t="e">
        <f>SUM(D33:D44)</f>
        <v>#REF!</v>
      </c>
      <c r="E46" s="13" t="e">
        <f>SUM(E33:E44)</f>
        <v>#REF!</v>
      </c>
      <c r="F46" s="13">
        <f>SUM(F33:F44)</f>
        <v>164434304</v>
      </c>
      <c r="G46" s="13" t="e">
        <f>SUM(G33:G44)</f>
        <v>#REF!</v>
      </c>
      <c r="H46" s="14" t="e">
        <f>G46/F46</f>
        <v>#REF!</v>
      </c>
    </row>
    <row r="47" spans="1:9">
      <c r="F47" s="19" t="e">
        <f>F46/E46-1</f>
        <v>#REF!</v>
      </c>
    </row>
    <row r="48" spans="1:9">
      <c r="G48" s="21" t="s">
        <v>49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3" t="s">
        <v>22</v>
      </c>
      <c r="D55" s="3" t="s">
        <v>43</v>
      </c>
      <c r="E55"/>
      <c r="G55" s="3" t="s">
        <v>27</v>
      </c>
      <c r="H55" s="3" t="s">
        <v>28</v>
      </c>
    </row>
    <row r="56" spans="1:9">
      <c r="A56" s="10" t="s">
        <v>8</v>
      </c>
      <c r="B56" s="10" t="s">
        <v>15</v>
      </c>
      <c r="C56" s="11">
        <f>'TM1 Res Cust'!K14</f>
        <v>376279</v>
      </c>
      <c r="D56" s="11">
        <f>'TM1 Res Cust'!N14</f>
        <v>0</v>
      </c>
      <c r="E56"/>
      <c r="G56" s="11">
        <f>D56-C56</f>
        <v>-376279</v>
      </c>
      <c r="H56" s="12">
        <f>G56/C56</f>
        <v>-1</v>
      </c>
      <c r="I56">
        <f>ABS(H56)</f>
        <v>1</v>
      </c>
    </row>
    <row r="57" spans="1:9">
      <c r="A57" s="10" t="s">
        <v>8</v>
      </c>
      <c r="B57" s="10" t="s">
        <v>16</v>
      </c>
      <c r="C57" s="11">
        <f>'TM1 Res Cust'!K15</f>
        <v>376654</v>
      </c>
      <c r="D57" s="11">
        <f>'TM1 Res Cust'!N15</f>
        <v>0</v>
      </c>
      <c r="E57"/>
      <c r="G57" s="11">
        <f t="shared" ref="G57:G67" si="8">D57-C57</f>
        <v>-376654</v>
      </c>
      <c r="H57" s="12">
        <f t="shared" ref="H57:H67" si="9">G57/C57</f>
        <v>-1</v>
      </c>
      <c r="I57">
        <f t="shared" ref="I57:I67" si="10">ABS(H57)</f>
        <v>1</v>
      </c>
    </row>
    <row r="58" spans="1:9">
      <c r="A58" s="10" t="s">
        <v>8</v>
      </c>
      <c r="B58" s="10" t="s">
        <v>17</v>
      </c>
      <c r="C58" s="11">
        <f>'TM1 Res Cust'!K16</f>
        <v>376642</v>
      </c>
      <c r="D58" s="11">
        <f>'TM1 Res Cust'!N16</f>
        <v>0</v>
      </c>
      <c r="E58"/>
      <c r="G58" s="11">
        <f t="shared" si="8"/>
        <v>-376642</v>
      </c>
      <c r="H58" s="12">
        <f t="shared" si="9"/>
        <v>-1</v>
      </c>
      <c r="I58">
        <f t="shared" si="10"/>
        <v>1</v>
      </c>
    </row>
    <row r="59" spans="1:9">
      <c r="A59" s="10" t="s">
        <v>8</v>
      </c>
      <c r="B59" s="10" t="s">
        <v>18</v>
      </c>
      <c r="C59" s="11">
        <f>'TM1 Res Cust'!K17</f>
        <v>376172</v>
      </c>
      <c r="D59" s="11">
        <f>'TM1 Res Cust'!N17</f>
        <v>0</v>
      </c>
      <c r="E59"/>
      <c r="G59" s="11">
        <f t="shared" si="8"/>
        <v>-376172</v>
      </c>
      <c r="H59" s="12">
        <f t="shared" si="9"/>
        <v>-1</v>
      </c>
      <c r="I59">
        <f t="shared" si="10"/>
        <v>1</v>
      </c>
    </row>
    <row r="60" spans="1:9">
      <c r="A60" s="10" t="s">
        <v>8</v>
      </c>
      <c r="B60" s="10" t="s">
        <v>19</v>
      </c>
      <c r="C60" s="11">
        <f>'TM1 Res Cust'!K18</f>
        <v>375919</v>
      </c>
      <c r="D60" s="11">
        <f>'TM1 Res Cust'!N18</f>
        <v>0</v>
      </c>
      <c r="E60"/>
      <c r="G60" s="11">
        <f t="shared" si="8"/>
        <v>-375919</v>
      </c>
      <c r="H60" s="12">
        <f t="shared" si="9"/>
        <v>-1</v>
      </c>
      <c r="I60">
        <f t="shared" si="10"/>
        <v>1</v>
      </c>
    </row>
    <row r="61" spans="1:9">
      <c r="A61" s="10" t="s">
        <v>8</v>
      </c>
      <c r="B61" s="10" t="s">
        <v>20</v>
      </c>
      <c r="C61" s="11">
        <f>'TM1 Res Cust'!K19</f>
        <v>376082</v>
      </c>
      <c r="D61" s="11">
        <f>'TM1 Res Cust'!N19</f>
        <v>0</v>
      </c>
      <c r="E61"/>
      <c r="G61" s="11">
        <f t="shared" si="8"/>
        <v>-376082</v>
      </c>
      <c r="H61" s="12">
        <f t="shared" si="9"/>
        <v>-1</v>
      </c>
      <c r="I61">
        <f t="shared" si="10"/>
        <v>1</v>
      </c>
    </row>
    <row r="62" spans="1:9">
      <c r="A62" s="10" t="s">
        <v>8</v>
      </c>
      <c r="B62" s="10" t="s">
        <v>21</v>
      </c>
      <c r="C62" s="11">
        <f>'TM1 Res Cust'!K20</f>
        <v>376561</v>
      </c>
      <c r="D62" s="11">
        <f>'TM1 Res Cust'!N20</f>
        <v>376561</v>
      </c>
      <c r="E62"/>
      <c r="G62" s="11">
        <f t="shared" si="8"/>
        <v>0</v>
      </c>
      <c r="H62" s="12">
        <f t="shared" si="9"/>
        <v>0</v>
      </c>
      <c r="I62">
        <f t="shared" si="10"/>
        <v>0</v>
      </c>
    </row>
    <row r="63" spans="1:9">
      <c r="A63" s="10" t="s">
        <v>9</v>
      </c>
      <c r="B63" s="10" t="s">
        <v>10</v>
      </c>
      <c r="C63" s="11">
        <f>'TM1 Res Cust'!K21</f>
        <v>376776</v>
      </c>
      <c r="D63" s="11">
        <f>'TM1 Res Cust'!N21</f>
        <v>376776</v>
      </c>
      <c r="E63"/>
      <c r="G63" s="11">
        <f t="shared" si="8"/>
        <v>0</v>
      </c>
      <c r="H63" s="12">
        <f t="shared" si="9"/>
        <v>0</v>
      </c>
      <c r="I63">
        <f t="shared" si="10"/>
        <v>0</v>
      </c>
    </row>
    <row r="64" spans="1:9">
      <c r="A64" s="10" t="s">
        <v>9</v>
      </c>
      <c r="B64" s="10" t="s">
        <v>11</v>
      </c>
      <c r="C64" s="11">
        <f>'TM1 Res Cust'!K22</f>
        <v>377263</v>
      </c>
      <c r="D64" s="11">
        <f>'TM1 Res Cust'!N22</f>
        <v>377263</v>
      </c>
      <c r="E64"/>
      <c r="G64" s="11">
        <f t="shared" si="8"/>
        <v>0</v>
      </c>
      <c r="H64" s="12">
        <f t="shared" si="9"/>
        <v>0</v>
      </c>
      <c r="I64">
        <f t="shared" si="10"/>
        <v>0</v>
      </c>
    </row>
    <row r="65" spans="1:9">
      <c r="A65" s="10" t="s">
        <v>9</v>
      </c>
      <c r="B65" s="10" t="s">
        <v>12</v>
      </c>
      <c r="C65" s="11">
        <f>'TM1 Res Cust'!K23</f>
        <v>377554</v>
      </c>
      <c r="D65" s="11">
        <f>'TM1 Res Cust'!N23</f>
        <v>377554</v>
      </c>
      <c r="E65"/>
      <c r="G65" s="11">
        <f t="shared" si="8"/>
        <v>0</v>
      </c>
      <c r="H65" s="12">
        <f t="shared" si="9"/>
        <v>0</v>
      </c>
      <c r="I65">
        <f t="shared" si="10"/>
        <v>0</v>
      </c>
    </row>
    <row r="66" spans="1:9">
      <c r="A66" s="10" t="s">
        <v>9</v>
      </c>
      <c r="B66" s="10" t="s">
        <v>13</v>
      </c>
      <c r="C66" s="11">
        <f>'TM1 Res Cust'!K24</f>
        <v>378080</v>
      </c>
      <c r="D66" s="11">
        <f>'TM1 Res Cust'!N24</f>
        <v>378080</v>
      </c>
      <c r="E66"/>
      <c r="F66" s="16"/>
      <c r="G66" s="11">
        <f t="shared" si="8"/>
        <v>0</v>
      </c>
      <c r="H66" s="12">
        <f t="shared" si="9"/>
        <v>0</v>
      </c>
      <c r="I66">
        <f t="shared" si="10"/>
        <v>0</v>
      </c>
    </row>
    <row r="67" spans="1:9">
      <c r="A67" s="10" t="s">
        <v>9</v>
      </c>
      <c r="B67" s="10" t="s">
        <v>14</v>
      </c>
      <c r="C67" s="11">
        <f>'TM1 Res Cust'!K25</f>
        <v>378096</v>
      </c>
      <c r="D67" s="11">
        <f>'TM1 Res Cust'!N25</f>
        <v>378096</v>
      </c>
      <c r="E67"/>
      <c r="F67" s="16"/>
      <c r="G67" s="11">
        <f t="shared" si="8"/>
        <v>0</v>
      </c>
      <c r="H67" s="12">
        <f t="shared" si="9"/>
        <v>0</v>
      </c>
      <c r="I67">
        <f t="shared" si="10"/>
        <v>0</v>
      </c>
    </row>
    <row r="68" spans="1:9">
      <c r="E68"/>
      <c r="H68" s="7"/>
    </row>
    <row r="69" spans="1:9">
      <c r="B69" s="23" t="s">
        <v>51</v>
      </c>
      <c r="C69" s="13">
        <f>AVERAGE(C56:C67)</f>
        <v>376839.83333333331</v>
      </c>
      <c r="D69" s="13">
        <f>AVERAGE(D56:D67)</f>
        <v>188694.16666666666</v>
      </c>
      <c r="E69"/>
      <c r="G69" s="13">
        <f>D69-C69</f>
        <v>-188145.66666666666</v>
      </c>
      <c r="H69" s="14">
        <f>G69/C69</f>
        <v>-0.49927223723252895</v>
      </c>
    </row>
    <row r="70" spans="1:9">
      <c r="D70" s="20">
        <f>D69/C69-1</f>
        <v>-0.49927223723252889</v>
      </c>
      <c r="E70"/>
    </row>
    <row r="71" spans="1:9">
      <c r="G71" s="21" t="s">
        <v>49</v>
      </c>
    </row>
    <row r="72" spans="1:9">
      <c r="G72" s="8" t="s">
        <v>34</v>
      </c>
      <c r="H72" s="18">
        <f>AVERAGE(H56:H67)</f>
        <v>-0.5</v>
      </c>
    </row>
    <row r="73" spans="1:9">
      <c r="G73" s="8" t="s">
        <v>35</v>
      </c>
      <c r="H73" s="9">
        <f>MAX(H56:H67, ABS(MIN(H56:H67)))</f>
        <v>1</v>
      </c>
    </row>
    <row r="74" spans="1:9">
      <c r="G74" s="8" t="s">
        <v>36</v>
      </c>
      <c r="H74" s="9">
        <f>AVERAGE(I56:I67)</f>
        <v>0.5</v>
      </c>
    </row>
    <row r="76" spans="1:9">
      <c r="A76" s="1" t="s">
        <v>46</v>
      </c>
    </row>
    <row r="78" spans="1:9">
      <c r="C78" s="3" t="s">
        <v>22</v>
      </c>
      <c r="D78" s="3" t="s">
        <v>43</v>
      </c>
      <c r="E78"/>
      <c r="G78" s="3" t="s">
        <v>27</v>
      </c>
      <c r="H78" s="3" t="s">
        <v>28</v>
      </c>
    </row>
    <row r="79" spans="1:9">
      <c r="A79" s="10" t="s">
        <v>8</v>
      </c>
      <c r="B79" s="10" t="s">
        <v>15</v>
      </c>
      <c r="C79" s="11">
        <f>'TM1 Com Cust'!K14</f>
        <v>53382</v>
      </c>
      <c r="D79" s="11">
        <f>'TM1 Com Cust'!N14</f>
        <v>0</v>
      </c>
      <c r="E79"/>
      <c r="G79" s="11">
        <f>D79-C79</f>
        <v>-53382</v>
      </c>
      <c r="H79" s="12">
        <f>G79/C79</f>
        <v>-1</v>
      </c>
      <c r="I79">
        <f>ABS(H79)</f>
        <v>1</v>
      </c>
    </row>
    <row r="80" spans="1:9">
      <c r="A80" s="10" t="s">
        <v>8</v>
      </c>
      <c r="B80" s="10" t="s">
        <v>16</v>
      </c>
      <c r="C80" s="11">
        <f>'TM1 Com Cust'!K15</f>
        <v>53305</v>
      </c>
      <c r="D80" s="11">
        <f>'TM1 Com Cust'!N15</f>
        <v>0</v>
      </c>
      <c r="E80"/>
      <c r="G80" s="11">
        <f t="shared" ref="G80:G90" si="11">D80-C80</f>
        <v>-53305</v>
      </c>
      <c r="H80" s="12">
        <f t="shared" ref="H80:H90" si="12">G80/C80</f>
        <v>-1</v>
      </c>
      <c r="I80">
        <f t="shared" ref="I80:I90" si="13">ABS(H80)</f>
        <v>1</v>
      </c>
    </row>
    <row r="81" spans="1:9">
      <c r="A81" s="10" t="s">
        <v>8</v>
      </c>
      <c r="B81" s="10" t="s">
        <v>17</v>
      </c>
      <c r="C81" s="11">
        <f>'TM1 Com Cust'!K16</f>
        <v>53286</v>
      </c>
      <c r="D81" s="11">
        <f>'TM1 Com Cust'!N16</f>
        <v>0</v>
      </c>
      <c r="E81"/>
      <c r="G81" s="11">
        <f t="shared" si="11"/>
        <v>-53286</v>
      </c>
      <c r="H81" s="12">
        <f t="shared" si="12"/>
        <v>-1</v>
      </c>
      <c r="I81">
        <f t="shared" si="13"/>
        <v>1</v>
      </c>
    </row>
    <row r="82" spans="1:9">
      <c r="A82" s="10" t="s">
        <v>8</v>
      </c>
      <c r="B82" s="10" t="s">
        <v>18</v>
      </c>
      <c r="C82" s="11">
        <f>'TM1 Com Cust'!K17</f>
        <v>53346</v>
      </c>
      <c r="D82" s="11">
        <f>'TM1 Com Cust'!N17</f>
        <v>0</v>
      </c>
      <c r="E82"/>
      <c r="G82" s="11">
        <f t="shared" si="11"/>
        <v>-53346</v>
      </c>
      <c r="H82" s="12">
        <f t="shared" si="12"/>
        <v>-1</v>
      </c>
      <c r="I82">
        <f t="shared" si="13"/>
        <v>1</v>
      </c>
    </row>
    <row r="83" spans="1:9">
      <c r="A83" s="10" t="s">
        <v>8</v>
      </c>
      <c r="B83" s="10" t="s">
        <v>19</v>
      </c>
      <c r="C83" s="11">
        <f>'TM1 Com Cust'!K18</f>
        <v>53383</v>
      </c>
      <c r="D83" s="11">
        <f>'TM1 Com Cust'!N18</f>
        <v>0</v>
      </c>
      <c r="E83"/>
      <c r="G83" s="11">
        <f t="shared" si="11"/>
        <v>-53383</v>
      </c>
      <c r="H83" s="12">
        <f t="shared" si="12"/>
        <v>-1</v>
      </c>
      <c r="I83">
        <f t="shared" si="13"/>
        <v>1</v>
      </c>
    </row>
    <row r="84" spans="1:9">
      <c r="A84" s="10" t="s">
        <v>8</v>
      </c>
      <c r="B84" s="10" t="s">
        <v>20</v>
      </c>
      <c r="C84" s="11">
        <f>'TM1 Com Cust'!K19</f>
        <v>53300</v>
      </c>
      <c r="D84" s="11">
        <f>'TM1 Com Cust'!N19</f>
        <v>0</v>
      </c>
      <c r="E84"/>
      <c r="G84" s="11">
        <f t="shared" si="11"/>
        <v>-53300</v>
      </c>
      <c r="H84" s="12">
        <f t="shared" si="12"/>
        <v>-1</v>
      </c>
      <c r="I84">
        <f t="shared" si="13"/>
        <v>1</v>
      </c>
    </row>
    <row r="85" spans="1:9">
      <c r="A85" s="10" t="s">
        <v>8</v>
      </c>
      <c r="B85" s="10" t="s">
        <v>21</v>
      </c>
      <c r="C85" s="11">
        <f>'TM1 Com Cust'!K20</f>
        <v>53263</v>
      </c>
      <c r="D85" s="11">
        <f>'TM1 Com Cust'!N20</f>
        <v>53263</v>
      </c>
      <c r="E85"/>
      <c r="G85" s="11">
        <f t="shared" si="11"/>
        <v>0</v>
      </c>
      <c r="H85" s="12">
        <f t="shared" si="12"/>
        <v>0</v>
      </c>
      <c r="I85">
        <f t="shared" si="13"/>
        <v>0</v>
      </c>
    </row>
    <row r="86" spans="1:9">
      <c r="A86" s="10" t="s">
        <v>9</v>
      </c>
      <c r="B86" s="10" t="s">
        <v>10</v>
      </c>
      <c r="C86" s="11">
        <f>'TM1 Com Cust'!K21</f>
        <v>53264</v>
      </c>
      <c r="D86" s="11">
        <f>'TM1 Com Cust'!N21</f>
        <v>53264</v>
      </c>
      <c r="E86"/>
      <c r="G86" s="11">
        <f t="shared" si="11"/>
        <v>0</v>
      </c>
      <c r="H86" s="12">
        <f t="shared" si="12"/>
        <v>0</v>
      </c>
      <c r="I86">
        <f t="shared" si="13"/>
        <v>0</v>
      </c>
    </row>
    <row r="87" spans="1:9">
      <c r="A87" s="10" t="s">
        <v>9</v>
      </c>
      <c r="B87" s="10" t="s">
        <v>11</v>
      </c>
      <c r="C87" s="11">
        <f>'TM1 Com Cust'!K22</f>
        <v>53273</v>
      </c>
      <c r="D87" s="11">
        <f>'TM1 Com Cust'!N22</f>
        <v>53273</v>
      </c>
      <c r="E87"/>
      <c r="G87" s="11">
        <f t="shared" si="11"/>
        <v>0</v>
      </c>
      <c r="H87" s="12">
        <f t="shared" si="12"/>
        <v>0</v>
      </c>
      <c r="I87">
        <f t="shared" si="13"/>
        <v>0</v>
      </c>
    </row>
    <row r="88" spans="1:9">
      <c r="A88" s="10" t="s">
        <v>9</v>
      </c>
      <c r="B88" s="10" t="s">
        <v>12</v>
      </c>
      <c r="C88" s="11">
        <f>'TM1 Com Cust'!K23</f>
        <v>53354</v>
      </c>
      <c r="D88" s="11">
        <f>'TM1 Com Cust'!N23</f>
        <v>53354</v>
      </c>
      <c r="E88"/>
      <c r="G88" s="11">
        <f t="shared" si="11"/>
        <v>0</v>
      </c>
      <c r="H88" s="12">
        <f t="shared" si="12"/>
        <v>0</v>
      </c>
      <c r="I88">
        <f t="shared" si="13"/>
        <v>0</v>
      </c>
    </row>
    <row r="89" spans="1:9">
      <c r="A89" s="10" t="s">
        <v>9</v>
      </c>
      <c r="B89" s="10" t="s">
        <v>13</v>
      </c>
      <c r="C89" s="11">
        <f>'TM1 Com Cust'!K24</f>
        <v>53397</v>
      </c>
      <c r="D89" s="11">
        <f>'TM1 Com Cust'!N24</f>
        <v>53397</v>
      </c>
      <c r="E89"/>
      <c r="F89" s="16"/>
      <c r="G89" s="11">
        <f t="shared" si="11"/>
        <v>0</v>
      </c>
      <c r="H89" s="12">
        <f t="shared" si="12"/>
        <v>0</v>
      </c>
      <c r="I89">
        <f t="shared" si="13"/>
        <v>0</v>
      </c>
    </row>
    <row r="90" spans="1:9">
      <c r="A90" s="10" t="s">
        <v>9</v>
      </c>
      <c r="B90" s="10" t="s">
        <v>14</v>
      </c>
      <c r="C90" s="11">
        <f>'TM1 Com Cust'!K25</f>
        <v>53363</v>
      </c>
      <c r="D90" s="11">
        <f>'TM1 Com Cust'!N25</f>
        <v>53363</v>
      </c>
      <c r="E90"/>
      <c r="F90" s="16"/>
      <c r="G90" s="11">
        <f t="shared" si="11"/>
        <v>0</v>
      </c>
      <c r="H90" s="12">
        <f t="shared" si="12"/>
        <v>0</v>
      </c>
      <c r="I90">
        <f t="shared" si="13"/>
        <v>0</v>
      </c>
    </row>
    <row r="91" spans="1:9">
      <c r="E91"/>
      <c r="G91" s="16"/>
      <c r="H91" s="7"/>
    </row>
    <row r="92" spans="1:9">
      <c r="B92" s="23" t="s">
        <v>51</v>
      </c>
      <c r="C92" s="13">
        <f>AVERAGE(C79:C90)</f>
        <v>53326.333333333336</v>
      </c>
      <c r="D92" s="13">
        <f>AVERAGE(D79:D90)</f>
        <v>26659.5</v>
      </c>
      <c r="E92"/>
      <c r="G92" s="13">
        <f>D92-C92</f>
        <v>-26666.833333333336</v>
      </c>
      <c r="H92" s="14">
        <f>G92/C92</f>
        <v>-0.500068759024622</v>
      </c>
    </row>
    <row r="93" spans="1:9">
      <c r="D93" s="20">
        <f>D92/C92-1</f>
        <v>-0.500068759024622</v>
      </c>
      <c r="E93"/>
    </row>
    <row r="94" spans="1:9">
      <c r="G94" s="21" t="s">
        <v>49</v>
      </c>
    </row>
    <row r="95" spans="1:9">
      <c r="G95" s="8" t="s">
        <v>34</v>
      </c>
      <c r="H95" s="18">
        <f>AVERAGE(H79:H90)</f>
        <v>-0.5</v>
      </c>
    </row>
    <row r="96" spans="1:9">
      <c r="G96" s="8" t="s">
        <v>35</v>
      </c>
      <c r="H96" s="9">
        <f>MAX(H79:H90, ABS(MIN(H79:H90)))</f>
        <v>1</v>
      </c>
    </row>
    <row r="97" spans="7:8">
      <c r="G97" s="8" t="s">
        <v>36</v>
      </c>
      <c r="H97" s="9">
        <f>AVERAGE(I79:I90)</f>
        <v>0.5</v>
      </c>
    </row>
  </sheetData>
  <pageMargins left="0.7" right="0.7" top="0.75" bottom="0.75" header="0.3" footer="0.3"/>
  <pageSetup fitToHeight="3" orientation="landscape" r:id="rId1"/>
  <rowBreaks count="3" manualBreakCount="3">
    <brk id="27" max="16383" man="1"/>
    <brk id="51" max="16383" man="1"/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24" t="s">
        <v>61</v>
      </c>
    </row>
    <row r="2" spans="1:9">
      <c r="A2" t="s">
        <v>38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17" t="s">
        <v>43</v>
      </c>
    </row>
    <row r="7" spans="1:9">
      <c r="C7" s="17" t="s">
        <v>6</v>
      </c>
      <c r="D7" s="17" t="s">
        <v>24</v>
      </c>
      <c r="E7" s="17" t="s">
        <v>25</v>
      </c>
      <c r="F7" s="17" t="s">
        <v>6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9">
      <c r="A9" s="10" t="str">
        <f>'TM1 kWh &amp; Rev'!A9</f>
        <v>2010</v>
      </c>
      <c r="B9" s="10" t="str">
        <f>'TM1 kWh &amp; Rev'!B9</f>
        <v>Jan</v>
      </c>
      <c r="C9" s="11">
        <f>'TM1 kWh &amp; Rev'!K9</f>
        <v>968982843</v>
      </c>
      <c r="D9" s="11" t="e">
        <f>#REF!</f>
        <v>#REF!</v>
      </c>
      <c r="E9" s="11" t="e">
        <f t="shared" ref="E9:E18" si="0">C9+D9</f>
        <v>#REF!</v>
      </c>
      <c r="F9" s="11">
        <f>'TM1 kWh &amp; Rev'!M9</f>
        <v>970932338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tr">
        <f>'TM1 kWh &amp; Rev'!A10</f>
        <v>2010</v>
      </c>
      <c r="B10" s="10" t="str">
        <f>'TM1 kWh &amp; Rev'!B10</f>
        <v>Feb</v>
      </c>
      <c r="C10" s="11">
        <f>'TM1 kWh &amp; Rev'!K10</f>
        <v>889253536</v>
      </c>
      <c r="D10" s="11" t="e">
        <f>#REF!</f>
        <v>#REF!</v>
      </c>
      <c r="E10" s="11" t="e">
        <f t="shared" si="0"/>
        <v>#REF!</v>
      </c>
      <c r="F10" s="11">
        <f>'TM1 kWh &amp; Rev'!M10</f>
        <v>884667035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tr">
        <f>'TM1 kWh &amp; Rev'!A11</f>
        <v>2010</v>
      </c>
      <c r="B11" s="10" t="str">
        <f>'TM1 kWh &amp; Rev'!B11</f>
        <v>Mar</v>
      </c>
      <c r="C11" s="11">
        <f>'TM1 kWh &amp; Rev'!K11</f>
        <v>763953321</v>
      </c>
      <c r="D11" s="11" t="e">
        <f>#REF!</f>
        <v>#REF!</v>
      </c>
      <c r="E11" s="11" t="e">
        <f t="shared" si="0"/>
        <v>#REF!</v>
      </c>
      <c r="F11" s="11">
        <f>'TM1 kWh &amp; Rev'!M11</f>
        <v>766852796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tr">
        <f>'TM1 kWh &amp; Rev'!A12</f>
        <v>2010</v>
      </c>
      <c r="B12" s="10" t="str">
        <f>'TM1 kWh &amp; Rev'!B12</f>
        <v>Apr</v>
      </c>
      <c r="C12" s="11">
        <f>'TM1 kWh &amp; Rev'!K12</f>
        <v>734967557</v>
      </c>
      <c r="D12" s="11" t="e">
        <f>#REF!</f>
        <v>#REF!</v>
      </c>
      <c r="E12" s="11" t="e">
        <f t="shared" si="0"/>
        <v>#REF!</v>
      </c>
      <c r="F12" s="11">
        <f>'TM1 kWh &amp; Rev'!M12</f>
        <v>741788454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tr">
        <f>'TM1 kWh &amp; Rev'!A13</f>
        <v>2010</v>
      </c>
      <c r="B13" s="10" t="str">
        <f>'TM1 kWh &amp; Rev'!B13</f>
        <v>May</v>
      </c>
      <c r="C13" s="11">
        <f>'TM1 kWh &amp; Rev'!K13</f>
        <v>988068944</v>
      </c>
      <c r="D13" s="11" t="e">
        <f>#REF!</f>
        <v>#REF!</v>
      </c>
      <c r="E13" s="11" t="e">
        <f t="shared" si="0"/>
        <v>#REF!</v>
      </c>
      <c r="F13" s="11">
        <f>'TM1 kWh &amp; Rev'!M13</f>
        <v>991157522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tr">
        <f>'TM1 kWh &amp; Rev'!A14</f>
        <v>2010</v>
      </c>
      <c r="B14" s="10" t="str">
        <f>'TM1 kWh &amp; Rev'!B14</f>
        <v>Jun</v>
      </c>
      <c r="C14" s="11">
        <f>'TM1 kWh &amp; Rev'!K14</f>
        <v>1112641659</v>
      </c>
      <c r="D14" s="11" t="e">
        <f>#REF!</f>
        <v>#REF!</v>
      </c>
      <c r="E14" s="11" t="e">
        <f t="shared" si="0"/>
        <v>#REF!</v>
      </c>
      <c r="F14" s="11">
        <f>'TM1 kWh &amp; Rev'!M14</f>
        <v>1080926298.6800001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tr">
        <f>'TM1 kWh &amp; Rev'!A15</f>
        <v>2010</v>
      </c>
      <c r="B15" s="10" t="str">
        <f>'TM1 kWh &amp; Rev'!B15</f>
        <v>Jul</v>
      </c>
      <c r="C15" s="11">
        <f>'TM1 kWh &amp; Rev'!K15</f>
        <v>1205533929</v>
      </c>
      <c r="D15" s="11" t="e">
        <f>#REF!</f>
        <v>#REF!</v>
      </c>
      <c r="E15" s="11" t="e">
        <f t="shared" si="0"/>
        <v>#REF!</v>
      </c>
      <c r="F15" s="11">
        <f>'TM1 kWh &amp; Rev'!M15</f>
        <v>1155147725.9200001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tr">
        <f>'TM1 kWh &amp; Rev'!A16</f>
        <v>2010</v>
      </c>
      <c r="B16" s="10" t="str">
        <f>'TM1 kWh &amp; Rev'!B16</f>
        <v>Aug</v>
      </c>
      <c r="C16" s="11">
        <f>'TM1 kWh &amp; Rev'!K16</f>
        <v>1144992943</v>
      </c>
      <c r="D16" s="11" t="e">
        <f>#REF!</f>
        <v>#REF!</v>
      </c>
      <c r="E16" s="11" t="e">
        <f t="shared" si="0"/>
        <v>#REF!</v>
      </c>
      <c r="F16" s="11">
        <f>'TM1 kWh &amp; Rev'!M16</f>
        <v>1140251614.72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tr">
        <f>'TM1 kWh &amp; Rev'!A17</f>
        <v>2010</v>
      </c>
      <c r="B17" s="10" t="str">
        <f>'TM1 kWh &amp; Rev'!B17</f>
        <v>Sep</v>
      </c>
      <c r="C17" s="11">
        <f>'TM1 kWh &amp; Rev'!K17</f>
        <v>1062424205</v>
      </c>
      <c r="D17" s="11" t="e">
        <f>#REF!</f>
        <v>#REF!</v>
      </c>
      <c r="E17" s="11" t="e">
        <f t="shared" si="0"/>
        <v>#REF!</v>
      </c>
      <c r="F17" s="11">
        <f>'TM1 kWh &amp; Rev'!M17</f>
        <v>998719342.72000003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tr">
        <f>'TM1 kWh &amp; Rev'!A18</f>
        <v>2010</v>
      </c>
      <c r="B18" s="10" t="str">
        <f>'TM1 kWh &amp; Rev'!B18</f>
        <v>Oct</v>
      </c>
      <c r="C18" s="11">
        <f>'TM1 kWh &amp; Rev'!K18</f>
        <v>804492444</v>
      </c>
      <c r="D18" s="11" t="e">
        <f>#REF!</f>
        <v>#REF!</v>
      </c>
      <c r="E18" s="11" t="e">
        <f t="shared" si="0"/>
        <v>#REF!</v>
      </c>
      <c r="F18" s="11">
        <f>'TM1 kWh &amp; Rev'!M18</f>
        <v>874549230.73000002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tr">
        <f>'TM1 kWh &amp; Rev'!A19</f>
        <v>2010</v>
      </c>
      <c r="B19" s="10" t="str">
        <f>'TM1 kWh &amp; Rev'!B19</f>
        <v>Nov</v>
      </c>
      <c r="C19" s="11">
        <f>'TM1 kWh &amp; Rev'!K19</f>
        <v>715813052</v>
      </c>
      <c r="D19" s="11" t="e">
        <f>#REF!</f>
        <v>#REF!</v>
      </c>
      <c r="E19" s="11" t="e">
        <f>C19+D19</f>
        <v>#REF!</v>
      </c>
      <c r="F19" s="11">
        <f>'TM1 kWh &amp; Rev'!M19</f>
        <v>746694038.11000001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tr">
        <f>'TM1 kWh &amp; Rev'!A20</f>
        <v>2010</v>
      </c>
      <c r="B20" s="10" t="str">
        <f>'TM1 kWh &amp; Rev'!B20</f>
        <v>Dec</v>
      </c>
      <c r="C20" s="11">
        <f>'TM1 kWh &amp; Rev'!K20</f>
        <v>968070870</v>
      </c>
      <c r="D20" s="11" t="e">
        <f>#REF!</f>
        <v>#REF!</v>
      </c>
      <c r="E20" s="11" t="e">
        <f>C20+D20</f>
        <v>#REF!</v>
      </c>
      <c r="F20" s="11">
        <f>'TM1 kWh &amp; Rev'!M20</f>
        <v>832889477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11359195303</v>
      </c>
      <c r="D22" s="13" t="e">
        <f>SUM(D9:D20)</f>
        <v>#REF!</v>
      </c>
      <c r="E22" s="13" t="e">
        <f>SUM(E9:E20)</f>
        <v>#REF!</v>
      </c>
      <c r="F22" s="13">
        <f>SUM(F9:F20)</f>
        <v>11184575872.880001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G24" s="25" t="s">
        <v>62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17" t="s">
        <v>22</v>
      </c>
      <c r="D30" s="17" t="s">
        <v>23</v>
      </c>
      <c r="E30" s="17" t="s">
        <v>23</v>
      </c>
      <c r="F30" s="17" t="s">
        <v>43</v>
      </c>
    </row>
    <row r="31" spans="1:9">
      <c r="C31" s="15" t="s">
        <v>40</v>
      </c>
      <c r="D31" s="17" t="s">
        <v>24</v>
      </c>
      <c r="E31" s="17" t="s">
        <v>25</v>
      </c>
      <c r="F31" s="15" t="s">
        <v>40</v>
      </c>
    </row>
    <row r="32" spans="1:9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Rev'!A73</f>
        <v>2010</v>
      </c>
      <c r="B33" s="10" t="str">
        <f>'TM1 kWh &amp; Rev'!B73</f>
        <v>Jul</v>
      </c>
      <c r="C33" s="11">
        <f>'TM1 kWh &amp; Rev'!K73</f>
        <v>45501144.45762673</v>
      </c>
      <c r="D33" s="11" t="e">
        <f>#REF!</f>
        <v>#REF!</v>
      </c>
      <c r="E33" s="11" t="e">
        <f t="shared" ref="E33:E42" si="4">C33+D33</f>
        <v>#REF!</v>
      </c>
      <c r="F33" s="11">
        <f>'TM1 kWh &amp; Rev'!N73</f>
        <v>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Rev'!A74</f>
        <v>2010</v>
      </c>
      <c r="B34" s="10" t="str">
        <f>'TM1 kWh &amp; Rev'!B74</f>
        <v>Aug</v>
      </c>
      <c r="C34" s="11">
        <f>'TM1 kWh &amp; Rev'!K74</f>
        <v>42894416.64239011</v>
      </c>
      <c r="D34" s="11" t="e">
        <f>#REF!</f>
        <v>#REF!</v>
      </c>
      <c r="E34" s="11" t="e">
        <f t="shared" si="4"/>
        <v>#REF!</v>
      </c>
      <c r="F34" s="11">
        <f>'TM1 kWh &amp; Rev'!N74</f>
        <v>0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tr">
        <f>'TM1 kWh &amp; Rev'!A75</f>
        <v>2010</v>
      </c>
      <c r="B35" s="10" t="str">
        <f>'TM1 kWh &amp; Rev'!B75</f>
        <v>Sep</v>
      </c>
      <c r="C35" s="11">
        <f>'TM1 kWh &amp; Rev'!K75</f>
        <v>40574345.180000573</v>
      </c>
      <c r="D35" s="11" t="e">
        <f>#REF!</f>
        <v>#REF!</v>
      </c>
      <c r="E35" s="11" t="e">
        <f t="shared" si="4"/>
        <v>#REF!</v>
      </c>
      <c r="F35" s="11">
        <f>'TM1 kWh &amp; Rev'!N75</f>
        <v>0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tr">
        <f>'TM1 kWh &amp; Rev'!A76</f>
        <v>2010</v>
      </c>
      <c r="B36" s="10" t="str">
        <f>'TM1 kWh &amp; Rev'!B76</f>
        <v>Oct</v>
      </c>
      <c r="C36" s="11">
        <f>'TM1 kWh &amp; Rev'!K76</f>
        <v>32680813.219999988</v>
      </c>
      <c r="D36" s="11" t="e">
        <f>#REF!</f>
        <v>#REF!</v>
      </c>
      <c r="E36" s="11" t="e">
        <f t="shared" si="4"/>
        <v>#REF!</v>
      </c>
      <c r="F36" s="11">
        <f>'TM1 kWh &amp; Rev'!N76</f>
        <v>0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tr">
        <f>'TM1 kWh &amp; Rev'!A77</f>
        <v>2010</v>
      </c>
      <c r="B37" s="10" t="str">
        <f>'TM1 kWh &amp; Rev'!B77</f>
        <v>Nov</v>
      </c>
      <c r="C37" s="11">
        <f>'TM1 kWh &amp; Rev'!K77</f>
        <v>27940668.850000001</v>
      </c>
      <c r="D37" s="11" t="e">
        <f>#REF!</f>
        <v>#REF!</v>
      </c>
      <c r="E37" s="11" t="e">
        <f t="shared" si="4"/>
        <v>#REF!</v>
      </c>
      <c r="F37" s="11">
        <f>'TM1 kWh &amp; Rev'!N77</f>
        <v>0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tr">
        <f>'TM1 kWh &amp; Rev'!A78</f>
        <v>2010</v>
      </c>
      <c r="B38" s="10" t="str">
        <f>'TM1 kWh &amp; Rev'!B78</f>
        <v>Dec</v>
      </c>
      <c r="C38" s="11">
        <f>'TM1 kWh &amp; Rev'!K78</f>
        <v>38946414.139999986</v>
      </c>
      <c r="D38" s="11" t="e">
        <f>#REF!</f>
        <v>#REF!</v>
      </c>
      <c r="E38" s="11" t="e">
        <f t="shared" si="4"/>
        <v>#REF!</v>
      </c>
      <c r="F38" s="11">
        <f>'TM1 kWh &amp; Rev'!N78</f>
        <v>0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tr">
        <f>'TM1 kWh &amp; Rev'!A79</f>
        <v>2011</v>
      </c>
      <c r="B39" s="10" t="str">
        <f>'TM1 kWh &amp; Rev'!B79</f>
        <v>Jan</v>
      </c>
      <c r="C39" s="11">
        <f>'TM1 kWh &amp; Rev'!K79</f>
        <v>36041958.79999999</v>
      </c>
      <c r="D39" s="11" t="e">
        <f>#REF!</f>
        <v>#REF!</v>
      </c>
      <c r="E39" s="11" t="e">
        <f t="shared" si="4"/>
        <v>#REF!</v>
      </c>
      <c r="F39" s="11">
        <f>'TM1 kWh &amp; Rev'!N79</f>
        <v>36041957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tr">
        <f>'TM1 kWh &amp; Rev'!A80</f>
        <v>2011</v>
      </c>
      <c r="B40" s="10" t="str">
        <f>'TM1 kWh &amp; Rev'!B80</f>
        <v>Feb</v>
      </c>
      <c r="C40" s="11">
        <f>'TM1 kWh &amp; Rev'!K80</f>
        <v>31491084.289793894</v>
      </c>
      <c r="D40" s="11" t="e">
        <f>#REF!</f>
        <v>#REF!</v>
      </c>
      <c r="E40" s="11" t="e">
        <f t="shared" si="4"/>
        <v>#REF!</v>
      </c>
      <c r="F40" s="11">
        <f>'TM1 kWh &amp; Rev'!N80</f>
        <v>31491083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tr">
        <f>'TM1 kWh &amp; Rev'!A81</f>
        <v>2011</v>
      </c>
      <c r="B41" s="10" t="str">
        <f>'TM1 kWh &amp; Rev'!B81</f>
        <v>Mar</v>
      </c>
      <c r="C41" s="11">
        <f>'TM1 kWh &amp; Rev'!K81</f>
        <v>29041822.957201019</v>
      </c>
      <c r="D41" s="11" t="e">
        <f>#REF!</f>
        <v>#REF!</v>
      </c>
      <c r="E41" s="11" t="e">
        <f t="shared" si="4"/>
        <v>#REF!</v>
      </c>
      <c r="F41" s="11">
        <f>'TM1 kWh &amp; Rev'!N81</f>
        <v>29041821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tr">
        <f>'TM1 kWh &amp; Rev'!A82</f>
        <v>2011</v>
      </c>
      <c r="B42" s="10" t="str">
        <f>'TM1 kWh &amp; Rev'!B82</f>
        <v>Apr</v>
      </c>
      <c r="C42" s="11">
        <f>'TM1 kWh &amp; Rev'!K82</f>
        <v>33179274.089999992</v>
      </c>
      <c r="D42" s="11" t="e">
        <f>#REF!</f>
        <v>#REF!</v>
      </c>
      <c r="E42" s="11" t="e">
        <f t="shared" si="4"/>
        <v>#REF!</v>
      </c>
      <c r="F42" s="11">
        <f>'TM1 kWh &amp; Rev'!N82</f>
        <v>33179278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tr">
        <f>'TM1 kWh &amp; Rev'!A83</f>
        <v>2011</v>
      </c>
      <c r="B43" s="10" t="str">
        <f>'TM1 kWh &amp; Rev'!B83</f>
        <v>May</v>
      </c>
      <c r="C43" s="11">
        <f>'TM1 kWh &amp; Rev'!K83</f>
        <v>34680165.370000012</v>
      </c>
      <c r="D43" s="11" t="e">
        <f>#REF!</f>
        <v>#REF!</v>
      </c>
      <c r="E43" s="11" t="e">
        <f>C43+D43</f>
        <v>#REF!</v>
      </c>
      <c r="F43" s="11">
        <f>'TM1 kWh &amp; Rev'!N83</f>
        <v>34680165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tr">
        <f>'TM1 kWh &amp; Rev'!A84</f>
        <v>2011</v>
      </c>
      <c r="B44" s="10" t="str">
        <f>'TM1 kWh &amp; Rev'!B84</f>
        <v>Jun</v>
      </c>
      <c r="C44" s="11">
        <f>'TM1 kWh &amp; Rev'!K84</f>
        <v>44742741.869999997</v>
      </c>
      <c r="D44" s="11" t="e">
        <f>#REF!</f>
        <v>#REF!</v>
      </c>
      <c r="E44" s="11" t="e">
        <f>C44+D44</f>
        <v>#REF!</v>
      </c>
      <c r="F44" s="11">
        <f>'TM1 kWh &amp; Rev'!N84</f>
        <v>43343343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437714849.86701226</v>
      </c>
      <c r="D46" s="13" t="e">
        <f>SUM(D33:D44)</f>
        <v>#REF!</v>
      </c>
      <c r="E46" s="13" t="e">
        <f>SUM(E33:E44)</f>
        <v>#REF!</v>
      </c>
      <c r="F46" s="13">
        <f>SUM(F33:F44)</f>
        <v>207777647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5" t="s">
        <v>62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17" t="s">
        <v>43</v>
      </c>
      <c r="E55"/>
      <c r="G55" s="17" t="s">
        <v>27</v>
      </c>
      <c r="H55" s="17" t="s">
        <v>28</v>
      </c>
    </row>
    <row r="56" spans="1:9">
      <c r="A56" s="10" t="str">
        <f>'TM1 Res Cust'!A15</f>
        <v>2010</v>
      </c>
      <c r="B56" s="10" t="str">
        <f>'TM1 Res Cust'!B15</f>
        <v>Jul</v>
      </c>
      <c r="C56" s="11">
        <f>'TM1 Res Cust'!K15</f>
        <v>376654</v>
      </c>
      <c r="D56" s="11">
        <f>'TM1 Res Cust'!N15</f>
        <v>0</v>
      </c>
      <c r="E56"/>
      <c r="G56" s="11">
        <f>D56-C56</f>
        <v>-376654</v>
      </c>
      <c r="H56" s="12">
        <f>G56/C56</f>
        <v>-1</v>
      </c>
      <c r="I56">
        <f>ABS(H56)</f>
        <v>1</v>
      </c>
    </row>
    <row r="57" spans="1:9">
      <c r="A57" s="10" t="str">
        <f>'TM1 Res Cust'!A16</f>
        <v>2010</v>
      </c>
      <c r="B57" s="10" t="str">
        <f>'TM1 Res Cust'!B16</f>
        <v>Aug</v>
      </c>
      <c r="C57" s="11">
        <f>'TM1 Res Cust'!K16</f>
        <v>376642</v>
      </c>
      <c r="D57" s="11">
        <f>'TM1 Res Cust'!N16</f>
        <v>0</v>
      </c>
      <c r="E57"/>
      <c r="G57" s="11">
        <f t="shared" ref="G57:G67" si="8">D57-C57</f>
        <v>-376642</v>
      </c>
      <c r="H57" s="12">
        <f t="shared" ref="H57:H67" si="9">G57/C57</f>
        <v>-1</v>
      </c>
      <c r="I57">
        <f t="shared" ref="I57:I67" si="10">ABS(H57)</f>
        <v>1</v>
      </c>
    </row>
    <row r="58" spans="1:9">
      <c r="A58" s="10" t="str">
        <f>'TM1 Res Cust'!A17</f>
        <v>2010</v>
      </c>
      <c r="B58" s="10" t="str">
        <f>'TM1 Res Cust'!B17</f>
        <v>Sep</v>
      </c>
      <c r="C58" s="11">
        <f>'TM1 Res Cust'!K17</f>
        <v>376172</v>
      </c>
      <c r="D58" s="11">
        <f>'TM1 Res Cust'!N17</f>
        <v>0</v>
      </c>
      <c r="E58"/>
      <c r="G58" s="11">
        <f t="shared" si="8"/>
        <v>-376172</v>
      </c>
      <c r="H58" s="12">
        <f t="shared" si="9"/>
        <v>-1</v>
      </c>
      <c r="I58">
        <f t="shared" si="10"/>
        <v>1</v>
      </c>
    </row>
    <row r="59" spans="1:9">
      <c r="A59" s="10" t="str">
        <f>'TM1 Res Cust'!A18</f>
        <v>2010</v>
      </c>
      <c r="B59" s="10" t="str">
        <f>'TM1 Res Cust'!B18</f>
        <v>Oct</v>
      </c>
      <c r="C59" s="11">
        <f>'TM1 Res Cust'!K18</f>
        <v>375919</v>
      </c>
      <c r="D59" s="11">
        <f>'TM1 Res Cust'!N18</f>
        <v>0</v>
      </c>
      <c r="E59"/>
      <c r="G59" s="11">
        <f t="shared" si="8"/>
        <v>-375919</v>
      </c>
      <c r="H59" s="12">
        <f t="shared" si="9"/>
        <v>-1</v>
      </c>
      <c r="I59">
        <f t="shared" si="10"/>
        <v>1</v>
      </c>
    </row>
    <row r="60" spans="1:9">
      <c r="A60" s="10" t="str">
        <f>'TM1 Res Cust'!A19</f>
        <v>2010</v>
      </c>
      <c r="B60" s="10" t="str">
        <f>'TM1 Res Cust'!B19</f>
        <v>Nov</v>
      </c>
      <c r="C60" s="11">
        <f>'TM1 Res Cust'!K19</f>
        <v>376082</v>
      </c>
      <c r="D60" s="11">
        <f>'TM1 Res Cust'!N19</f>
        <v>0</v>
      </c>
      <c r="E60"/>
      <c r="G60" s="11">
        <f t="shared" si="8"/>
        <v>-376082</v>
      </c>
      <c r="H60" s="12">
        <f t="shared" si="9"/>
        <v>-1</v>
      </c>
      <c r="I60">
        <f t="shared" si="10"/>
        <v>1</v>
      </c>
    </row>
    <row r="61" spans="1:9">
      <c r="A61" s="10" t="str">
        <f>'TM1 Res Cust'!A20</f>
        <v>2010</v>
      </c>
      <c r="B61" s="10" t="str">
        <f>'TM1 Res Cust'!B20</f>
        <v>Dec</v>
      </c>
      <c r="C61" s="11">
        <f>'TM1 Res Cust'!K20</f>
        <v>376561</v>
      </c>
      <c r="D61" s="11">
        <f>'TM1 Res Cust'!N20</f>
        <v>376561</v>
      </c>
      <c r="E61"/>
      <c r="G61" s="11">
        <f t="shared" si="8"/>
        <v>0</v>
      </c>
      <c r="H61" s="12">
        <f t="shared" si="9"/>
        <v>0</v>
      </c>
      <c r="I61">
        <f t="shared" si="10"/>
        <v>0</v>
      </c>
    </row>
    <row r="62" spans="1:9">
      <c r="A62" s="10" t="str">
        <f>'TM1 Res Cust'!A21</f>
        <v>2011</v>
      </c>
      <c r="B62" s="10" t="str">
        <f>'TM1 Res Cust'!B21</f>
        <v>Jan</v>
      </c>
      <c r="C62" s="11">
        <f>'TM1 Res Cust'!K21</f>
        <v>376776</v>
      </c>
      <c r="D62" s="11">
        <f>'TM1 Res Cust'!N21</f>
        <v>376776</v>
      </c>
      <c r="E62"/>
      <c r="G62" s="11">
        <f t="shared" si="8"/>
        <v>0</v>
      </c>
      <c r="H62" s="12">
        <f t="shared" si="9"/>
        <v>0</v>
      </c>
      <c r="I62">
        <f t="shared" si="10"/>
        <v>0</v>
      </c>
    </row>
    <row r="63" spans="1:9">
      <c r="A63" s="10" t="str">
        <f>'TM1 Res Cust'!A22</f>
        <v>2011</v>
      </c>
      <c r="B63" s="10" t="str">
        <f>'TM1 Res Cust'!B22</f>
        <v>Feb</v>
      </c>
      <c r="C63" s="11">
        <f>'TM1 Res Cust'!K22</f>
        <v>377263</v>
      </c>
      <c r="D63" s="11">
        <f>'TM1 Res Cust'!N22</f>
        <v>377263</v>
      </c>
      <c r="E63"/>
      <c r="G63" s="11">
        <f t="shared" si="8"/>
        <v>0</v>
      </c>
      <c r="H63" s="12">
        <f t="shared" si="9"/>
        <v>0</v>
      </c>
      <c r="I63">
        <f t="shared" si="10"/>
        <v>0</v>
      </c>
    </row>
    <row r="64" spans="1:9">
      <c r="A64" s="10" t="str">
        <f>'TM1 Res Cust'!A23</f>
        <v>2011</v>
      </c>
      <c r="B64" s="10" t="str">
        <f>'TM1 Res Cust'!B23</f>
        <v>Mar</v>
      </c>
      <c r="C64" s="11">
        <f>'TM1 Res Cust'!K23</f>
        <v>377554</v>
      </c>
      <c r="D64" s="11">
        <f>'TM1 Res Cust'!N23</f>
        <v>377554</v>
      </c>
      <c r="E64"/>
      <c r="G64" s="11">
        <f t="shared" si="8"/>
        <v>0</v>
      </c>
      <c r="H64" s="12">
        <f t="shared" si="9"/>
        <v>0</v>
      </c>
      <c r="I64">
        <f t="shared" si="10"/>
        <v>0</v>
      </c>
    </row>
    <row r="65" spans="1:9">
      <c r="A65" s="10" t="str">
        <f>'TM1 Res Cust'!A24</f>
        <v>2011</v>
      </c>
      <c r="B65" s="10" t="str">
        <f>'TM1 Res Cust'!B24</f>
        <v>Apr</v>
      </c>
      <c r="C65" s="11">
        <f>'TM1 Res Cust'!K24</f>
        <v>378080</v>
      </c>
      <c r="D65" s="11">
        <f>'TM1 Res Cust'!N24</f>
        <v>378080</v>
      </c>
      <c r="E65"/>
      <c r="G65" s="11">
        <f t="shared" si="8"/>
        <v>0</v>
      </c>
      <c r="H65" s="12">
        <f t="shared" si="9"/>
        <v>0</v>
      </c>
      <c r="I65">
        <f t="shared" si="10"/>
        <v>0</v>
      </c>
    </row>
    <row r="66" spans="1:9">
      <c r="A66" s="10" t="str">
        <f>'TM1 Res Cust'!A25</f>
        <v>2011</v>
      </c>
      <c r="B66" s="10" t="str">
        <f>'TM1 Res Cust'!B25</f>
        <v>May</v>
      </c>
      <c r="C66" s="11">
        <f>'TM1 Res Cust'!K25</f>
        <v>378096</v>
      </c>
      <c r="D66" s="11">
        <f>'TM1 Res Cust'!N25</f>
        <v>378096</v>
      </c>
      <c r="E66"/>
      <c r="G66" s="11">
        <f t="shared" si="8"/>
        <v>0</v>
      </c>
      <c r="H66" s="12">
        <f t="shared" si="9"/>
        <v>0</v>
      </c>
      <c r="I66">
        <f t="shared" si="10"/>
        <v>0</v>
      </c>
    </row>
    <row r="67" spans="1:9">
      <c r="A67" s="10" t="str">
        <f>'TM1 Res Cust'!A26</f>
        <v>2011</v>
      </c>
      <c r="B67" s="10" t="str">
        <f>'TM1 Res Cust'!B26</f>
        <v>Jun</v>
      </c>
      <c r="C67" s="11">
        <f>'TM1 Res Cust'!K26</f>
        <v>378976</v>
      </c>
      <c r="D67" s="11">
        <f>'TM1 Res Cust'!N26</f>
        <v>378443</v>
      </c>
      <c r="E67"/>
      <c r="G67" s="11">
        <f t="shared" si="8"/>
        <v>-533</v>
      </c>
      <c r="H67" s="12">
        <f t="shared" si="9"/>
        <v>-1.4064215148188804E-3</v>
      </c>
      <c r="I67">
        <f t="shared" si="10"/>
        <v>1.4064215148188804E-3</v>
      </c>
    </row>
    <row r="68" spans="1:9">
      <c r="E68"/>
      <c r="H68" s="7"/>
    </row>
    <row r="69" spans="1:9">
      <c r="B69" s="23" t="s">
        <v>51</v>
      </c>
      <c r="C69" s="13">
        <f>AVERAGE(C56:C67)</f>
        <v>377064.58333333331</v>
      </c>
      <c r="D69" s="13">
        <f>AVERAGE(D56:D67)</f>
        <v>220231.08333333334</v>
      </c>
      <c r="E69"/>
      <c r="G69" s="13">
        <f>D69-C69</f>
        <v>-156833.49999999997</v>
      </c>
      <c r="H69" s="14">
        <f>G69/C69</f>
        <v>-0.41593272593664871</v>
      </c>
    </row>
    <row r="70" spans="1:9">
      <c r="D70" s="20">
        <f>D69/C69-1</f>
        <v>-0.41593272593664876</v>
      </c>
      <c r="E70"/>
    </row>
    <row r="71" spans="1:9">
      <c r="G71" s="25" t="s">
        <v>62</v>
      </c>
    </row>
    <row r="72" spans="1:9">
      <c r="G72" s="8" t="s">
        <v>34</v>
      </c>
      <c r="H72" s="18">
        <f>AVERAGE(H56:H67)</f>
        <v>-0.41678386845956822</v>
      </c>
    </row>
    <row r="73" spans="1:9">
      <c r="G73" s="8" t="s">
        <v>35</v>
      </c>
      <c r="H73" s="9">
        <f>MAX(H56:H67, ABS(MIN(H56:H67)))</f>
        <v>1</v>
      </c>
    </row>
    <row r="74" spans="1:9">
      <c r="G74" s="8" t="s">
        <v>36</v>
      </c>
      <c r="H74" s="9">
        <f>AVERAGE(I56:I67)</f>
        <v>0.41678386845956822</v>
      </c>
    </row>
    <row r="76" spans="1:9">
      <c r="A76" s="1" t="s">
        <v>46</v>
      </c>
    </row>
    <row r="78" spans="1:9">
      <c r="C78" s="17" t="s">
        <v>22</v>
      </c>
      <c r="D78" s="17" t="s">
        <v>43</v>
      </c>
      <c r="E78"/>
      <c r="G78" s="17" t="s">
        <v>27</v>
      </c>
      <c r="H78" s="17" t="s">
        <v>28</v>
      </c>
    </row>
    <row r="79" spans="1:9">
      <c r="A79" s="10" t="str">
        <f>'TM1 Res Cust'!A15</f>
        <v>2010</v>
      </c>
      <c r="B79" s="10" t="str">
        <f>'TM1 Res Cust'!B15</f>
        <v>Jul</v>
      </c>
      <c r="C79" s="11">
        <f>'TM1 Com Cust'!K15</f>
        <v>53305</v>
      </c>
      <c r="D79" s="11">
        <f>'TM1 Com Cust'!N15</f>
        <v>0</v>
      </c>
      <c r="E79"/>
      <c r="G79" s="11">
        <f>D79-C79</f>
        <v>-53305</v>
      </c>
      <c r="H79" s="12">
        <f>G79/C79</f>
        <v>-1</v>
      </c>
      <c r="I79">
        <f>ABS(H79)</f>
        <v>1</v>
      </c>
    </row>
    <row r="80" spans="1:9">
      <c r="A80" s="10" t="str">
        <f>'TM1 Res Cust'!A16</f>
        <v>2010</v>
      </c>
      <c r="B80" s="10" t="str">
        <f>'TM1 Res Cust'!B16</f>
        <v>Aug</v>
      </c>
      <c r="C80" s="11">
        <f>'TM1 Com Cust'!K16</f>
        <v>53286</v>
      </c>
      <c r="D80" s="11">
        <f>'TM1 Com Cust'!N16</f>
        <v>0</v>
      </c>
      <c r="E80"/>
      <c r="G80" s="11">
        <f t="shared" ref="G80:G90" si="11">D80-C80</f>
        <v>-53286</v>
      </c>
      <c r="H80" s="12">
        <f t="shared" ref="H80:H90" si="12">G80/C80</f>
        <v>-1</v>
      </c>
      <c r="I80">
        <f t="shared" ref="I80:I90" si="13">ABS(H80)</f>
        <v>1</v>
      </c>
    </row>
    <row r="81" spans="1:9">
      <c r="A81" s="10" t="str">
        <f>'TM1 Res Cust'!A17</f>
        <v>2010</v>
      </c>
      <c r="B81" s="10" t="str">
        <f>'TM1 Res Cust'!B17</f>
        <v>Sep</v>
      </c>
      <c r="C81" s="11">
        <f>'TM1 Com Cust'!K17</f>
        <v>53346</v>
      </c>
      <c r="D81" s="11">
        <f>'TM1 Com Cust'!N17</f>
        <v>0</v>
      </c>
      <c r="E81"/>
      <c r="G81" s="11">
        <f t="shared" si="11"/>
        <v>-53346</v>
      </c>
      <c r="H81" s="12">
        <f t="shared" si="12"/>
        <v>-1</v>
      </c>
      <c r="I81">
        <f t="shared" si="13"/>
        <v>1</v>
      </c>
    </row>
    <row r="82" spans="1:9">
      <c r="A82" s="10" t="str">
        <f>'TM1 Res Cust'!A18</f>
        <v>2010</v>
      </c>
      <c r="B82" s="10" t="str">
        <f>'TM1 Res Cust'!B18</f>
        <v>Oct</v>
      </c>
      <c r="C82" s="11">
        <f>'TM1 Com Cust'!K18</f>
        <v>53383</v>
      </c>
      <c r="D82" s="11">
        <f>'TM1 Com Cust'!N18</f>
        <v>0</v>
      </c>
      <c r="E82"/>
      <c r="G82" s="11">
        <f t="shared" si="11"/>
        <v>-53383</v>
      </c>
      <c r="H82" s="12">
        <f t="shared" si="12"/>
        <v>-1</v>
      </c>
      <c r="I82">
        <f t="shared" si="13"/>
        <v>1</v>
      </c>
    </row>
    <row r="83" spans="1:9">
      <c r="A83" s="10" t="str">
        <f>'TM1 Res Cust'!A19</f>
        <v>2010</v>
      </c>
      <c r="B83" s="10" t="str">
        <f>'TM1 Res Cust'!B19</f>
        <v>Nov</v>
      </c>
      <c r="C83" s="11">
        <f>'TM1 Com Cust'!K19</f>
        <v>53300</v>
      </c>
      <c r="D83" s="11">
        <f>'TM1 Com Cust'!N19</f>
        <v>0</v>
      </c>
      <c r="E83"/>
      <c r="G83" s="11">
        <f t="shared" si="11"/>
        <v>-53300</v>
      </c>
      <c r="H83" s="12">
        <f t="shared" si="12"/>
        <v>-1</v>
      </c>
      <c r="I83">
        <f t="shared" si="13"/>
        <v>1</v>
      </c>
    </row>
    <row r="84" spans="1:9">
      <c r="A84" s="10" t="str">
        <f>'TM1 Res Cust'!A20</f>
        <v>2010</v>
      </c>
      <c r="B84" s="10" t="str">
        <f>'TM1 Res Cust'!B20</f>
        <v>Dec</v>
      </c>
      <c r="C84" s="11">
        <f>'TM1 Com Cust'!K20</f>
        <v>53263</v>
      </c>
      <c r="D84" s="11">
        <f>'TM1 Com Cust'!N20</f>
        <v>53263</v>
      </c>
      <c r="E84"/>
      <c r="G84" s="11">
        <f t="shared" si="11"/>
        <v>0</v>
      </c>
      <c r="H84" s="12">
        <f t="shared" si="12"/>
        <v>0</v>
      </c>
      <c r="I84">
        <f t="shared" si="13"/>
        <v>0</v>
      </c>
    </row>
    <row r="85" spans="1:9">
      <c r="A85" s="10" t="str">
        <f>'TM1 Res Cust'!A21</f>
        <v>2011</v>
      </c>
      <c r="B85" s="10" t="str">
        <f>'TM1 Res Cust'!B21</f>
        <v>Jan</v>
      </c>
      <c r="C85" s="11">
        <f>'TM1 Com Cust'!K21</f>
        <v>53264</v>
      </c>
      <c r="D85" s="11">
        <f>'TM1 Com Cust'!N21</f>
        <v>53264</v>
      </c>
      <c r="E85"/>
      <c r="G85" s="11">
        <f t="shared" si="11"/>
        <v>0</v>
      </c>
      <c r="H85" s="12">
        <f t="shared" si="12"/>
        <v>0</v>
      </c>
      <c r="I85">
        <f t="shared" si="13"/>
        <v>0</v>
      </c>
    </row>
    <row r="86" spans="1:9">
      <c r="A86" s="10" t="str">
        <f>'TM1 Res Cust'!A22</f>
        <v>2011</v>
      </c>
      <c r="B86" s="10" t="str">
        <f>'TM1 Res Cust'!B22</f>
        <v>Feb</v>
      </c>
      <c r="C86" s="11">
        <f>'TM1 Com Cust'!K22</f>
        <v>53273</v>
      </c>
      <c r="D86" s="11">
        <f>'TM1 Com Cust'!N22</f>
        <v>53273</v>
      </c>
      <c r="E86"/>
      <c r="G86" s="11">
        <f t="shared" si="11"/>
        <v>0</v>
      </c>
      <c r="H86" s="12">
        <f t="shared" si="12"/>
        <v>0</v>
      </c>
      <c r="I86">
        <f t="shared" si="13"/>
        <v>0</v>
      </c>
    </row>
    <row r="87" spans="1:9">
      <c r="A87" s="10" t="str">
        <f>'TM1 Res Cust'!A23</f>
        <v>2011</v>
      </c>
      <c r="B87" s="10" t="str">
        <f>'TM1 Res Cust'!B23</f>
        <v>Mar</v>
      </c>
      <c r="C87" s="11">
        <f>'TM1 Com Cust'!K23</f>
        <v>53354</v>
      </c>
      <c r="D87" s="11">
        <f>'TM1 Com Cust'!N23</f>
        <v>53354</v>
      </c>
      <c r="E87"/>
      <c r="G87" s="11">
        <f t="shared" si="11"/>
        <v>0</v>
      </c>
      <c r="H87" s="12">
        <f t="shared" si="12"/>
        <v>0</v>
      </c>
      <c r="I87">
        <f t="shared" si="13"/>
        <v>0</v>
      </c>
    </row>
    <row r="88" spans="1:9">
      <c r="A88" s="10" t="str">
        <f>'TM1 Res Cust'!A24</f>
        <v>2011</v>
      </c>
      <c r="B88" s="10" t="str">
        <f>'TM1 Res Cust'!B24</f>
        <v>Apr</v>
      </c>
      <c r="C88" s="11">
        <f>'TM1 Com Cust'!K24</f>
        <v>53397</v>
      </c>
      <c r="D88" s="11">
        <f>'TM1 Com Cust'!N24</f>
        <v>53397</v>
      </c>
      <c r="E88"/>
      <c r="G88" s="11">
        <f t="shared" si="11"/>
        <v>0</v>
      </c>
      <c r="H88" s="12">
        <f t="shared" si="12"/>
        <v>0</v>
      </c>
      <c r="I88">
        <f t="shared" si="13"/>
        <v>0</v>
      </c>
    </row>
    <row r="89" spans="1:9">
      <c r="A89" s="10" t="str">
        <f>'TM1 Res Cust'!A25</f>
        <v>2011</v>
      </c>
      <c r="B89" s="10" t="str">
        <f>'TM1 Res Cust'!B25</f>
        <v>May</v>
      </c>
      <c r="C89" s="11">
        <f>'TM1 Com Cust'!K25</f>
        <v>53363</v>
      </c>
      <c r="D89" s="11">
        <f>'TM1 Com Cust'!N25</f>
        <v>53363</v>
      </c>
      <c r="E89"/>
      <c r="G89" s="11">
        <f t="shared" si="11"/>
        <v>0</v>
      </c>
      <c r="H89" s="12">
        <f t="shared" si="12"/>
        <v>0</v>
      </c>
      <c r="I89">
        <f t="shared" si="13"/>
        <v>0</v>
      </c>
    </row>
    <row r="90" spans="1:9">
      <c r="A90" s="10" t="str">
        <f>'TM1 Res Cust'!A26</f>
        <v>2011</v>
      </c>
      <c r="B90" s="10" t="str">
        <f>'TM1 Res Cust'!B26</f>
        <v>Jun</v>
      </c>
      <c r="C90" s="11">
        <f>'TM1 Com Cust'!K26</f>
        <v>53413</v>
      </c>
      <c r="D90" s="11">
        <f>'TM1 Com Cust'!N26</f>
        <v>53403</v>
      </c>
      <c r="E90"/>
      <c r="G90" s="11">
        <f t="shared" si="11"/>
        <v>-10</v>
      </c>
      <c r="H90" s="12">
        <f t="shared" si="12"/>
        <v>-1.8722033961769607E-4</v>
      </c>
      <c r="I90">
        <f t="shared" si="13"/>
        <v>1.8722033961769607E-4</v>
      </c>
    </row>
    <row r="91" spans="1:9">
      <c r="E91"/>
      <c r="H91" s="7"/>
    </row>
    <row r="92" spans="1:9">
      <c r="B92" s="23" t="s">
        <v>51</v>
      </c>
      <c r="C92" s="13">
        <f>AVERAGE(C79:C90)</f>
        <v>53328.916666666664</v>
      </c>
      <c r="D92" s="13">
        <f>AVERAGE(D79:D90)</f>
        <v>31109.75</v>
      </c>
      <c r="E92"/>
      <c r="G92" s="13">
        <f>D92-C92</f>
        <v>-22219.166666666664</v>
      </c>
      <c r="H92" s="14">
        <f>G92/C92</f>
        <v>-0.41664387832117344</v>
      </c>
    </row>
    <row r="93" spans="1:9">
      <c r="D93" s="20">
        <f>D92/C92-1</f>
        <v>-0.41664387832117344</v>
      </c>
      <c r="E93"/>
    </row>
    <row r="94" spans="1:9">
      <c r="G94" s="25" t="s">
        <v>62</v>
      </c>
    </row>
    <row r="95" spans="1:9">
      <c r="G95" s="8" t="s">
        <v>34</v>
      </c>
      <c r="H95" s="18">
        <f>AVERAGE(H79:H90)</f>
        <v>-0.41668226836163486</v>
      </c>
    </row>
    <row r="96" spans="1:9">
      <c r="G96" s="8" t="s">
        <v>35</v>
      </c>
      <c r="H96" s="9">
        <f>MAX(H79:H90, ABS(MIN(H79:H90)))</f>
        <v>1</v>
      </c>
    </row>
    <row r="97" spans="7:8">
      <c r="G97" s="8" t="s">
        <v>36</v>
      </c>
      <c r="H97" s="9">
        <f>AVERAGE(I79:I90)</f>
        <v>0.41668226836163486</v>
      </c>
    </row>
  </sheetData>
  <pageMargins left="0.7" right="0.7" top="0.75" bottom="0.75" header="0.3" footer="0.3"/>
  <pageSetup fitToHeight="3" orientation="landscape" r:id="rId1"/>
  <rowBreaks count="3" manualBreakCount="3">
    <brk id="27" max="16383" man="1"/>
    <brk id="51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97"/>
  <sheetViews>
    <sheetView zoomScaleNormal="100" workbookViewId="0"/>
  </sheetViews>
  <sheetFormatPr defaultRowHeight="15"/>
  <cols>
    <col min="3" max="3" width="16.85546875" style="16" bestFit="1" customWidth="1"/>
    <col min="4" max="4" width="14.28515625" style="16" customWidth="1"/>
    <col min="5" max="5" width="17.28515625" style="16" bestFit="1" customWidth="1"/>
    <col min="6" max="6" width="16.85546875" style="16" bestFit="1" customWidth="1"/>
    <col min="7" max="7" width="14.140625" style="16" customWidth="1"/>
    <col min="8" max="8" width="12.28515625" bestFit="1" customWidth="1"/>
    <col min="9" max="9" width="9.28515625" bestFit="1" customWidth="1"/>
  </cols>
  <sheetData>
    <row r="1" spans="1:9">
      <c r="A1" s="24" t="s">
        <v>61</v>
      </c>
    </row>
    <row r="2" spans="1:9">
      <c r="A2" t="s">
        <v>38</v>
      </c>
    </row>
    <row r="3" spans="1:9">
      <c r="A3" s="1"/>
    </row>
    <row r="4" spans="1:9">
      <c r="A4" s="1"/>
    </row>
    <row r="5" spans="1:9">
      <c r="A5" s="1" t="s">
        <v>37</v>
      </c>
      <c r="E5" s="17" t="s">
        <v>22</v>
      </c>
      <c r="F5" s="17" t="s">
        <v>48</v>
      </c>
    </row>
    <row r="6" spans="1:9">
      <c r="C6" s="17" t="s">
        <v>22</v>
      </c>
      <c r="D6" s="17" t="s">
        <v>23</v>
      </c>
      <c r="E6" s="17" t="s">
        <v>23</v>
      </c>
      <c r="F6" s="17" t="s">
        <v>43</v>
      </c>
    </row>
    <row r="7" spans="1:9">
      <c r="C7" s="17" t="s">
        <v>6</v>
      </c>
      <c r="D7" s="17" t="s">
        <v>24</v>
      </c>
      <c r="E7" s="17" t="s">
        <v>25</v>
      </c>
      <c r="F7" s="17" t="s">
        <v>6</v>
      </c>
    </row>
    <row r="8" spans="1:9">
      <c r="C8" s="17" t="s">
        <v>7</v>
      </c>
      <c r="D8" s="17"/>
      <c r="E8" s="17" t="s">
        <v>26</v>
      </c>
      <c r="F8" s="17" t="s">
        <v>7</v>
      </c>
      <c r="G8" s="17" t="s">
        <v>27</v>
      </c>
      <c r="H8" s="17" t="s">
        <v>28</v>
      </c>
    </row>
    <row r="9" spans="1:9">
      <c r="A9" s="10" t="str">
        <f>'TM1 kWh &amp; Rev'!A15</f>
        <v>2010</v>
      </c>
      <c r="B9" s="10" t="str">
        <f>'TM1 kWh &amp; Rev'!B15</f>
        <v>Jul</v>
      </c>
      <c r="C9" s="11">
        <f>'TM1 kWh &amp; Rev'!K15</f>
        <v>1205533929</v>
      </c>
      <c r="D9" s="11" t="e">
        <f>#REF!</f>
        <v>#REF!</v>
      </c>
      <c r="E9" s="11" t="e">
        <f t="shared" ref="E9:E18" si="0">C9+D9</f>
        <v>#REF!</v>
      </c>
      <c r="F9" s="11">
        <f>'TM1 kWh &amp; Rev'!N15</f>
        <v>0</v>
      </c>
      <c r="G9" s="11" t="e">
        <f>F9-E9</f>
        <v>#REF!</v>
      </c>
      <c r="H9" s="12" t="e">
        <f>G9/E9</f>
        <v>#REF!</v>
      </c>
      <c r="I9" t="e">
        <f>ABS(H9)</f>
        <v>#REF!</v>
      </c>
    </row>
    <row r="10" spans="1:9">
      <c r="A10" s="10" t="str">
        <f>'TM1 kWh &amp; Rev'!A16</f>
        <v>2010</v>
      </c>
      <c r="B10" s="10" t="str">
        <f>'TM1 kWh &amp; Rev'!B16</f>
        <v>Aug</v>
      </c>
      <c r="C10" s="11">
        <f>'TM1 kWh &amp; Rev'!K16</f>
        <v>1144992943</v>
      </c>
      <c r="D10" s="11" t="e">
        <f>#REF!</f>
        <v>#REF!</v>
      </c>
      <c r="E10" s="11" t="e">
        <f t="shared" si="0"/>
        <v>#REF!</v>
      </c>
      <c r="F10" s="11">
        <f>'TM1 kWh &amp; Rev'!N16</f>
        <v>0</v>
      </c>
      <c r="G10" s="11" t="e">
        <f t="shared" ref="G10:G20" si="1">F10-E10</f>
        <v>#REF!</v>
      </c>
      <c r="H10" s="12" t="e">
        <f t="shared" ref="H10:H20" si="2">G10/E10</f>
        <v>#REF!</v>
      </c>
      <c r="I10" t="e">
        <f t="shared" ref="I10:I20" si="3">ABS(H10)</f>
        <v>#REF!</v>
      </c>
    </row>
    <row r="11" spans="1:9">
      <c r="A11" s="10" t="str">
        <f>'TM1 kWh &amp; Rev'!A17</f>
        <v>2010</v>
      </c>
      <c r="B11" s="10" t="str">
        <f>'TM1 kWh &amp; Rev'!B17</f>
        <v>Sep</v>
      </c>
      <c r="C11" s="11">
        <f>'TM1 kWh &amp; Rev'!K17</f>
        <v>1062424205</v>
      </c>
      <c r="D11" s="11" t="e">
        <f>#REF!</f>
        <v>#REF!</v>
      </c>
      <c r="E11" s="11" t="e">
        <f t="shared" si="0"/>
        <v>#REF!</v>
      </c>
      <c r="F11" s="11">
        <f>'TM1 kWh &amp; Rev'!N17</f>
        <v>0</v>
      </c>
      <c r="G11" s="11" t="e">
        <f t="shared" si="1"/>
        <v>#REF!</v>
      </c>
      <c r="H11" s="12" t="e">
        <f t="shared" si="2"/>
        <v>#REF!</v>
      </c>
      <c r="I11" t="e">
        <f t="shared" si="3"/>
        <v>#REF!</v>
      </c>
    </row>
    <row r="12" spans="1:9">
      <c r="A12" s="10" t="str">
        <f>'TM1 kWh &amp; Rev'!A18</f>
        <v>2010</v>
      </c>
      <c r="B12" s="10" t="str">
        <f>'TM1 kWh &amp; Rev'!B18</f>
        <v>Oct</v>
      </c>
      <c r="C12" s="11">
        <f>'TM1 kWh &amp; Rev'!K18</f>
        <v>804492444</v>
      </c>
      <c r="D12" s="11" t="e">
        <f>#REF!</f>
        <v>#REF!</v>
      </c>
      <c r="E12" s="11" t="e">
        <f t="shared" si="0"/>
        <v>#REF!</v>
      </c>
      <c r="F12" s="11">
        <f>'TM1 kWh &amp; Rev'!N18</f>
        <v>0</v>
      </c>
      <c r="G12" s="11" t="e">
        <f t="shared" si="1"/>
        <v>#REF!</v>
      </c>
      <c r="H12" s="12" t="e">
        <f t="shared" si="2"/>
        <v>#REF!</v>
      </c>
      <c r="I12" t="e">
        <f t="shared" si="3"/>
        <v>#REF!</v>
      </c>
    </row>
    <row r="13" spans="1:9">
      <c r="A13" s="10" t="str">
        <f>'TM1 kWh &amp; Rev'!A19</f>
        <v>2010</v>
      </c>
      <c r="B13" s="10" t="str">
        <f>'TM1 kWh &amp; Rev'!B19</f>
        <v>Nov</v>
      </c>
      <c r="C13" s="11">
        <f>'TM1 kWh &amp; Rev'!K19</f>
        <v>715813052</v>
      </c>
      <c r="D13" s="11" t="e">
        <f>#REF!</f>
        <v>#REF!</v>
      </c>
      <c r="E13" s="11" t="e">
        <f t="shared" si="0"/>
        <v>#REF!</v>
      </c>
      <c r="F13" s="11">
        <f>'TM1 kWh &amp; Rev'!N19</f>
        <v>0</v>
      </c>
      <c r="G13" s="11" t="e">
        <f t="shared" si="1"/>
        <v>#REF!</v>
      </c>
      <c r="H13" s="12" t="e">
        <f t="shared" si="2"/>
        <v>#REF!</v>
      </c>
      <c r="I13" t="e">
        <f t="shared" si="3"/>
        <v>#REF!</v>
      </c>
    </row>
    <row r="14" spans="1:9">
      <c r="A14" s="10" t="str">
        <f>'TM1 kWh &amp; Rev'!A20</f>
        <v>2010</v>
      </c>
      <c r="B14" s="10" t="str">
        <f>'TM1 kWh &amp; Rev'!B20</f>
        <v>Dec</v>
      </c>
      <c r="C14" s="11">
        <f>'TM1 kWh &amp; Rev'!K20</f>
        <v>968070870</v>
      </c>
      <c r="D14" s="11" t="e">
        <f>#REF!</f>
        <v>#REF!</v>
      </c>
      <c r="E14" s="11" t="e">
        <f t="shared" si="0"/>
        <v>#REF!</v>
      </c>
      <c r="F14" s="11">
        <f>'TM1 kWh &amp; Rev'!N20</f>
        <v>0</v>
      </c>
      <c r="G14" s="11" t="e">
        <f t="shared" si="1"/>
        <v>#REF!</v>
      </c>
      <c r="H14" s="12" t="e">
        <f t="shared" si="2"/>
        <v>#REF!</v>
      </c>
      <c r="I14" t="e">
        <f t="shared" si="3"/>
        <v>#REF!</v>
      </c>
    </row>
    <row r="15" spans="1:9">
      <c r="A15" s="10" t="str">
        <f>'TM1 kWh &amp; Rev'!A21</f>
        <v>2011</v>
      </c>
      <c r="B15" s="10" t="str">
        <f>'TM1 kWh &amp; Rev'!B21</f>
        <v>Jan</v>
      </c>
      <c r="C15" s="11">
        <f>'TM1 kWh &amp; Rev'!K21</f>
        <v>904801456</v>
      </c>
      <c r="D15" s="11" t="e">
        <f>#REF!</f>
        <v>#REF!</v>
      </c>
      <c r="E15" s="11" t="e">
        <f t="shared" si="0"/>
        <v>#REF!</v>
      </c>
      <c r="F15" s="11">
        <f>'TM1 kWh &amp; Rev'!N21</f>
        <v>904801456</v>
      </c>
      <c r="G15" s="11" t="e">
        <f t="shared" si="1"/>
        <v>#REF!</v>
      </c>
      <c r="H15" s="12" t="e">
        <f t="shared" si="2"/>
        <v>#REF!</v>
      </c>
      <c r="I15" t="e">
        <f t="shared" si="3"/>
        <v>#REF!</v>
      </c>
    </row>
    <row r="16" spans="1:9">
      <c r="A16" s="10" t="str">
        <f>'TM1 kWh &amp; Rev'!A22</f>
        <v>2011</v>
      </c>
      <c r="B16" s="10" t="str">
        <f>'TM1 kWh &amp; Rev'!B22</f>
        <v>Feb</v>
      </c>
      <c r="C16" s="11">
        <f>'TM1 kWh &amp; Rev'!K22</f>
        <v>800468823</v>
      </c>
      <c r="D16" s="11" t="e">
        <f>#REF!</f>
        <v>#REF!</v>
      </c>
      <c r="E16" s="11" t="e">
        <f t="shared" si="0"/>
        <v>#REF!</v>
      </c>
      <c r="F16" s="11">
        <f>'TM1 kWh &amp; Rev'!N22</f>
        <v>800468823</v>
      </c>
      <c r="G16" s="11" t="e">
        <f t="shared" si="1"/>
        <v>#REF!</v>
      </c>
      <c r="H16" s="12" t="e">
        <f t="shared" si="2"/>
        <v>#REF!</v>
      </c>
      <c r="I16" t="e">
        <f t="shared" si="3"/>
        <v>#REF!</v>
      </c>
    </row>
    <row r="17" spans="1:9">
      <c r="A17" s="10" t="str">
        <f>'TM1 kWh &amp; Rev'!A23</f>
        <v>2011</v>
      </c>
      <c r="B17" s="10" t="str">
        <f>'TM1 kWh &amp; Rev'!B23</f>
        <v>Mar</v>
      </c>
      <c r="C17" s="11">
        <f>'TM1 kWh &amp; Rev'!K23</f>
        <v>742288526</v>
      </c>
      <c r="D17" s="11" t="e">
        <f>#REF!</f>
        <v>#REF!</v>
      </c>
      <c r="E17" s="11" t="e">
        <f t="shared" si="0"/>
        <v>#REF!</v>
      </c>
      <c r="F17" s="11">
        <f>'TM1 kWh &amp; Rev'!N23</f>
        <v>742288526</v>
      </c>
      <c r="G17" s="11" t="e">
        <f t="shared" si="1"/>
        <v>#REF!</v>
      </c>
      <c r="H17" s="12" t="e">
        <f t="shared" si="2"/>
        <v>#REF!</v>
      </c>
      <c r="I17" t="e">
        <f t="shared" si="3"/>
        <v>#REF!</v>
      </c>
    </row>
    <row r="18" spans="1:9">
      <c r="A18" s="10" t="str">
        <f>'TM1 kWh &amp; Rev'!A24</f>
        <v>2011</v>
      </c>
      <c r="B18" s="10" t="str">
        <f>'TM1 kWh &amp; Rev'!B24</f>
        <v>Apr</v>
      </c>
      <c r="C18" s="11">
        <f>'TM1 kWh &amp; Rev'!K24</f>
        <v>852890154</v>
      </c>
      <c r="D18" s="11" t="e">
        <f>#REF!</f>
        <v>#REF!</v>
      </c>
      <c r="E18" s="11" t="e">
        <f t="shared" si="0"/>
        <v>#REF!</v>
      </c>
      <c r="F18" s="11">
        <f>'TM1 kWh &amp; Rev'!N24</f>
        <v>852890154</v>
      </c>
      <c r="G18" s="11" t="e">
        <f t="shared" si="1"/>
        <v>#REF!</v>
      </c>
      <c r="H18" s="12" t="e">
        <f t="shared" si="2"/>
        <v>#REF!</v>
      </c>
      <c r="I18" t="e">
        <f t="shared" si="3"/>
        <v>#REF!</v>
      </c>
    </row>
    <row r="19" spans="1:9">
      <c r="A19" s="10" t="str">
        <f>'TM1 kWh &amp; Rev'!A25</f>
        <v>2011</v>
      </c>
      <c r="B19" s="10" t="str">
        <f>'TM1 kWh &amp; Rev'!B25</f>
        <v>May</v>
      </c>
      <c r="C19" s="11">
        <f>'TM1 kWh &amp; Rev'!K25</f>
        <v>928325383</v>
      </c>
      <c r="D19" s="11" t="e">
        <f>#REF!</f>
        <v>#REF!</v>
      </c>
      <c r="E19" s="11" t="e">
        <f>C19+D19</f>
        <v>#REF!</v>
      </c>
      <c r="F19" s="11">
        <f>'TM1 kWh &amp; Rev'!N25</f>
        <v>928325383</v>
      </c>
      <c r="G19" s="11" t="e">
        <f t="shared" si="1"/>
        <v>#REF!</v>
      </c>
      <c r="H19" s="12" t="e">
        <f t="shared" si="2"/>
        <v>#REF!</v>
      </c>
      <c r="I19" t="e">
        <f t="shared" si="3"/>
        <v>#REF!</v>
      </c>
    </row>
    <row r="20" spans="1:9">
      <c r="A20" s="10" t="str">
        <f>'TM1 kWh &amp; Rev'!A26</f>
        <v>2011</v>
      </c>
      <c r="B20" s="10" t="str">
        <f>'TM1 kWh &amp; Rev'!B26</f>
        <v>Jun</v>
      </c>
      <c r="C20" s="11">
        <f>'TM1 kWh &amp; Rev'!K26</f>
        <v>1176835690</v>
      </c>
      <c r="D20" s="11" t="e">
        <f>#REF!</f>
        <v>#REF!</v>
      </c>
      <c r="E20" s="11" t="e">
        <f>C20+D20</f>
        <v>#REF!</v>
      </c>
      <c r="F20" s="11">
        <f>'TM1 kWh &amp; Rev'!N26</f>
        <v>1105525154</v>
      </c>
      <c r="G20" s="11" t="e">
        <f t="shared" si="1"/>
        <v>#REF!</v>
      </c>
      <c r="H20" s="12" t="e">
        <f t="shared" si="2"/>
        <v>#REF!</v>
      </c>
      <c r="I20" t="e">
        <f t="shared" si="3"/>
        <v>#REF!</v>
      </c>
    </row>
    <row r="21" spans="1:9">
      <c r="H21" s="7"/>
    </row>
    <row r="22" spans="1:9">
      <c r="B22" s="22" t="s">
        <v>50</v>
      </c>
      <c r="C22" s="13">
        <f>SUM(C9:C20)</f>
        <v>11306937475</v>
      </c>
      <c r="D22" s="13" t="e">
        <f>SUM(D9:D20)</f>
        <v>#REF!</v>
      </c>
      <c r="E22" s="13" t="e">
        <f>SUM(E9:E20)</f>
        <v>#REF!</v>
      </c>
      <c r="F22" s="13">
        <f>SUM(F9:F20)</f>
        <v>5334299496</v>
      </c>
      <c r="G22" s="13" t="e">
        <f>SUM(G9:G20)</f>
        <v>#REF!</v>
      </c>
      <c r="H22" s="14" t="e">
        <f>G22/E22</f>
        <v>#REF!</v>
      </c>
    </row>
    <row r="23" spans="1:9">
      <c r="F23" s="20" t="e">
        <f>F22/E22-1</f>
        <v>#REF!</v>
      </c>
    </row>
    <row r="24" spans="1:9">
      <c r="G24" s="25" t="s">
        <v>62</v>
      </c>
    </row>
    <row r="25" spans="1:9">
      <c r="G25" s="8" t="s">
        <v>34</v>
      </c>
      <c r="H25" s="18" t="e">
        <f>AVERAGE(H9:H20)</f>
        <v>#REF!</v>
      </c>
    </row>
    <row r="26" spans="1:9">
      <c r="G26" s="8" t="s">
        <v>35</v>
      </c>
      <c r="H26" s="9" t="e">
        <f>MAX(H9:H20, ABS(MIN(H9:H20)))</f>
        <v>#REF!</v>
      </c>
    </row>
    <row r="27" spans="1:9">
      <c r="G27" s="8" t="s">
        <v>36</v>
      </c>
      <c r="H27" s="9" t="e">
        <f>AVERAGE(I9:I20)</f>
        <v>#REF!</v>
      </c>
    </row>
    <row r="29" spans="1:9">
      <c r="A29" s="1" t="s">
        <v>39</v>
      </c>
      <c r="E29" s="17" t="s">
        <v>22</v>
      </c>
      <c r="F29" s="17" t="s">
        <v>48</v>
      </c>
    </row>
    <row r="30" spans="1:9">
      <c r="C30" s="17" t="s">
        <v>22</v>
      </c>
      <c r="D30" s="17" t="s">
        <v>23</v>
      </c>
      <c r="E30" s="17" t="s">
        <v>23</v>
      </c>
      <c r="F30" s="17" t="s">
        <v>43</v>
      </c>
    </row>
    <row r="31" spans="1:9">
      <c r="C31" s="15" t="s">
        <v>40</v>
      </c>
      <c r="D31" s="17" t="s">
        <v>24</v>
      </c>
      <c r="E31" s="17" t="s">
        <v>25</v>
      </c>
      <c r="F31" s="15" t="s">
        <v>40</v>
      </c>
    </row>
    <row r="32" spans="1:9">
      <c r="C32" s="17" t="s">
        <v>7</v>
      </c>
      <c r="D32" s="17"/>
      <c r="E32" s="17" t="s">
        <v>41</v>
      </c>
      <c r="F32" s="17" t="s">
        <v>7</v>
      </c>
      <c r="G32" s="17" t="s">
        <v>27</v>
      </c>
      <c r="H32" s="17" t="s">
        <v>28</v>
      </c>
    </row>
    <row r="33" spans="1:9">
      <c r="A33" s="10" t="str">
        <f>'TM1 kWh &amp; Rev'!A73</f>
        <v>2010</v>
      </c>
      <c r="B33" s="10" t="str">
        <f>'TM1 kWh &amp; Rev'!B73</f>
        <v>Jul</v>
      </c>
      <c r="C33" s="11">
        <f>'TM1 kWh &amp; Rev'!K73</f>
        <v>45501144.45762673</v>
      </c>
      <c r="D33" s="11" t="e">
        <f>#REF!</f>
        <v>#REF!</v>
      </c>
      <c r="E33" s="11" t="e">
        <f t="shared" ref="E33:E42" si="4">C33+D33</f>
        <v>#REF!</v>
      </c>
      <c r="F33" s="11">
        <f>'TM1 kWh &amp; Rev'!N73</f>
        <v>0</v>
      </c>
      <c r="G33" s="11" t="e">
        <f>F33-E33</f>
        <v>#REF!</v>
      </c>
      <c r="H33" s="12" t="e">
        <f>G33/E33</f>
        <v>#REF!</v>
      </c>
      <c r="I33" t="e">
        <f>ABS(H33)</f>
        <v>#REF!</v>
      </c>
    </row>
    <row r="34" spans="1:9">
      <c r="A34" s="10" t="str">
        <f>'TM1 kWh &amp; Rev'!A74</f>
        <v>2010</v>
      </c>
      <c r="B34" s="10" t="str">
        <f>'TM1 kWh &amp; Rev'!B74</f>
        <v>Aug</v>
      </c>
      <c r="C34" s="11">
        <f>'TM1 kWh &amp; Rev'!K74</f>
        <v>42894416.64239011</v>
      </c>
      <c r="D34" s="11" t="e">
        <f>#REF!</f>
        <v>#REF!</v>
      </c>
      <c r="E34" s="11" t="e">
        <f t="shared" si="4"/>
        <v>#REF!</v>
      </c>
      <c r="F34" s="11">
        <f>'TM1 kWh &amp; Rev'!N74</f>
        <v>0</v>
      </c>
      <c r="G34" s="11" t="e">
        <f t="shared" ref="G34:G44" si="5">F34-E34</f>
        <v>#REF!</v>
      </c>
      <c r="H34" s="12" t="e">
        <f t="shared" ref="H34:H44" si="6">G34/E34</f>
        <v>#REF!</v>
      </c>
      <c r="I34" t="e">
        <f t="shared" ref="I34:I44" si="7">ABS(H34)</f>
        <v>#REF!</v>
      </c>
    </row>
    <row r="35" spans="1:9">
      <c r="A35" s="10" t="str">
        <f>'TM1 kWh &amp; Rev'!A75</f>
        <v>2010</v>
      </c>
      <c r="B35" s="10" t="str">
        <f>'TM1 kWh &amp; Rev'!B75</f>
        <v>Sep</v>
      </c>
      <c r="C35" s="11">
        <f>'TM1 kWh &amp; Rev'!K75</f>
        <v>40574345.180000573</v>
      </c>
      <c r="D35" s="11" t="e">
        <f>#REF!</f>
        <v>#REF!</v>
      </c>
      <c r="E35" s="11" t="e">
        <f t="shared" si="4"/>
        <v>#REF!</v>
      </c>
      <c r="F35" s="11">
        <f>'TM1 kWh &amp; Rev'!N75</f>
        <v>0</v>
      </c>
      <c r="G35" s="11" t="e">
        <f t="shared" si="5"/>
        <v>#REF!</v>
      </c>
      <c r="H35" s="12" t="e">
        <f t="shared" si="6"/>
        <v>#REF!</v>
      </c>
      <c r="I35" t="e">
        <f t="shared" si="7"/>
        <v>#REF!</v>
      </c>
    </row>
    <row r="36" spans="1:9">
      <c r="A36" s="10" t="str">
        <f>'TM1 kWh &amp; Rev'!A76</f>
        <v>2010</v>
      </c>
      <c r="B36" s="10" t="str">
        <f>'TM1 kWh &amp; Rev'!B76</f>
        <v>Oct</v>
      </c>
      <c r="C36" s="11">
        <f>'TM1 kWh &amp; Rev'!K76</f>
        <v>32680813.219999988</v>
      </c>
      <c r="D36" s="11" t="e">
        <f>#REF!</f>
        <v>#REF!</v>
      </c>
      <c r="E36" s="11" t="e">
        <f t="shared" si="4"/>
        <v>#REF!</v>
      </c>
      <c r="F36" s="11">
        <f>'TM1 kWh &amp; Rev'!N76</f>
        <v>0</v>
      </c>
      <c r="G36" s="11" t="e">
        <f t="shared" si="5"/>
        <v>#REF!</v>
      </c>
      <c r="H36" s="12" t="e">
        <f t="shared" si="6"/>
        <v>#REF!</v>
      </c>
      <c r="I36" t="e">
        <f t="shared" si="7"/>
        <v>#REF!</v>
      </c>
    </row>
    <row r="37" spans="1:9">
      <c r="A37" s="10" t="str">
        <f>'TM1 kWh &amp; Rev'!A77</f>
        <v>2010</v>
      </c>
      <c r="B37" s="10" t="str">
        <f>'TM1 kWh &amp; Rev'!B77</f>
        <v>Nov</v>
      </c>
      <c r="C37" s="11">
        <f>'TM1 kWh &amp; Rev'!K77</f>
        <v>27940668.850000001</v>
      </c>
      <c r="D37" s="11" t="e">
        <f>#REF!</f>
        <v>#REF!</v>
      </c>
      <c r="E37" s="11" t="e">
        <f t="shared" si="4"/>
        <v>#REF!</v>
      </c>
      <c r="F37" s="11">
        <f>'TM1 kWh &amp; Rev'!N77</f>
        <v>0</v>
      </c>
      <c r="G37" s="11" t="e">
        <f t="shared" si="5"/>
        <v>#REF!</v>
      </c>
      <c r="H37" s="12" t="e">
        <f t="shared" si="6"/>
        <v>#REF!</v>
      </c>
      <c r="I37" t="e">
        <f t="shared" si="7"/>
        <v>#REF!</v>
      </c>
    </row>
    <row r="38" spans="1:9">
      <c r="A38" s="10" t="str">
        <f>'TM1 kWh &amp; Rev'!A78</f>
        <v>2010</v>
      </c>
      <c r="B38" s="10" t="str">
        <f>'TM1 kWh &amp; Rev'!B78</f>
        <v>Dec</v>
      </c>
      <c r="C38" s="11">
        <f>'TM1 kWh &amp; Rev'!K78</f>
        <v>38946414.139999986</v>
      </c>
      <c r="D38" s="11" t="e">
        <f>#REF!</f>
        <v>#REF!</v>
      </c>
      <c r="E38" s="11" t="e">
        <f t="shared" si="4"/>
        <v>#REF!</v>
      </c>
      <c r="F38" s="11">
        <f>'TM1 kWh &amp; Rev'!N78</f>
        <v>0</v>
      </c>
      <c r="G38" s="11" t="e">
        <f t="shared" si="5"/>
        <v>#REF!</v>
      </c>
      <c r="H38" s="12" t="e">
        <f t="shared" si="6"/>
        <v>#REF!</v>
      </c>
      <c r="I38" t="e">
        <f t="shared" si="7"/>
        <v>#REF!</v>
      </c>
    </row>
    <row r="39" spans="1:9">
      <c r="A39" s="10" t="str">
        <f>'TM1 kWh &amp; Rev'!A79</f>
        <v>2011</v>
      </c>
      <c r="B39" s="10" t="str">
        <f>'TM1 kWh &amp; Rev'!B79</f>
        <v>Jan</v>
      </c>
      <c r="C39" s="11">
        <f>'TM1 kWh &amp; Rev'!K79</f>
        <v>36041958.79999999</v>
      </c>
      <c r="D39" s="11" t="e">
        <f>#REF!</f>
        <v>#REF!</v>
      </c>
      <c r="E39" s="11" t="e">
        <f t="shared" si="4"/>
        <v>#REF!</v>
      </c>
      <c r="F39" s="11">
        <f>'TM1 kWh &amp; Rev'!N79</f>
        <v>36041957</v>
      </c>
      <c r="G39" s="11" t="e">
        <f t="shared" si="5"/>
        <v>#REF!</v>
      </c>
      <c r="H39" s="12" t="e">
        <f t="shared" si="6"/>
        <v>#REF!</v>
      </c>
      <c r="I39" t="e">
        <f t="shared" si="7"/>
        <v>#REF!</v>
      </c>
    </row>
    <row r="40" spans="1:9">
      <c r="A40" s="10" t="str">
        <f>'TM1 kWh &amp; Rev'!A80</f>
        <v>2011</v>
      </c>
      <c r="B40" s="10" t="str">
        <f>'TM1 kWh &amp; Rev'!B80</f>
        <v>Feb</v>
      </c>
      <c r="C40" s="11">
        <f>'TM1 kWh &amp; Rev'!K80</f>
        <v>31491084.289793894</v>
      </c>
      <c r="D40" s="11" t="e">
        <f>#REF!</f>
        <v>#REF!</v>
      </c>
      <c r="E40" s="11" t="e">
        <f t="shared" si="4"/>
        <v>#REF!</v>
      </c>
      <c r="F40" s="11">
        <f>'TM1 kWh &amp; Rev'!N80</f>
        <v>31491083</v>
      </c>
      <c r="G40" s="11" t="e">
        <f t="shared" si="5"/>
        <v>#REF!</v>
      </c>
      <c r="H40" s="12" t="e">
        <f t="shared" si="6"/>
        <v>#REF!</v>
      </c>
      <c r="I40" t="e">
        <f t="shared" si="7"/>
        <v>#REF!</v>
      </c>
    </row>
    <row r="41" spans="1:9">
      <c r="A41" s="10" t="str">
        <f>'TM1 kWh &amp; Rev'!A81</f>
        <v>2011</v>
      </c>
      <c r="B41" s="10" t="str">
        <f>'TM1 kWh &amp; Rev'!B81</f>
        <v>Mar</v>
      </c>
      <c r="C41" s="11">
        <f>'TM1 kWh &amp; Rev'!K81</f>
        <v>29041822.957201019</v>
      </c>
      <c r="D41" s="11" t="e">
        <f>#REF!</f>
        <v>#REF!</v>
      </c>
      <c r="E41" s="11" t="e">
        <f t="shared" si="4"/>
        <v>#REF!</v>
      </c>
      <c r="F41" s="11">
        <f>'TM1 kWh &amp; Rev'!N81</f>
        <v>29041821</v>
      </c>
      <c r="G41" s="11" t="e">
        <f t="shared" si="5"/>
        <v>#REF!</v>
      </c>
      <c r="H41" s="12" t="e">
        <f t="shared" si="6"/>
        <v>#REF!</v>
      </c>
      <c r="I41" t="e">
        <f t="shared" si="7"/>
        <v>#REF!</v>
      </c>
    </row>
    <row r="42" spans="1:9">
      <c r="A42" s="10" t="str">
        <f>'TM1 kWh &amp; Rev'!A82</f>
        <v>2011</v>
      </c>
      <c r="B42" s="10" t="str">
        <f>'TM1 kWh &amp; Rev'!B82</f>
        <v>Apr</v>
      </c>
      <c r="C42" s="11">
        <f>'TM1 kWh &amp; Rev'!K82</f>
        <v>33179274.089999992</v>
      </c>
      <c r="D42" s="11" t="e">
        <f>#REF!</f>
        <v>#REF!</v>
      </c>
      <c r="E42" s="11" t="e">
        <f t="shared" si="4"/>
        <v>#REF!</v>
      </c>
      <c r="F42" s="11">
        <f>'TM1 kWh &amp; Rev'!N82</f>
        <v>33179278</v>
      </c>
      <c r="G42" s="11" t="e">
        <f t="shared" si="5"/>
        <v>#REF!</v>
      </c>
      <c r="H42" s="12" t="e">
        <f t="shared" si="6"/>
        <v>#REF!</v>
      </c>
      <c r="I42" t="e">
        <f t="shared" si="7"/>
        <v>#REF!</v>
      </c>
    </row>
    <row r="43" spans="1:9">
      <c r="A43" s="10" t="str">
        <f>'TM1 kWh &amp; Rev'!A83</f>
        <v>2011</v>
      </c>
      <c r="B43" s="10" t="str">
        <f>'TM1 kWh &amp; Rev'!B83</f>
        <v>May</v>
      </c>
      <c r="C43" s="11">
        <f>'TM1 kWh &amp; Rev'!K83</f>
        <v>34680165.370000012</v>
      </c>
      <c r="D43" s="11" t="e">
        <f>#REF!</f>
        <v>#REF!</v>
      </c>
      <c r="E43" s="11" t="e">
        <f>C43+D43</f>
        <v>#REF!</v>
      </c>
      <c r="F43" s="11">
        <f>'TM1 kWh &amp; Rev'!N83</f>
        <v>34680165</v>
      </c>
      <c r="G43" s="11" t="e">
        <f t="shared" si="5"/>
        <v>#REF!</v>
      </c>
      <c r="H43" s="12" t="e">
        <f t="shared" si="6"/>
        <v>#REF!</v>
      </c>
      <c r="I43" t="e">
        <f t="shared" si="7"/>
        <v>#REF!</v>
      </c>
    </row>
    <row r="44" spans="1:9">
      <c r="A44" s="10" t="str">
        <f>'TM1 kWh &amp; Rev'!A84</f>
        <v>2011</v>
      </c>
      <c r="B44" s="10" t="str">
        <f>'TM1 kWh &amp; Rev'!B84</f>
        <v>Jun</v>
      </c>
      <c r="C44" s="11">
        <f>'TM1 kWh &amp; Rev'!K84</f>
        <v>44742741.869999997</v>
      </c>
      <c r="D44" s="11" t="e">
        <f>#REF!</f>
        <v>#REF!</v>
      </c>
      <c r="E44" s="11" t="e">
        <f>C44+D44</f>
        <v>#REF!</v>
      </c>
      <c r="F44" s="11">
        <f>'TM1 kWh &amp; Rev'!N84</f>
        <v>43343343</v>
      </c>
      <c r="G44" s="11" t="e">
        <f t="shared" si="5"/>
        <v>#REF!</v>
      </c>
      <c r="H44" s="12" t="e">
        <f t="shared" si="6"/>
        <v>#REF!</v>
      </c>
      <c r="I44" t="e">
        <f t="shared" si="7"/>
        <v>#REF!</v>
      </c>
    </row>
    <row r="45" spans="1:9">
      <c r="H45" s="7"/>
    </row>
    <row r="46" spans="1:9">
      <c r="B46" s="22" t="s">
        <v>50</v>
      </c>
      <c r="C46" s="13">
        <f>SUM(C33:C44)</f>
        <v>437714849.86701226</v>
      </c>
      <c r="D46" s="13" t="e">
        <f>SUM(D33:D44)</f>
        <v>#REF!</v>
      </c>
      <c r="E46" s="13" t="e">
        <f>SUM(E33:E44)</f>
        <v>#REF!</v>
      </c>
      <c r="F46" s="13">
        <f>SUM(F33:F44)</f>
        <v>207777647</v>
      </c>
      <c r="G46" s="13" t="e">
        <f>SUM(G33:G44)</f>
        <v>#REF!</v>
      </c>
      <c r="H46" s="14" t="e">
        <f>G46/F46</f>
        <v>#REF!</v>
      </c>
    </row>
    <row r="47" spans="1:9">
      <c r="F47" s="20" t="e">
        <f>F46/E46-1</f>
        <v>#REF!</v>
      </c>
    </row>
    <row r="48" spans="1:9">
      <c r="G48" s="25" t="s">
        <v>62</v>
      </c>
    </row>
    <row r="49" spans="1:9">
      <c r="G49" s="8" t="s">
        <v>34</v>
      </c>
      <c r="H49" s="18" t="e">
        <f>AVERAGE(H33:H44)</f>
        <v>#REF!</v>
      </c>
    </row>
    <row r="50" spans="1:9">
      <c r="G50" s="8" t="s">
        <v>35</v>
      </c>
      <c r="H50" s="9" t="e">
        <f>MAX(H33:H44, ABS(MIN(H33:H44)))</f>
        <v>#REF!</v>
      </c>
    </row>
    <row r="51" spans="1:9">
      <c r="G51" s="8" t="s">
        <v>36</v>
      </c>
      <c r="H51" s="9" t="e">
        <f>AVERAGE(I33:I44)</f>
        <v>#REF!</v>
      </c>
    </row>
    <row r="53" spans="1:9">
      <c r="A53" s="1" t="s">
        <v>42</v>
      </c>
    </row>
    <row r="55" spans="1:9">
      <c r="C55" s="17" t="s">
        <v>22</v>
      </c>
      <c r="D55" s="17" t="s">
        <v>43</v>
      </c>
      <c r="E55"/>
      <c r="G55" s="17" t="s">
        <v>27</v>
      </c>
      <c r="H55" s="17" t="s">
        <v>28</v>
      </c>
    </row>
    <row r="56" spans="1:9">
      <c r="A56" s="10" t="str">
        <f>'TM1 Res Cust'!A15</f>
        <v>2010</v>
      </c>
      <c r="B56" s="10" t="str">
        <f>'TM1 Res Cust'!B15</f>
        <v>Jul</v>
      </c>
      <c r="C56" s="11">
        <f>'TM1 Res Cust'!K15</f>
        <v>376654</v>
      </c>
      <c r="D56" s="11">
        <f>'TM1 Res Cust'!N15</f>
        <v>0</v>
      </c>
      <c r="E56"/>
      <c r="G56" s="11">
        <f>D56-C56</f>
        <v>-376654</v>
      </c>
      <c r="H56" s="12">
        <f>G56/C56</f>
        <v>-1</v>
      </c>
      <c r="I56">
        <f>ABS(H56)</f>
        <v>1</v>
      </c>
    </row>
    <row r="57" spans="1:9">
      <c r="A57" s="10" t="str">
        <f>'TM1 Res Cust'!A16</f>
        <v>2010</v>
      </c>
      <c r="B57" s="10" t="str">
        <f>'TM1 Res Cust'!B16</f>
        <v>Aug</v>
      </c>
      <c r="C57" s="11">
        <f>'TM1 Res Cust'!K16</f>
        <v>376642</v>
      </c>
      <c r="D57" s="11">
        <f>'TM1 Res Cust'!N16</f>
        <v>0</v>
      </c>
      <c r="E57"/>
      <c r="G57" s="11">
        <f t="shared" ref="G57:G67" si="8">D57-C57</f>
        <v>-376642</v>
      </c>
      <c r="H57" s="12">
        <f t="shared" ref="H57:H67" si="9">G57/C57</f>
        <v>-1</v>
      </c>
      <c r="I57">
        <f t="shared" ref="I57:I67" si="10">ABS(H57)</f>
        <v>1</v>
      </c>
    </row>
    <row r="58" spans="1:9">
      <c r="A58" s="10" t="str">
        <f>'TM1 Res Cust'!A17</f>
        <v>2010</v>
      </c>
      <c r="B58" s="10" t="str">
        <f>'TM1 Res Cust'!B17</f>
        <v>Sep</v>
      </c>
      <c r="C58" s="11">
        <f>'TM1 Res Cust'!K17</f>
        <v>376172</v>
      </c>
      <c r="D58" s="11">
        <f>'TM1 Res Cust'!N17</f>
        <v>0</v>
      </c>
      <c r="E58"/>
      <c r="G58" s="11">
        <f t="shared" si="8"/>
        <v>-376172</v>
      </c>
      <c r="H58" s="12">
        <f t="shared" si="9"/>
        <v>-1</v>
      </c>
      <c r="I58">
        <f t="shared" si="10"/>
        <v>1</v>
      </c>
    </row>
    <row r="59" spans="1:9">
      <c r="A59" s="10" t="str">
        <f>'TM1 Res Cust'!A18</f>
        <v>2010</v>
      </c>
      <c r="B59" s="10" t="str">
        <f>'TM1 Res Cust'!B18</f>
        <v>Oct</v>
      </c>
      <c r="C59" s="11">
        <f>'TM1 Res Cust'!K18</f>
        <v>375919</v>
      </c>
      <c r="D59" s="11">
        <f>'TM1 Res Cust'!N18</f>
        <v>0</v>
      </c>
      <c r="E59"/>
      <c r="G59" s="11">
        <f t="shared" si="8"/>
        <v>-375919</v>
      </c>
      <c r="H59" s="12">
        <f t="shared" si="9"/>
        <v>-1</v>
      </c>
      <c r="I59">
        <f t="shared" si="10"/>
        <v>1</v>
      </c>
    </row>
    <row r="60" spans="1:9">
      <c r="A60" s="10" t="str">
        <f>'TM1 Res Cust'!A19</f>
        <v>2010</v>
      </c>
      <c r="B60" s="10" t="str">
        <f>'TM1 Res Cust'!B19</f>
        <v>Nov</v>
      </c>
      <c r="C60" s="11">
        <f>'TM1 Res Cust'!K19</f>
        <v>376082</v>
      </c>
      <c r="D60" s="11">
        <f>'TM1 Res Cust'!N19</f>
        <v>0</v>
      </c>
      <c r="E60"/>
      <c r="G60" s="11">
        <f t="shared" si="8"/>
        <v>-376082</v>
      </c>
      <c r="H60" s="12">
        <f t="shared" si="9"/>
        <v>-1</v>
      </c>
      <c r="I60">
        <f t="shared" si="10"/>
        <v>1</v>
      </c>
    </row>
    <row r="61" spans="1:9">
      <c r="A61" s="10" t="str">
        <f>'TM1 Res Cust'!A20</f>
        <v>2010</v>
      </c>
      <c r="B61" s="10" t="str">
        <f>'TM1 Res Cust'!B20</f>
        <v>Dec</v>
      </c>
      <c r="C61" s="11">
        <f>'TM1 Res Cust'!K20</f>
        <v>376561</v>
      </c>
      <c r="D61" s="11">
        <f>'TM1 Res Cust'!N20</f>
        <v>376561</v>
      </c>
      <c r="E61"/>
      <c r="G61" s="11">
        <f t="shared" si="8"/>
        <v>0</v>
      </c>
      <c r="H61" s="12">
        <f t="shared" si="9"/>
        <v>0</v>
      </c>
      <c r="I61">
        <f t="shared" si="10"/>
        <v>0</v>
      </c>
    </row>
    <row r="62" spans="1:9">
      <c r="A62" s="10" t="str">
        <f>'TM1 Res Cust'!A21</f>
        <v>2011</v>
      </c>
      <c r="B62" s="10" t="str">
        <f>'TM1 Res Cust'!B21</f>
        <v>Jan</v>
      </c>
      <c r="C62" s="11">
        <f>'TM1 Res Cust'!K21</f>
        <v>376776</v>
      </c>
      <c r="D62" s="11">
        <f>'TM1 Res Cust'!N21</f>
        <v>376776</v>
      </c>
      <c r="E62"/>
      <c r="G62" s="11">
        <f t="shared" si="8"/>
        <v>0</v>
      </c>
      <c r="H62" s="12">
        <f t="shared" si="9"/>
        <v>0</v>
      </c>
      <c r="I62">
        <f t="shared" si="10"/>
        <v>0</v>
      </c>
    </row>
    <row r="63" spans="1:9">
      <c r="A63" s="10" t="str">
        <f>'TM1 Res Cust'!A22</f>
        <v>2011</v>
      </c>
      <c r="B63" s="10" t="str">
        <f>'TM1 Res Cust'!B22</f>
        <v>Feb</v>
      </c>
      <c r="C63" s="11">
        <f>'TM1 Res Cust'!K22</f>
        <v>377263</v>
      </c>
      <c r="D63" s="11">
        <f>'TM1 Res Cust'!N22</f>
        <v>377263</v>
      </c>
      <c r="E63"/>
      <c r="G63" s="11">
        <f t="shared" si="8"/>
        <v>0</v>
      </c>
      <c r="H63" s="12">
        <f t="shared" si="9"/>
        <v>0</v>
      </c>
      <c r="I63">
        <f t="shared" si="10"/>
        <v>0</v>
      </c>
    </row>
    <row r="64" spans="1:9">
      <c r="A64" s="10" t="str">
        <f>'TM1 Res Cust'!A23</f>
        <v>2011</v>
      </c>
      <c r="B64" s="10" t="str">
        <f>'TM1 Res Cust'!B23</f>
        <v>Mar</v>
      </c>
      <c r="C64" s="11">
        <f>'TM1 Res Cust'!K23</f>
        <v>377554</v>
      </c>
      <c r="D64" s="11">
        <f>'TM1 Res Cust'!N23</f>
        <v>377554</v>
      </c>
      <c r="E64"/>
      <c r="G64" s="11">
        <f t="shared" si="8"/>
        <v>0</v>
      </c>
      <c r="H64" s="12">
        <f t="shared" si="9"/>
        <v>0</v>
      </c>
      <c r="I64">
        <f t="shared" si="10"/>
        <v>0</v>
      </c>
    </row>
    <row r="65" spans="1:9">
      <c r="A65" s="10" t="str">
        <f>'TM1 Res Cust'!A24</f>
        <v>2011</v>
      </c>
      <c r="B65" s="10" t="str">
        <f>'TM1 Res Cust'!B24</f>
        <v>Apr</v>
      </c>
      <c r="C65" s="11">
        <f>'TM1 Res Cust'!K24</f>
        <v>378080</v>
      </c>
      <c r="D65" s="11">
        <f>'TM1 Res Cust'!N24</f>
        <v>378080</v>
      </c>
      <c r="E65"/>
      <c r="G65" s="11">
        <f t="shared" si="8"/>
        <v>0</v>
      </c>
      <c r="H65" s="12">
        <f t="shared" si="9"/>
        <v>0</v>
      </c>
      <c r="I65">
        <f t="shared" si="10"/>
        <v>0</v>
      </c>
    </row>
    <row r="66" spans="1:9">
      <c r="A66" s="10" t="str">
        <f>'TM1 Res Cust'!A25</f>
        <v>2011</v>
      </c>
      <c r="B66" s="10" t="str">
        <f>'TM1 Res Cust'!B25</f>
        <v>May</v>
      </c>
      <c r="C66" s="11">
        <f>'TM1 Res Cust'!K25</f>
        <v>378096</v>
      </c>
      <c r="D66" s="11">
        <f>'TM1 Res Cust'!N25</f>
        <v>378096</v>
      </c>
      <c r="E66"/>
      <c r="G66" s="11">
        <f t="shared" si="8"/>
        <v>0</v>
      </c>
      <c r="H66" s="12">
        <f t="shared" si="9"/>
        <v>0</v>
      </c>
      <c r="I66">
        <f t="shared" si="10"/>
        <v>0</v>
      </c>
    </row>
    <row r="67" spans="1:9">
      <c r="A67" s="10" t="str">
        <f>'TM1 Res Cust'!A26</f>
        <v>2011</v>
      </c>
      <c r="B67" s="10" t="str">
        <f>'TM1 Res Cust'!B26</f>
        <v>Jun</v>
      </c>
      <c r="C67" s="11">
        <f>'TM1 Res Cust'!K26</f>
        <v>378976</v>
      </c>
      <c r="D67" s="11">
        <f>'TM1 Res Cust'!N26</f>
        <v>378443</v>
      </c>
      <c r="E67"/>
      <c r="G67" s="11">
        <f t="shared" si="8"/>
        <v>-533</v>
      </c>
      <c r="H67" s="12">
        <f t="shared" si="9"/>
        <v>-1.4064215148188804E-3</v>
      </c>
      <c r="I67">
        <f t="shared" si="10"/>
        <v>1.4064215148188804E-3</v>
      </c>
    </row>
    <row r="68" spans="1:9">
      <c r="E68"/>
      <c r="H68" s="7"/>
    </row>
    <row r="69" spans="1:9">
      <c r="B69" s="23" t="s">
        <v>51</v>
      </c>
      <c r="C69" s="13">
        <f>AVERAGE(C56:C67)</f>
        <v>377064.58333333331</v>
      </c>
      <c r="D69" s="13">
        <f>AVERAGE(D56:D67)</f>
        <v>220231.08333333334</v>
      </c>
      <c r="E69"/>
      <c r="G69" s="13">
        <f>D69-C69</f>
        <v>-156833.49999999997</v>
      </c>
      <c r="H69" s="14">
        <f>G69/C69</f>
        <v>-0.41593272593664871</v>
      </c>
    </row>
    <row r="70" spans="1:9">
      <c r="D70" s="20">
        <f>D69/C69-1</f>
        <v>-0.41593272593664876</v>
      </c>
      <c r="E70"/>
    </row>
    <row r="71" spans="1:9">
      <c r="G71" s="25" t="s">
        <v>62</v>
      </c>
    </row>
    <row r="72" spans="1:9">
      <c r="G72" s="8" t="s">
        <v>34</v>
      </c>
      <c r="H72" s="18">
        <f>AVERAGE(H56:H67)</f>
        <v>-0.41678386845956822</v>
      </c>
    </row>
    <row r="73" spans="1:9">
      <c r="G73" s="8" t="s">
        <v>35</v>
      </c>
      <c r="H73" s="9">
        <f>MAX(H56:H67, ABS(MIN(H56:H67)))</f>
        <v>1</v>
      </c>
    </row>
    <row r="74" spans="1:9">
      <c r="G74" s="8" t="s">
        <v>36</v>
      </c>
      <c r="H74" s="9">
        <f>AVERAGE(I56:I67)</f>
        <v>0.41678386845956822</v>
      </c>
    </row>
    <row r="76" spans="1:9">
      <c r="A76" s="1" t="s">
        <v>46</v>
      </c>
    </row>
    <row r="78" spans="1:9">
      <c r="C78" s="17" t="s">
        <v>22</v>
      </c>
      <c r="D78" s="17" t="s">
        <v>43</v>
      </c>
      <c r="E78"/>
      <c r="G78" s="17" t="s">
        <v>27</v>
      </c>
      <c r="H78" s="17" t="s">
        <v>28</v>
      </c>
    </row>
    <row r="79" spans="1:9">
      <c r="A79" s="10" t="str">
        <f>'TM1 Res Cust'!A15</f>
        <v>2010</v>
      </c>
      <c r="B79" s="10" t="str">
        <f>'TM1 Res Cust'!B15</f>
        <v>Jul</v>
      </c>
      <c r="C79" s="11">
        <f>'TM1 Com Cust'!K15</f>
        <v>53305</v>
      </c>
      <c r="D79" s="11">
        <f>'TM1 Com Cust'!N15</f>
        <v>0</v>
      </c>
      <c r="E79"/>
      <c r="G79" s="11">
        <f>D79-C79</f>
        <v>-53305</v>
      </c>
      <c r="H79" s="12">
        <f>G79/C79</f>
        <v>-1</v>
      </c>
      <c r="I79">
        <f>ABS(H79)</f>
        <v>1</v>
      </c>
    </row>
    <row r="80" spans="1:9">
      <c r="A80" s="10" t="str">
        <f>'TM1 Res Cust'!A16</f>
        <v>2010</v>
      </c>
      <c r="B80" s="10" t="str">
        <f>'TM1 Res Cust'!B16</f>
        <v>Aug</v>
      </c>
      <c r="C80" s="11">
        <f>'TM1 Com Cust'!K16</f>
        <v>53286</v>
      </c>
      <c r="D80" s="11">
        <f>'TM1 Com Cust'!N16</f>
        <v>0</v>
      </c>
      <c r="E80"/>
      <c r="G80" s="11">
        <f t="shared" ref="G80:G90" si="11">D80-C80</f>
        <v>-53286</v>
      </c>
      <c r="H80" s="12">
        <f t="shared" ref="H80:H90" si="12">G80/C80</f>
        <v>-1</v>
      </c>
      <c r="I80">
        <f t="shared" ref="I80:I90" si="13">ABS(H80)</f>
        <v>1</v>
      </c>
    </row>
    <row r="81" spans="1:9">
      <c r="A81" s="10" t="str">
        <f>'TM1 Res Cust'!A17</f>
        <v>2010</v>
      </c>
      <c r="B81" s="10" t="str">
        <f>'TM1 Res Cust'!B17</f>
        <v>Sep</v>
      </c>
      <c r="C81" s="11">
        <f>'TM1 Com Cust'!K17</f>
        <v>53346</v>
      </c>
      <c r="D81" s="11">
        <f>'TM1 Com Cust'!N17</f>
        <v>0</v>
      </c>
      <c r="E81"/>
      <c r="G81" s="11">
        <f t="shared" si="11"/>
        <v>-53346</v>
      </c>
      <c r="H81" s="12">
        <f t="shared" si="12"/>
        <v>-1</v>
      </c>
      <c r="I81">
        <f t="shared" si="13"/>
        <v>1</v>
      </c>
    </row>
    <row r="82" spans="1:9">
      <c r="A82" s="10" t="str">
        <f>'TM1 Res Cust'!A18</f>
        <v>2010</v>
      </c>
      <c r="B82" s="10" t="str">
        <f>'TM1 Res Cust'!B18</f>
        <v>Oct</v>
      </c>
      <c r="C82" s="11">
        <f>'TM1 Com Cust'!K18</f>
        <v>53383</v>
      </c>
      <c r="D82" s="11">
        <f>'TM1 Com Cust'!N18</f>
        <v>0</v>
      </c>
      <c r="E82"/>
      <c r="G82" s="11">
        <f t="shared" si="11"/>
        <v>-53383</v>
      </c>
      <c r="H82" s="12">
        <f t="shared" si="12"/>
        <v>-1</v>
      </c>
      <c r="I82">
        <f t="shared" si="13"/>
        <v>1</v>
      </c>
    </row>
    <row r="83" spans="1:9">
      <c r="A83" s="10" t="str">
        <f>'TM1 Res Cust'!A19</f>
        <v>2010</v>
      </c>
      <c r="B83" s="10" t="str">
        <f>'TM1 Res Cust'!B19</f>
        <v>Nov</v>
      </c>
      <c r="C83" s="11">
        <f>'TM1 Com Cust'!K19</f>
        <v>53300</v>
      </c>
      <c r="D83" s="11">
        <f>'TM1 Com Cust'!N19</f>
        <v>0</v>
      </c>
      <c r="E83"/>
      <c r="G83" s="11">
        <f t="shared" si="11"/>
        <v>-53300</v>
      </c>
      <c r="H83" s="12">
        <f t="shared" si="12"/>
        <v>-1</v>
      </c>
      <c r="I83">
        <f t="shared" si="13"/>
        <v>1</v>
      </c>
    </row>
    <row r="84" spans="1:9">
      <c r="A84" s="10" t="str">
        <f>'TM1 Res Cust'!A20</f>
        <v>2010</v>
      </c>
      <c r="B84" s="10" t="str">
        <f>'TM1 Res Cust'!B20</f>
        <v>Dec</v>
      </c>
      <c r="C84" s="11">
        <f>'TM1 Com Cust'!K20</f>
        <v>53263</v>
      </c>
      <c r="D84" s="11">
        <f>'TM1 Com Cust'!N20</f>
        <v>53263</v>
      </c>
      <c r="E84"/>
      <c r="G84" s="11">
        <f t="shared" si="11"/>
        <v>0</v>
      </c>
      <c r="H84" s="12">
        <f t="shared" si="12"/>
        <v>0</v>
      </c>
      <c r="I84">
        <f t="shared" si="13"/>
        <v>0</v>
      </c>
    </row>
    <row r="85" spans="1:9">
      <c r="A85" s="10" t="str">
        <f>'TM1 Res Cust'!A21</f>
        <v>2011</v>
      </c>
      <c r="B85" s="10" t="str">
        <f>'TM1 Res Cust'!B21</f>
        <v>Jan</v>
      </c>
      <c r="C85" s="11">
        <f>'TM1 Com Cust'!K21</f>
        <v>53264</v>
      </c>
      <c r="D85" s="11">
        <f>'TM1 Com Cust'!N21</f>
        <v>53264</v>
      </c>
      <c r="E85"/>
      <c r="G85" s="11">
        <f t="shared" si="11"/>
        <v>0</v>
      </c>
      <c r="H85" s="12">
        <f t="shared" si="12"/>
        <v>0</v>
      </c>
      <c r="I85">
        <f t="shared" si="13"/>
        <v>0</v>
      </c>
    </row>
    <row r="86" spans="1:9">
      <c r="A86" s="10" t="str">
        <f>'TM1 Res Cust'!A22</f>
        <v>2011</v>
      </c>
      <c r="B86" s="10" t="str">
        <f>'TM1 Res Cust'!B22</f>
        <v>Feb</v>
      </c>
      <c r="C86" s="11">
        <f>'TM1 Com Cust'!K22</f>
        <v>53273</v>
      </c>
      <c r="D86" s="11">
        <f>'TM1 Com Cust'!N22</f>
        <v>53273</v>
      </c>
      <c r="E86"/>
      <c r="G86" s="11">
        <f t="shared" si="11"/>
        <v>0</v>
      </c>
      <c r="H86" s="12">
        <f t="shared" si="12"/>
        <v>0</v>
      </c>
      <c r="I86">
        <f t="shared" si="13"/>
        <v>0</v>
      </c>
    </row>
    <row r="87" spans="1:9">
      <c r="A87" s="10" t="str">
        <f>'TM1 Res Cust'!A23</f>
        <v>2011</v>
      </c>
      <c r="B87" s="10" t="str">
        <f>'TM1 Res Cust'!B23</f>
        <v>Mar</v>
      </c>
      <c r="C87" s="11">
        <f>'TM1 Com Cust'!K23</f>
        <v>53354</v>
      </c>
      <c r="D87" s="11">
        <f>'TM1 Com Cust'!N23</f>
        <v>53354</v>
      </c>
      <c r="E87"/>
      <c r="G87" s="11">
        <f t="shared" si="11"/>
        <v>0</v>
      </c>
      <c r="H87" s="12">
        <f t="shared" si="12"/>
        <v>0</v>
      </c>
      <c r="I87">
        <f t="shared" si="13"/>
        <v>0</v>
      </c>
    </row>
    <row r="88" spans="1:9">
      <c r="A88" s="10" t="str">
        <f>'TM1 Res Cust'!A24</f>
        <v>2011</v>
      </c>
      <c r="B88" s="10" t="str">
        <f>'TM1 Res Cust'!B24</f>
        <v>Apr</v>
      </c>
      <c r="C88" s="11">
        <f>'TM1 Com Cust'!K24</f>
        <v>53397</v>
      </c>
      <c r="D88" s="11">
        <f>'TM1 Com Cust'!N24</f>
        <v>53397</v>
      </c>
      <c r="E88"/>
      <c r="G88" s="11">
        <f t="shared" si="11"/>
        <v>0</v>
      </c>
      <c r="H88" s="12">
        <f t="shared" si="12"/>
        <v>0</v>
      </c>
      <c r="I88">
        <f t="shared" si="13"/>
        <v>0</v>
      </c>
    </row>
    <row r="89" spans="1:9">
      <c r="A89" s="10" t="str">
        <f>'TM1 Res Cust'!A25</f>
        <v>2011</v>
      </c>
      <c r="B89" s="10" t="str">
        <f>'TM1 Res Cust'!B25</f>
        <v>May</v>
      </c>
      <c r="C89" s="11">
        <f>'TM1 Com Cust'!K25</f>
        <v>53363</v>
      </c>
      <c r="D89" s="11">
        <f>'TM1 Com Cust'!N25</f>
        <v>53363</v>
      </c>
      <c r="E89"/>
      <c r="G89" s="11">
        <f t="shared" si="11"/>
        <v>0</v>
      </c>
      <c r="H89" s="12">
        <f t="shared" si="12"/>
        <v>0</v>
      </c>
      <c r="I89">
        <f t="shared" si="13"/>
        <v>0</v>
      </c>
    </row>
    <row r="90" spans="1:9">
      <c r="A90" s="10" t="str">
        <f>'TM1 Res Cust'!A26</f>
        <v>2011</v>
      </c>
      <c r="B90" s="10" t="str">
        <f>'TM1 Res Cust'!B26</f>
        <v>Jun</v>
      </c>
      <c r="C90" s="11">
        <f>'TM1 Com Cust'!K26</f>
        <v>53413</v>
      </c>
      <c r="D90" s="11">
        <f>'TM1 Com Cust'!N26</f>
        <v>53403</v>
      </c>
      <c r="E90"/>
      <c r="G90" s="11">
        <f t="shared" si="11"/>
        <v>-10</v>
      </c>
      <c r="H90" s="12">
        <f t="shared" si="12"/>
        <v>-1.8722033961769607E-4</v>
      </c>
      <c r="I90">
        <f t="shared" si="13"/>
        <v>1.8722033961769607E-4</v>
      </c>
    </row>
    <row r="91" spans="1:9">
      <c r="E91"/>
      <c r="H91" s="7"/>
    </row>
    <row r="92" spans="1:9">
      <c r="B92" s="23" t="s">
        <v>51</v>
      </c>
      <c r="C92" s="13">
        <f>AVERAGE(C79:C90)</f>
        <v>53328.916666666664</v>
      </c>
      <c r="D92" s="13">
        <f>AVERAGE(D79:D90)</f>
        <v>31109.75</v>
      </c>
      <c r="E92"/>
      <c r="G92" s="13">
        <f>D92-C92</f>
        <v>-22219.166666666664</v>
      </c>
      <c r="H92" s="14">
        <f>G92/C92</f>
        <v>-0.41664387832117344</v>
      </c>
    </row>
    <row r="93" spans="1:9">
      <c r="D93" s="20">
        <f>D92/C92-1</f>
        <v>-0.41664387832117344</v>
      </c>
      <c r="E93"/>
    </row>
    <row r="94" spans="1:9">
      <c r="G94" s="25" t="s">
        <v>62</v>
      </c>
    </row>
    <row r="95" spans="1:9">
      <c r="G95" s="8" t="s">
        <v>34</v>
      </c>
      <c r="H95" s="18">
        <f>AVERAGE(H79:H90)</f>
        <v>-0.41668226836163486</v>
      </c>
    </row>
    <row r="96" spans="1:9">
      <c r="G96" s="8" t="s">
        <v>35</v>
      </c>
      <c r="H96" s="9">
        <f>MAX(H79:H90, ABS(MIN(H79:H90)))</f>
        <v>1</v>
      </c>
    </row>
    <row r="97" spans="7:8">
      <c r="G97" s="8" t="s">
        <v>36</v>
      </c>
      <c r="H97" s="9">
        <f>AVERAGE(I79:I90)</f>
        <v>0.41668226836163486</v>
      </c>
    </row>
  </sheetData>
  <pageMargins left="0.7" right="0.7" top="0.75" bottom="0.75" header="0.3" footer="0.3"/>
  <pageSetup fitToHeight="3" orientation="landscape" r:id="rId1"/>
  <rowBreaks count="3" manualBreakCount="3">
    <brk id="27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SUMMARY Nov 12-May 13</vt:lpstr>
      <vt:lpstr>TM1 kWh &amp; Rev</vt:lpstr>
      <vt:lpstr>Wx thru 2012</vt:lpstr>
      <vt:lpstr>2013 Weather</vt:lpstr>
      <vt:lpstr>TM1 Res Cust</vt:lpstr>
      <vt:lpstr>TM1 Com Cust</vt:lpstr>
      <vt:lpstr>SUMMARY June 10 - May 11</vt:lpstr>
      <vt:lpstr>SUMMARY Jan 10 - Dec 10</vt:lpstr>
      <vt:lpstr>SUMMARY Jul 10 - Jun 11</vt:lpstr>
      <vt:lpstr>SUMMARY Sep 10 - Aug 11</vt:lpstr>
      <vt:lpstr>SUMMARY Oct 10 - Sep 11</vt:lpstr>
      <vt:lpstr>Peak demand</vt:lpstr>
      <vt:lpstr>SUMMARY Sep 10 - Aug 11 B10</vt:lpstr>
      <vt:lpstr>SUMMARY Sep 10 - Aug 11 B09</vt:lpstr>
      <vt:lpstr>'2013 Weather'!Print_Area</vt:lpstr>
      <vt:lpstr>'SUMMARY Jan 10 - Dec 10'!Print_Area</vt:lpstr>
      <vt:lpstr>'SUMMARY Jul 10 - Jun 11'!Print_Area</vt:lpstr>
      <vt:lpstr>'SUMMARY June 10 - May 11'!Print_Area</vt:lpstr>
      <vt:lpstr>'SUMMARY Nov 12-May 13'!Print_Area</vt:lpstr>
      <vt:lpstr>'SUMMARY Oct 10 - Sep 11'!Print_Area</vt:lpstr>
      <vt:lpstr>'SUMMARY Sep 10 - Aug 11'!Print_Area</vt:lpstr>
      <vt:lpstr>'SUMMARY Sep 10 - Aug 11 B09'!Print_Area</vt:lpstr>
      <vt:lpstr>'SUMMARY Sep 10 - Aug 11 B10'!Print_Area</vt:lpstr>
      <vt:lpstr>'Wx thru 2012'!Print_Area</vt:lpstr>
      <vt:lpstr>'2013 Weather'!Print_Titles</vt:lpstr>
      <vt:lpstr>'Wx thru 2012'!Print_Titles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rhjmarti</dc:creator>
  <cp:lastModifiedBy>Jun Park</cp:lastModifiedBy>
  <cp:lastPrinted>2013-06-11T22:10:05Z</cp:lastPrinted>
  <dcterms:created xsi:type="dcterms:W3CDTF">2011-04-29T15:24:35Z</dcterms:created>
  <dcterms:modified xsi:type="dcterms:W3CDTF">2013-08-08T17:47:05Z</dcterms:modified>
</cp:coreProperties>
</file>