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0" yWindow="105" windowWidth="15255" windowHeight="8460" tabRatio="864" firstSheet="2" activeTab="2"/>
  </bookViews>
  <sheets>
    <sheet name="Mike Inputs" sheetId="61" state="hidden" r:id="rId1"/>
    <sheet name="Appliance Participation" sheetId="62" state="hidden" r:id="rId2"/>
    <sheet name="2012 ROC Attrition Rate" sheetId="68" r:id="rId3"/>
  </sheets>
  <externalReferences>
    <externalReference r:id="rId4"/>
    <externalReference r:id="rId5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'[1]ST Corrections'!#REF!</definedName>
    <definedName name="_ATPRegress_Range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Key1" hidden="1">[2]Index!#REF!</definedName>
    <definedName name="_Sort" hidden="1">#REF!</definedName>
    <definedName name="aa" hidden="1">{"Martin Oct94_Mar95",#N/A,FALSE,"Martin Oct94 - Mar95"}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tpregress_dlg_type" hidden="1">{"EXCELHLP.HLP!1802";5;10;5;10;13;13;13;8;5;5;10;14;13;13;13;13;5;10;14;13;5;10;1;2;24}</definedName>
    <definedName name="pig" hidden="1">{#N/A,#N/A,FALSE,"T COST";#N/A,#N/A,FALSE,"COST_FH"}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_xlnm.Print_Area" localSheetId="2">'2012 ROC Attrition Rate'!$A$1:$C$65</definedName>
    <definedName name="_xlnm.Print_Area" localSheetId="1">'Appliance Participation'!$A$1:$O$54</definedName>
    <definedName name="qqq" hidden="1">{"Martin Oct94_Mar95",#N/A,FALSE,"Martin Oct94 - Mar95"}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revision" hidden="1">0</definedName>
    <definedName name="SAPBEXsysID" hidden="1">"GP1"</definedName>
    <definedName name="SAPBEXwbID" hidden="1">"46LDQNV2IHU1FSMPIOM9WP8FN"</definedName>
    <definedName name="solver_corr" hidden="1">1</definedName>
    <definedName name="solver_disp" hidden="1">0</definedName>
    <definedName name="solver_eval" hidden="1">0</definedName>
    <definedName name="solver_nsim" hidden="1">1</definedName>
    <definedName name="solver_ntri" hidden="1">1000</definedName>
    <definedName name="solver_rsmp" hidden="1">1</definedName>
    <definedName name="solver_seed" hidden="1">0</definedName>
    <definedName name="Temp1" hidden="1">{"EXCELHLP.HLP!1802";5;10;5;10;13;13;13;8;5;5;10;14;13;13;13;13;5;10;14;13;5;10;1;2;24}</definedName>
    <definedName name="temp2" hidden="1">{2;#N/A;"R13C16:R17C16";#N/A;"R13C14:R17C15";FALSE;FALSE;FALSE;95;#N/A;#N/A;"R13C19";#N/A;FALSE;FALSE;FALSE;FALSE;#N/A;"";#N/A;FALSE;"";"";#N/A;#N/A;#N/A}</definedName>
    <definedName name="temp3" hidden="1">{"EXCELHLP.HLP!1802";5;10;5;10;13;13;13;8;5;5;10;14;13;13;13;13;5;10;14;13;5;10;1;2;24}</definedName>
    <definedName name="temp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ACTUAL._.ALL._.PAGES." hidden="1">{"ACTUAL",#N/A,FALSE,"OVER_UND"}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Z_2AF02B40_D10A_41CC_8E8B_84768D003EA7_.wvu.PrintArea" localSheetId="2" hidden="1">'2012 ROC Attrition Rate'!$A$4:$C$58</definedName>
  </definedNames>
  <calcPr calcId="145621"/>
</workbook>
</file>

<file path=xl/calcChain.xml><?xml version="1.0" encoding="utf-8"?>
<calcChain xmlns="http://schemas.openxmlformats.org/spreadsheetml/2006/main">
  <c r="C61" i="68" l="1"/>
  <c r="C59" i="68"/>
  <c r="C62" i="68" s="1"/>
  <c r="C63" i="68" l="1"/>
  <c r="C65" i="68" s="1"/>
  <c r="A10" i="68"/>
  <c r="A11" i="68" s="1"/>
  <c r="A12" i="68" s="1"/>
  <c r="A13" i="68" s="1"/>
  <c r="A14" i="68" s="1"/>
  <c r="A15" i="68" s="1"/>
  <c r="A16" i="68" s="1"/>
  <c r="A17" i="68" s="1"/>
  <c r="A18" i="68" s="1"/>
  <c r="A19" i="68" s="1"/>
  <c r="A20" i="68" s="1"/>
  <c r="A21" i="68" s="1"/>
  <c r="A22" i="68" s="1"/>
  <c r="A23" i="68" s="1"/>
  <c r="A24" i="68" s="1"/>
  <c r="A25" i="68" s="1"/>
  <c r="A26" i="68" s="1"/>
  <c r="A27" i="68" s="1"/>
  <c r="A28" i="68" s="1"/>
  <c r="A29" i="68" s="1"/>
  <c r="A30" i="68" s="1"/>
  <c r="A31" i="68" s="1"/>
  <c r="A32" i="68" s="1"/>
  <c r="A33" i="68" s="1"/>
  <c r="A34" i="68" s="1"/>
  <c r="A35" i="68" s="1"/>
  <c r="A36" i="68" s="1"/>
  <c r="A37" i="68" s="1"/>
  <c r="A38" i="68" s="1"/>
  <c r="A39" i="68" s="1"/>
  <c r="A40" i="68" s="1"/>
  <c r="A41" i="68" s="1"/>
  <c r="A42" i="68" s="1"/>
  <c r="A43" i="68" s="1"/>
  <c r="A44" i="68" s="1"/>
  <c r="A45" i="68" s="1"/>
  <c r="A46" i="68" s="1"/>
  <c r="A47" i="68" s="1"/>
  <c r="A48" i="68" s="1"/>
  <c r="A49" i="68" s="1"/>
  <c r="A50" i="68" s="1"/>
  <c r="A51" i="68" s="1"/>
  <c r="A52" i="68" s="1"/>
  <c r="A53" i="68" s="1"/>
  <c r="A54" i="68" s="1"/>
  <c r="A55" i="68" s="1"/>
  <c r="A56" i="68" s="1"/>
  <c r="A57" i="68" s="1"/>
  <c r="A58" i="68" s="1"/>
  <c r="C46" i="61" l="1"/>
  <c r="C24" i="61"/>
  <c r="D20" i="61"/>
  <c r="D19" i="61"/>
  <c r="D18" i="61"/>
  <c r="D17" i="61"/>
  <c r="D46" i="61" s="1"/>
  <c r="D15" i="61"/>
  <c r="D42" i="61" s="1"/>
  <c r="D14" i="61"/>
  <c r="D41" i="61" s="1"/>
  <c r="D13" i="61"/>
  <c r="D40" i="61" s="1"/>
  <c r="D12" i="61"/>
  <c r="D11" i="61"/>
  <c r="D38" i="61" s="1"/>
  <c r="D10" i="61"/>
  <c r="D37" i="61" s="1"/>
  <c r="D10" i="62"/>
  <c r="K18" i="62" s="1"/>
  <c r="M29" i="61"/>
  <c r="C40" i="61" s="1"/>
  <c r="M25" i="61"/>
  <c r="C39" i="61" s="1"/>
  <c r="E39" i="61" s="1"/>
  <c r="M21" i="61"/>
  <c r="C38" i="61" s="1"/>
  <c r="M17" i="61"/>
  <c r="C37" i="61" s="1"/>
  <c r="M13" i="61"/>
  <c r="C42" i="61" s="1"/>
  <c r="D53" i="62"/>
  <c r="C52" i="62"/>
  <c r="E52" i="62" s="1"/>
  <c r="C46" i="62"/>
  <c r="C47" i="62" s="1"/>
  <c r="C30" i="62"/>
  <c r="E30" i="62" s="1"/>
  <c r="M29" i="62"/>
  <c r="C40" i="62" s="1"/>
  <c r="E29" i="62"/>
  <c r="M25" i="62"/>
  <c r="C39" i="62" s="1"/>
  <c r="C24" i="62"/>
  <c r="M21" i="62"/>
  <c r="C38" i="62" s="1"/>
  <c r="D20" i="62"/>
  <c r="E20" i="62" s="1"/>
  <c r="D19" i="62"/>
  <c r="D47" i="62" s="1"/>
  <c r="D18" i="62"/>
  <c r="E18" i="62" s="1"/>
  <c r="M17" i="62"/>
  <c r="C37" i="62" s="1"/>
  <c r="D17" i="62"/>
  <c r="D46" i="62" s="1"/>
  <c r="D15" i="62"/>
  <c r="D42" i="62" s="1"/>
  <c r="D14" i="62"/>
  <c r="D41" i="62" s="1"/>
  <c r="M13" i="62"/>
  <c r="C42" i="62" s="1"/>
  <c r="D13" i="62"/>
  <c r="D40" i="62" s="1"/>
  <c r="C13" i="62"/>
  <c r="D12" i="62"/>
  <c r="K26" i="62" s="1"/>
  <c r="D11" i="62"/>
  <c r="L22" i="62" s="1"/>
  <c r="C11" i="62"/>
  <c r="M23" i="62" s="1"/>
  <c r="N23" i="62" s="1"/>
  <c r="L10" i="62"/>
  <c r="H10" i="62"/>
  <c r="C10" i="62"/>
  <c r="M19" i="62" s="1"/>
  <c r="N19" i="62" s="1"/>
  <c r="M9" i="62"/>
  <c r="C14" i="62" s="1"/>
  <c r="G8" i="62"/>
  <c r="F40" i="61" l="1"/>
  <c r="C12" i="62"/>
  <c r="E12" i="62" s="1"/>
  <c r="F12" i="62" s="1"/>
  <c r="F42" i="61"/>
  <c r="I14" i="62"/>
  <c r="E17" i="62"/>
  <c r="E19" i="62"/>
  <c r="E14" i="62"/>
  <c r="F14" i="62" s="1"/>
  <c r="J10" i="62"/>
  <c r="H14" i="62"/>
  <c r="K14" i="62"/>
  <c r="D47" i="61"/>
  <c r="E40" i="61"/>
  <c r="E42" i="61"/>
  <c r="E46" i="61"/>
  <c r="I10" i="62"/>
  <c r="K10" i="62"/>
  <c r="E13" i="62"/>
  <c r="F13" i="62" s="1"/>
  <c r="J14" i="62"/>
  <c r="L14" i="62"/>
  <c r="F37" i="61"/>
  <c r="F38" i="61"/>
  <c r="C47" i="61"/>
  <c r="E37" i="61"/>
  <c r="E38" i="61"/>
  <c r="F39" i="61"/>
  <c r="F42" i="62"/>
  <c r="E42" i="62"/>
  <c r="F39" i="62"/>
  <c r="E39" i="62"/>
  <c r="F40" i="62"/>
  <c r="E40" i="62"/>
  <c r="E47" i="62"/>
  <c r="E11" i="62"/>
  <c r="F11" i="62" s="1"/>
  <c r="C15" i="62"/>
  <c r="E15" i="62" s="1"/>
  <c r="F15" i="62" s="1"/>
  <c r="H18" i="62"/>
  <c r="J18" i="62"/>
  <c r="L18" i="62"/>
  <c r="I22" i="62"/>
  <c r="K22" i="62"/>
  <c r="H26" i="62"/>
  <c r="J26" i="62"/>
  <c r="L26" i="62"/>
  <c r="H30" i="62"/>
  <c r="J30" i="62"/>
  <c r="L30" i="62"/>
  <c r="D37" i="62"/>
  <c r="E37" i="62" s="1"/>
  <c r="D38" i="62"/>
  <c r="E38" i="62" s="1"/>
  <c r="C41" i="62"/>
  <c r="E46" i="62"/>
  <c r="C53" i="62"/>
  <c r="E53" i="62" s="1"/>
  <c r="E10" i="62"/>
  <c r="F10" i="62" s="1"/>
  <c r="I18" i="62"/>
  <c r="H22" i="62"/>
  <c r="J22" i="62"/>
  <c r="I26" i="62"/>
  <c r="I30" i="62"/>
  <c r="K30" i="62"/>
  <c r="E47" i="61" l="1"/>
  <c r="M22" i="62"/>
  <c r="N22" i="62" s="1"/>
  <c r="F16" i="62"/>
  <c r="M14" i="62"/>
  <c r="N14" i="62" s="1"/>
  <c r="M10" i="62"/>
  <c r="N10" i="62" s="1"/>
  <c r="M18" i="62"/>
  <c r="N18" i="62" s="1"/>
  <c r="O20" i="62" s="1"/>
  <c r="F37" i="62"/>
  <c r="F41" i="62"/>
  <c r="E41" i="62"/>
  <c r="M30" i="62"/>
  <c r="N30" i="62" s="1"/>
  <c r="F38" i="62"/>
  <c r="M26" i="62"/>
  <c r="N26" i="62" s="1"/>
  <c r="O28" i="62" l="1"/>
  <c r="L30" i="61" l="1"/>
  <c r="K30" i="61"/>
  <c r="J30" i="61"/>
  <c r="I30" i="61"/>
  <c r="H30" i="61"/>
  <c r="L26" i="61"/>
  <c r="K26" i="61"/>
  <c r="J26" i="61"/>
  <c r="I26" i="61"/>
  <c r="H26" i="61"/>
  <c r="D24" i="61"/>
  <c r="D23" i="61"/>
  <c r="E23" i="61" s="1"/>
  <c r="L22" i="61"/>
  <c r="K22" i="61"/>
  <c r="J22" i="61"/>
  <c r="I22" i="61"/>
  <c r="H22" i="61"/>
  <c r="L18" i="61"/>
  <c r="K18" i="61"/>
  <c r="J18" i="61"/>
  <c r="I18" i="61"/>
  <c r="H18" i="61"/>
  <c r="C15" i="61"/>
  <c r="E15" i="61" s="1"/>
  <c r="F15" i="61" s="1"/>
  <c r="L14" i="61"/>
  <c r="K14" i="61"/>
  <c r="J14" i="61"/>
  <c r="I14" i="61"/>
  <c r="H14" i="61"/>
  <c r="E13" i="61"/>
  <c r="F13" i="61" s="1"/>
  <c r="C13" i="61"/>
  <c r="C12" i="61"/>
  <c r="E12" i="61" s="1"/>
  <c r="F12" i="61" s="1"/>
  <c r="L10" i="61"/>
  <c r="K10" i="61"/>
  <c r="J10" i="61"/>
  <c r="I10" i="61"/>
  <c r="H10" i="61"/>
  <c r="C10" i="61"/>
  <c r="M19" i="61" s="1"/>
  <c r="N19" i="61" s="1"/>
  <c r="M9" i="61"/>
  <c r="C41" i="61" s="1"/>
  <c r="G8" i="61"/>
  <c r="F41" i="61" l="1"/>
  <c r="E41" i="61"/>
  <c r="M22" i="61"/>
  <c r="N22" i="61" s="1"/>
  <c r="M26" i="61"/>
  <c r="N26" i="61" s="1"/>
  <c r="E24" i="61"/>
  <c r="M14" i="61"/>
  <c r="N14" i="61" s="1"/>
  <c r="M30" i="61"/>
  <c r="N30" i="61" s="1"/>
  <c r="C11" i="61"/>
  <c r="E10" i="61"/>
  <c r="F10" i="61" s="1"/>
  <c r="M18" i="61"/>
  <c r="N18" i="61" s="1"/>
  <c r="M10" i="61"/>
  <c r="N10" i="61" s="1"/>
  <c r="C14" i="61"/>
  <c r="E14" i="61" s="1"/>
  <c r="F14" i="61" s="1"/>
  <c r="O28" i="61" l="1"/>
  <c r="O20" i="61"/>
  <c r="M23" i="61"/>
  <c r="N23" i="61" s="1"/>
  <c r="E11" i="61"/>
  <c r="F11" i="61" s="1"/>
</calcChain>
</file>

<file path=xl/comments1.xml><?xml version="1.0" encoding="utf-8"?>
<comments xmlns="http://schemas.openxmlformats.org/spreadsheetml/2006/main">
  <authors>
    <author>michael andreolas</author>
    <author>FPL_User</author>
  </authors>
  <commentList>
    <comment ref="D18" authorId="0">
      <text>
        <r>
          <rPr>
            <b/>
            <sz val="8"/>
            <color indexed="81"/>
            <rFont val="Tahoma"/>
            <family val="2"/>
          </rPr>
          <t>michael andreolas:</t>
        </r>
        <r>
          <rPr>
            <sz val="8"/>
            <color indexed="81"/>
            <rFont val="Tahoma"/>
            <family val="2"/>
          </rPr>
          <t xml:space="preserve">
Note, kW aggreate used for all participants. Actual winter kW is 1.141</t>
        </r>
      </text>
    </comment>
    <comment ref="D20" authorId="0">
      <text>
        <r>
          <rPr>
            <b/>
            <sz val="8"/>
            <color indexed="81"/>
            <rFont val="Tahoma"/>
            <family val="2"/>
          </rPr>
          <t>michael andreolas:</t>
        </r>
        <r>
          <rPr>
            <sz val="8"/>
            <color indexed="81"/>
            <rFont val="Tahoma"/>
            <family val="2"/>
          </rPr>
          <t xml:space="preserve">
kW impact devaulued for multipler of all participants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FPL_User:</t>
        </r>
        <r>
          <rPr>
            <sz val="8"/>
            <color indexed="81"/>
            <rFont val="Tahoma"/>
            <family val="2"/>
          </rPr>
          <t xml:space="preserve">
Dec 14, 2012  PTD
</t>
        </r>
      </text>
    </comment>
  </commentList>
</comments>
</file>

<file path=xl/comments2.xml><?xml version="1.0" encoding="utf-8"?>
<comments xmlns="http://schemas.openxmlformats.org/spreadsheetml/2006/main">
  <authors>
    <author>michael andreolas</author>
    <author>FPL_User</author>
  </authors>
  <commentList>
    <comment ref="D18" authorId="0">
      <text>
        <r>
          <rPr>
            <b/>
            <sz val="8"/>
            <color indexed="81"/>
            <rFont val="Tahoma"/>
            <family val="2"/>
          </rPr>
          <t>michael andreolas:</t>
        </r>
        <r>
          <rPr>
            <sz val="8"/>
            <color indexed="81"/>
            <rFont val="Tahoma"/>
            <family val="2"/>
          </rPr>
          <t xml:space="preserve">
Note, kW aggreate used for all participants. Actual winter kW is 1.141</t>
        </r>
      </text>
    </comment>
    <comment ref="D20" authorId="0">
      <text>
        <r>
          <rPr>
            <b/>
            <sz val="8"/>
            <color indexed="81"/>
            <rFont val="Tahoma"/>
            <family val="2"/>
          </rPr>
          <t>michael andreolas:</t>
        </r>
        <r>
          <rPr>
            <sz val="8"/>
            <color indexed="81"/>
            <rFont val="Tahoma"/>
            <family val="2"/>
          </rPr>
          <t xml:space="preserve">
kW impact devaulued for multipler of all participants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FPL_User:</t>
        </r>
        <r>
          <rPr>
            <sz val="8"/>
            <color indexed="81"/>
            <rFont val="Tahoma"/>
            <family val="2"/>
          </rPr>
          <t xml:space="preserve">
Dec 14, 2012  PTD
</t>
        </r>
      </text>
    </comment>
  </commentList>
</comments>
</file>

<file path=xl/sharedStrings.xml><?xml version="1.0" encoding="utf-8"?>
<sst xmlns="http://schemas.openxmlformats.org/spreadsheetml/2006/main" count="236" uniqueCount="70">
  <si>
    <t>WH</t>
  </si>
  <si>
    <t>PP</t>
  </si>
  <si>
    <t>Heat strip cycle</t>
  </si>
  <si>
    <t>East</t>
  </si>
  <si>
    <t>North</t>
  </si>
  <si>
    <t>Broward</t>
  </si>
  <si>
    <t>South</t>
  </si>
  <si>
    <t>West</t>
  </si>
  <si>
    <t>total</t>
  </si>
  <si>
    <t>customers</t>
  </si>
  <si>
    <t>Heat Strip Shed</t>
  </si>
  <si>
    <t>Water Heater</t>
  </si>
  <si>
    <t>Pool Pump</t>
  </si>
  <si>
    <t>AC Cycle 17.5min</t>
  </si>
  <si>
    <t>AC Shed</t>
  </si>
  <si>
    <r>
      <t>BOC</t>
    </r>
    <r>
      <rPr>
        <sz val="10"/>
        <rFont val="Arial"/>
        <family val="2"/>
      </rPr>
      <t xml:space="preserve"> - kW impacts ref: 2011 Itron end use evaluation report for 2009 exibit A-1, </t>
    </r>
  </si>
  <si>
    <t>a/o Jan 2012  LL = 1.08810</t>
  </si>
  <si>
    <t>MW reduction  @ 17.5 min by area @ the mtr</t>
  </si>
  <si>
    <t>AC = 17.5 minute control</t>
  </si>
  <si>
    <r>
      <t>Total MW</t>
    </r>
    <r>
      <rPr>
        <u/>
        <sz val="10"/>
        <rFont val="Arial"/>
        <family val="2"/>
      </rPr>
      <t xml:space="preserve"> @ Gen</t>
    </r>
  </si>
  <si>
    <t>RLC</t>
  </si>
  <si>
    <t>Appliance</t>
  </si>
  <si>
    <t>Participation</t>
  </si>
  <si>
    <t>kW by app @ mtr</t>
  </si>
  <si>
    <t>MW @ mtr</t>
  </si>
  <si>
    <t>MW @ Gen</t>
  </si>
  <si>
    <t>MW reduction</t>
  </si>
  <si>
    <t>AC cycle</t>
  </si>
  <si>
    <t>AC shed</t>
  </si>
  <si>
    <t>Heat strip shed</t>
  </si>
  <si>
    <t>Aggregate summer kW</t>
  </si>
  <si>
    <t>Aggregate winter kW</t>
  </si>
  <si>
    <t>Aggregate  summer SCRAM kW</t>
  </si>
  <si>
    <t>winter</t>
  </si>
  <si>
    <t>Aggregate winter SCRAM kW</t>
  </si>
  <si>
    <t>Summer</t>
  </si>
  <si>
    <t>kW @ MTR</t>
  </si>
  <si>
    <t>kW @ Gen</t>
  </si>
  <si>
    <t>All customers &amp; applinaces</t>
  </si>
  <si>
    <t>cycle</t>
  </si>
  <si>
    <t>scram</t>
  </si>
  <si>
    <t xml:space="preserve">BOC </t>
  </si>
  <si>
    <t>active kW</t>
  </si>
  <si>
    <t>Total tonnage</t>
  </si>
  <si>
    <t>kW/ton @gen</t>
  </si>
  <si>
    <t>MW @ gen</t>
  </si>
  <si>
    <t>AC</t>
  </si>
  <si>
    <t>.</t>
  </si>
  <si>
    <t>AC = 15 minute control</t>
  </si>
  <si>
    <t>kW/ton @ gen</t>
  </si>
  <si>
    <r>
      <t>RLC</t>
    </r>
    <r>
      <rPr>
        <sz val="10"/>
        <rFont val="Arial"/>
        <family val="2"/>
      </rPr>
      <t xml:space="preserve"> - kW impacts ref: 2010 - 11 Itron end use evaluation report for 2012 (use for 2013) exibit A-1, </t>
    </r>
  </si>
  <si>
    <r>
      <t>RLC</t>
    </r>
    <r>
      <rPr>
        <sz val="10"/>
        <rFont val="Arial"/>
        <family val="2"/>
      </rPr>
      <t xml:space="preserve"> - Saturation ref: LMIS participants by appliance report W0-90-501-12/02/2012  </t>
    </r>
  </si>
  <si>
    <t>Appliance Participation Summary a/o November , ran 12/2/2012</t>
  </si>
  <si>
    <r>
      <t>BOC</t>
    </r>
    <r>
      <rPr>
        <sz val="10"/>
        <rFont val="Arial"/>
        <family val="2"/>
      </rPr>
      <t xml:space="preserve"> - Saturation ref: AC tonnage report G00-1f-115101 ( run 12/14/2012</t>
    </r>
  </si>
  <si>
    <t>kW by premise @ mtr</t>
  </si>
  <si>
    <t xml:space="preserve">total </t>
  </si>
  <si>
    <t xml:space="preserve">All customers </t>
  </si>
  <si>
    <t>kW @ mtr</t>
  </si>
  <si>
    <t>Residential On Call Program</t>
  </si>
  <si>
    <t>Week Ending</t>
  </si>
  <si>
    <t>Operational Participant Actual</t>
  </si>
  <si>
    <t>Installations</t>
  </si>
  <si>
    <t>Attrition</t>
  </si>
  <si>
    <t>Attrition Rate</t>
  </si>
  <si>
    <t>2012</t>
  </si>
  <si>
    <t>YTD Installation  Actual</t>
  </si>
  <si>
    <t>Change in Participants</t>
  </si>
  <si>
    <t>2012 Y/E Participants</t>
  </si>
  <si>
    <t>DSM-14</t>
  </si>
  <si>
    <t>FPL152349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</si>
</sst>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0.000"/>
    <numFmt numFmtId="166" formatCode="0.0000"/>
    <numFmt numFmtId="167" formatCode="0.0%"/>
    <numFmt numFmtId="168" formatCode="#,##0;[Red]#,##0"/>
    <numFmt numFmtId="169" formatCode="#,##0.000;[Red]#,##0.000"/>
    <numFmt numFmtId="170" formatCode="#,##0.00;[Red]#,##0.00"/>
    <numFmt numFmtId="171" formatCode="#,##0.0\ ;[Red]\(#,##0.0\)"/>
    <numFmt numFmtId="172" formatCode="_-* #,##0.0_-;\-* #,##0.0_-;_-* &quot;-&quot;??_-;_-@_-"/>
    <numFmt numFmtId="173" formatCode="#,##0.00&quot; $&quot;;\-#,##0.00&quot; $&quot;"/>
    <numFmt numFmtId="174" formatCode="0.0"/>
    <numFmt numFmtId="175" formatCode="0.000_)"/>
    <numFmt numFmtId="176" formatCode="_-* #,##0.00\ _D_M_-;\-* #,##0.00\ _D_M_-;_-* &quot;-&quot;??\ _D_M_-;_-@_-"/>
    <numFmt numFmtId="177" formatCode="_-* #,##0.00\ &quot;DM&quot;_-;\-* #,##0.00\ &quot;DM&quot;_-;_-* &quot;-&quot;??\ &quot;DM&quot;_-;_-@_-"/>
    <numFmt numFmtId="178" formatCode="_-&quot;£&quot;* #,##0.00_-;\-&quot;£&quot;* #,##0.00_-;_-&quot;£&quot;* &quot;-&quot;??_-;_-@_-"/>
    <numFmt numFmtId="179" formatCode="&quot;$&quot;#,##0\ ;\(&quot;$&quot;#,##0\)"/>
    <numFmt numFmtId="180" formatCode="0.000000"/>
  </numFmts>
  <fonts count="4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indexed="10"/>
      <name val="Arial"/>
      <family val="2"/>
    </font>
    <font>
      <sz val="12"/>
      <name val="Arial"/>
      <family val="2"/>
    </font>
    <font>
      <sz val="10"/>
      <name val="Optima"/>
      <family val="2"/>
    </font>
    <font>
      <sz val="10"/>
      <name val="MS Sans Serif"/>
      <family val="2"/>
    </font>
    <font>
      <sz val="11"/>
      <name val="??"/>
    </font>
    <font>
      <b/>
      <u/>
      <sz val="11"/>
      <color indexed="16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9"/>
      <color indexed="20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Tms Rmn"/>
      <family val="1"/>
    </font>
    <font>
      <sz val="11"/>
      <color indexed="8"/>
      <name val="Arial"/>
      <family val="2"/>
    </font>
    <font>
      <sz val="10"/>
      <color indexed="22"/>
      <name val="Arial"/>
      <family val="2"/>
    </font>
    <font>
      <b/>
      <sz val="11"/>
      <color indexed="8"/>
      <name val="Calibri"/>
      <family val="2"/>
    </font>
    <font>
      <sz val="11"/>
      <name val="Palatino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4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name val="Arial"/>
      <family val="2"/>
    </font>
    <font>
      <b/>
      <sz val="18"/>
      <color indexed="62"/>
      <name val="Cambria"/>
      <family val="2"/>
    </font>
    <font>
      <b/>
      <sz val="9"/>
      <color theme="1"/>
      <name val="Arial"/>
      <family val="2"/>
    </font>
    <font>
      <sz val="10"/>
      <name val="Arial"/>
    </font>
    <font>
      <b/>
      <u/>
      <sz val="9"/>
      <name val="Arial"/>
      <family val="2"/>
    </font>
    <font>
      <b/>
      <u val="double"/>
      <sz val="9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22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20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7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171" fontId="18" fillId="6" borderId="22">
      <alignment horizontal="center" vertical="center"/>
    </xf>
    <xf numFmtId="6" fontId="19" fillId="0" borderId="0">
      <protection locked="0"/>
    </xf>
    <xf numFmtId="172" fontId="4" fillId="0" borderId="0">
      <protection locked="0"/>
    </xf>
    <xf numFmtId="38" fontId="6" fillId="6" borderId="0" applyNumberFormat="0" applyBorder="0" applyAlignment="0" applyProtection="0"/>
    <xf numFmtId="0" fontId="20" fillId="0" borderId="0" applyNumberFormat="0" applyFill="0" applyBorder="0" applyAlignment="0" applyProtection="0"/>
    <xf numFmtId="173" fontId="4" fillId="0" borderId="0">
      <protection locked="0"/>
    </xf>
    <xf numFmtId="173" fontId="4" fillId="0" borderId="0">
      <protection locked="0"/>
    </xf>
    <xf numFmtId="0" fontId="21" fillId="0" borderId="23" applyNumberFormat="0" applyFill="0" applyAlignment="0" applyProtection="0"/>
    <xf numFmtId="10" fontId="6" fillId="7" borderId="5" applyNumberFormat="0" applyBorder="0" applyAlignment="0" applyProtection="0"/>
    <xf numFmtId="37" fontId="22" fillId="0" borderId="0"/>
    <xf numFmtId="164" fontId="23" fillId="0" borderId="0"/>
    <xf numFmtId="10" fontId="4" fillId="0" borderId="0" applyFont="0" applyFill="0" applyBorder="0" applyAlignment="0" applyProtection="0"/>
    <xf numFmtId="0" fontId="24" fillId="8" borderId="0"/>
    <xf numFmtId="37" fontId="6" fillId="6" borderId="0" applyNumberFormat="0" applyBorder="0" applyAlignment="0" applyProtection="0"/>
    <xf numFmtId="37" fontId="6" fillId="0" borderId="0"/>
    <xf numFmtId="37" fontId="6" fillId="3" borderId="0" applyNumberFormat="0" applyBorder="0" applyAlignment="0" applyProtection="0"/>
    <xf numFmtId="3" fontId="25" fillId="0" borderId="23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7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7" fillId="17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7" fillId="19" borderId="0" applyNumberFormat="0" applyBorder="0" applyAlignment="0" applyProtection="0"/>
    <xf numFmtId="175" fontId="28" fillId="0" borderId="0"/>
    <xf numFmtId="175" fontId="28" fillId="0" borderId="0"/>
    <xf numFmtId="175" fontId="28" fillId="0" borderId="0"/>
    <xf numFmtId="175" fontId="28" fillId="0" borderId="0"/>
    <xf numFmtId="175" fontId="28" fillId="0" borderId="0"/>
    <xf numFmtId="175" fontId="28" fillId="0" borderId="0"/>
    <xf numFmtId="175" fontId="28" fillId="0" borderId="0"/>
    <xf numFmtId="175" fontId="28" fillId="0" borderId="0"/>
    <xf numFmtId="43" fontId="4" fillId="0" borderId="0" applyFont="0" applyFill="0" applyBorder="0" applyAlignment="0" applyProtection="0"/>
    <xf numFmtId="40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6" fillId="0" borderId="0"/>
    <xf numFmtId="0" fontId="32" fillId="0" borderId="0"/>
    <xf numFmtId="0" fontId="4" fillId="0" borderId="0"/>
    <xf numFmtId="0" fontId="4" fillId="0" borderId="0"/>
    <xf numFmtId="0" fontId="26" fillId="0" borderId="0"/>
    <xf numFmtId="0" fontId="3" fillId="0" borderId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4" fontId="33" fillId="23" borderId="24" applyNumberFormat="0" applyProtection="0">
      <alignment vertical="center"/>
    </xf>
    <xf numFmtId="4" fontId="6" fillId="23" borderId="25" applyNumberFormat="0" applyProtection="0">
      <alignment vertical="center"/>
    </xf>
    <xf numFmtId="4" fontId="34" fillId="23" borderId="24" applyNumberFormat="0" applyProtection="0">
      <alignment vertical="center"/>
    </xf>
    <xf numFmtId="4" fontId="33" fillId="23" borderId="24" applyNumberFormat="0" applyProtection="0">
      <alignment horizontal="left" vertical="center" indent="1"/>
    </xf>
    <xf numFmtId="4" fontId="6" fillId="3" borderId="25" applyNumberFormat="0" applyProtection="0">
      <alignment horizontal="left" vertical="center" indent="1"/>
    </xf>
    <xf numFmtId="0" fontId="33" fillId="23" borderId="24" applyNumberFormat="0" applyProtection="0">
      <alignment horizontal="left" vertical="top" indent="1"/>
    </xf>
    <xf numFmtId="0" fontId="35" fillId="0" borderId="26" applyNumberFormat="0" applyProtection="0">
      <alignment horizontal="left" vertical="center" indent="1"/>
    </xf>
    <xf numFmtId="4" fontId="6" fillId="24" borderId="25" applyNumberFormat="0" applyProtection="0">
      <alignment horizontal="left" vertical="center" indent="1"/>
    </xf>
    <xf numFmtId="4" fontId="36" fillId="25" borderId="24" applyNumberFormat="0" applyProtection="0">
      <alignment horizontal="right" vertical="center"/>
    </xf>
    <xf numFmtId="4" fontId="36" fillId="26" borderId="24" applyNumberFormat="0" applyProtection="0">
      <alignment horizontal="right" vertical="center"/>
    </xf>
    <xf numFmtId="4" fontId="36" fillId="27" borderId="24" applyNumberFormat="0" applyProtection="0">
      <alignment horizontal="right" vertical="center"/>
    </xf>
    <xf numFmtId="4" fontId="36" fillId="28" borderId="24" applyNumberFormat="0" applyProtection="0">
      <alignment horizontal="right" vertical="center"/>
    </xf>
    <xf numFmtId="4" fontId="36" fillId="29" borderId="24" applyNumberFormat="0" applyProtection="0">
      <alignment horizontal="right" vertical="center"/>
    </xf>
    <xf numFmtId="4" fontId="36" fillId="30" borderId="24" applyNumberFormat="0" applyProtection="0">
      <alignment horizontal="right" vertical="center"/>
    </xf>
    <xf numFmtId="4" fontId="36" fillId="31" borderId="24" applyNumberFormat="0" applyProtection="0">
      <alignment horizontal="right" vertical="center"/>
    </xf>
    <xf numFmtId="4" fontId="36" fillId="32" borderId="24" applyNumberFormat="0" applyProtection="0">
      <alignment horizontal="right" vertical="center"/>
    </xf>
    <xf numFmtId="4" fontId="36" fillId="33" borderId="24" applyNumberFormat="0" applyProtection="0">
      <alignment horizontal="right" vertical="center"/>
    </xf>
    <xf numFmtId="4" fontId="33" fillId="34" borderId="27" applyNumberFormat="0" applyProtection="0">
      <alignment horizontal="left" vertical="center" indent="1"/>
    </xf>
    <xf numFmtId="4" fontId="36" fillId="0" borderId="28" applyNumberFormat="0" applyProtection="0">
      <alignment horizontal="left" vertical="center" indent="1"/>
    </xf>
    <xf numFmtId="4" fontId="37" fillId="35" borderId="0" applyNumberFormat="0" applyProtection="0">
      <alignment horizontal="left" vertical="center" indent="1"/>
    </xf>
    <xf numFmtId="4" fontId="36" fillId="36" borderId="24" applyNumberFormat="0" applyProtection="0">
      <alignment horizontal="right" vertical="center"/>
    </xf>
    <xf numFmtId="4" fontId="33" fillId="0" borderId="27" applyNumberFormat="0" applyProtection="0">
      <alignment horizontal="left" vertical="center" indent="1"/>
    </xf>
    <xf numFmtId="4" fontId="33" fillId="0" borderId="27" applyNumberFormat="0" applyProtection="0">
      <alignment horizontal="left" vertical="center" indent="1"/>
    </xf>
    <xf numFmtId="0" fontId="5" fillId="0" borderId="27" applyNumberFormat="0" applyProtection="0">
      <alignment horizontal="left" vertical="center" indent="1"/>
    </xf>
    <xf numFmtId="0" fontId="4" fillId="35" borderId="24" applyNumberFormat="0" applyProtection="0">
      <alignment horizontal="left" vertical="top" indent="1"/>
    </xf>
    <xf numFmtId="0" fontId="6" fillId="35" borderId="24" applyNumberFormat="0" applyProtection="0">
      <alignment horizontal="left" vertical="top" indent="1"/>
    </xf>
    <xf numFmtId="0" fontId="4" fillId="0" borderId="27" applyNumberFormat="0" applyProtection="0">
      <alignment horizontal="left" vertical="center" indent="1"/>
    </xf>
    <xf numFmtId="0" fontId="4" fillId="36" borderId="24" applyNumberFormat="0" applyProtection="0">
      <alignment horizontal="left" vertical="top" indent="1"/>
    </xf>
    <xf numFmtId="0" fontId="6" fillId="36" borderId="24" applyNumberFormat="0" applyProtection="0">
      <alignment horizontal="left" vertical="top" indent="1"/>
    </xf>
    <xf numFmtId="0" fontId="4" fillId="0" borderId="27" applyNumberFormat="0" applyProtection="0">
      <alignment horizontal="left" vertical="center" indent="1"/>
    </xf>
    <xf numFmtId="0" fontId="4" fillId="37" borderId="24" applyNumberFormat="0" applyProtection="0">
      <alignment horizontal="left" vertical="top" indent="1"/>
    </xf>
    <xf numFmtId="0" fontId="4" fillId="0" borderId="27" applyNumberFormat="0" applyProtection="0">
      <alignment horizontal="left" vertical="center" indent="1"/>
    </xf>
    <xf numFmtId="0" fontId="4" fillId="38" borderId="24" applyNumberFormat="0" applyProtection="0">
      <alignment horizontal="left" vertical="top" indent="1"/>
    </xf>
    <xf numFmtId="0" fontId="4" fillId="39" borderId="5" applyNumberFormat="0">
      <protection locked="0"/>
    </xf>
    <xf numFmtId="0" fontId="6" fillId="39" borderId="29" applyNumberFormat="0">
      <protection locked="0"/>
    </xf>
    <xf numFmtId="0" fontId="9" fillId="35" borderId="30" applyBorder="0"/>
    <xf numFmtId="4" fontId="36" fillId="40" borderId="24" applyNumberFormat="0" applyProtection="0">
      <alignment vertical="center"/>
    </xf>
    <xf numFmtId="4" fontId="38" fillId="40" borderId="24" applyNumberFormat="0" applyProtection="0">
      <alignment vertical="center"/>
    </xf>
    <xf numFmtId="4" fontId="36" fillId="40" borderId="24" applyNumberFormat="0" applyProtection="0">
      <alignment horizontal="left" vertical="center" indent="1"/>
    </xf>
    <xf numFmtId="0" fontId="36" fillId="40" borderId="24" applyNumberFormat="0" applyProtection="0">
      <alignment horizontal="left" vertical="top" indent="1"/>
    </xf>
    <xf numFmtId="4" fontId="36" fillId="0" borderId="27" applyNumberFormat="0" applyProtection="0">
      <alignment horizontal="right" vertical="center"/>
    </xf>
    <xf numFmtId="4" fontId="6" fillId="41" borderId="25" applyNumberFormat="0" applyProtection="0">
      <alignment horizontal="right" vertical="center"/>
    </xf>
    <xf numFmtId="4" fontId="4" fillId="3" borderId="27" applyNumberFormat="0" applyProtection="0">
      <alignment horizontal="right" vertical="center"/>
    </xf>
    <xf numFmtId="0" fontId="4" fillId="0" borderId="27" applyNumberFormat="0" applyProtection="0">
      <alignment horizontal="left" vertical="center" indent="1"/>
    </xf>
    <xf numFmtId="4" fontId="6" fillId="24" borderId="25" applyNumberFormat="0" applyProtection="0">
      <alignment horizontal="left" vertical="center" indent="1"/>
    </xf>
    <xf numFmtId="0" fontId="5" fillId="0" borderId="26" applyNumberFormat="0" applyProtection="0">
      <alignment horizontal="left" vertical="center" indent="1"/>
    </xf>
    <xf numFmtId="0" fontId="39" fillId="0" borderId="0"/>
    <xf numFmtId="0" fontId="6" fillId="42" borderId="5"/>
    <xf numFmtId="4" fontId="12" fillId="38" borderId="24" applyNumberFormat="0" applyProtection="0">
      <alignment horizontal="right" vertical="center"/>
    </xf>
    <xf numFmtId="0" fontId="40" fillId="0" borderId="0" applyNumberFormat="0" applyFill="0" applyBorder="0" applyAlignment="0" applyProtection="0"/>
    <xf numFmtId="180" fontId="4" fillId="0" borderId="0">
      <alignment horizontal="left" wrapText="1"/>
    </xf>
    <xf numFmtId="0" fontId="2" fillId="0" borderId="0"/>
    <xf numFmtId="0" fontId="4" fillId="0" borderId="0"/>
    <xf numFmtId="0" fontId="1" fillId="0" borderId="0"/>
    <xf numFmtId="9" fontId="42" fillId="0" borderId="0" applyFont="0" applyFill="0" applyBorder="0" applyAlignment="0" applyProtection="0"/>
  </cellStyleXfs>
  <cellXfs count="20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0" xfId="0" applyFont="1"/>
    <xf numFmtId="0" fontId="12" fillId="0" borderId="0" xfId="0" applyFont="1" applyFill="1"/>
    <xf numFmtId="166" fontId="0" fillId="0" borderId="3" xfId="0" applyNumberFormat="1" applyBorder="1" applyAlignment="1">
      <alignment horizontal="center"/>
    </xf>
    <xf numFmtId="0" fontId="0" fillId="0" borderId="15" xfId="0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5" fillId="0" borderId="0" xfId="0" applyFont="1" applyBorder="1"/>
    <xf numFmtId="0" fontId="0" fillId="0" borderId="19" xfId="0" applyBorder="1"/>
    <xf numFmtId="0" fontId="5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4" fillId="3" borderId="0" xfId="0" applyFont="1" applyFill="1" applyAlignment="1">
      <alignment horizontal="center" wrapText="1"/>
    </xf>
    <xf numFmtId="0" fontId="0" fillId="3" borderId="7" xfId="0" applyFill="1" applyBorder="1"/>
    <xf numFmtId="0" fontId="0" fillId="3" borderId="4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168" fontId="0" fillId="0" borderId="0" xfId="1" applyNumberFormat="1" applyFont="1" applyBorder="1" applyAlignment="1">
      <alignment horizontal="center"/>
    </xf>
    <xf numFmtId="168" fontId="0" fillId="0" borderId="11" xfId="1" applyNumberFormat="1" applyFont="1" applyBorder="1" applyAlignment="1">
      <alignment horizontal="center"/>
    </xf>
    <xf numFmtId="168" fontId="0" fillId="0" borderId="1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168" fontId="0" fillId="0" borderId="1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68" fontId="0" fillId="0" borderId="0" xfId="0" applyNumberFormat="1" applyBorder="1"/>
    <xf numFmtId="168" fontId="0" fillId="0" borderId="11" xfId="0" applyNumberFormat="1" applyBorder="1"/>
    <xf numFmtId="0" fontId="11" fillId="0" borderId="14" xfId="0" applyFont="1" applyBorder="1" applyAlignment="1">
      <alignment horizontal="center"/>
    </xf>
    <xf numFmtId="168" fontId="0" fillId="3" borderId="0" xfId="0" applyNumberFormat="1" applyFill="1" applyBorder="1" applyAlignment="1">
      <alignment horizontal="center"/>
    </xf>
    <xf numFmtId="168" fontId="0" fillId="3" borderId="11" xfId="0" applyNumberFormat="1" applyFill="1" applyBorder="1" applyAlignment="1">
      <alignment horizontal="center"/>
    </xf>
    <xf numFmtId="168" fontId="0" fillId="3" borderId="14" xfId="0" applyNumberFormat="1" applyFill="1" applyBorder="1" applyAlignment="1">
      <alignment horizontal="center"/>
    </xf>
    <xf numFmtId="168" fontId="0" fillId="4" borderId="0" xfId="0" applyNumberFormat="1" applyFill="1" applyBorder="1" applyAlignment="1">
      <alignment horizontal="right"/>
    </xf>
    <xf numFmtId="169" fontId="0" fillId="4" borderId="11" xfId="0" applyNumberFormat="1" applyFill="1" applyBorder="1" applyAlignment="1">
      <alignment horizontal="center"/>
    </xf>
    <xf numFmtId="170" fontId="0" fillId="4" borderId="14" xfId="0" applyNumberFormat="1" applyFill="1" applyBorder="1"/>
    <xf numFmtId="168" fontId="0" fillId="0" borderId="0" xfId="0" applyNumberFormat="1"/>
    <xf numFmtId="2" fontId="0" fillId="5" borderId="0" xfId="0" applyNumberFormat="1" applyFill="1"/>
    <xf numFmtId="3" fontId="0" fillId="0" borderId="0" xfId="0" applyNumberFormat="1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0" xfId="0" applyFont="1" applyBorder="1"/>
    <xf numFmtId="170" fontId="0" fillId="2" borderId="0" xfId="1" applyNumberFormat="1" applyFont="1" applyFill="1" applyBorder="1" applyAlignment="1">
      <alignment horizontal="center"/>
    </xf>
    <xf numFmtId="0" fontId="0" fillId="2" borderId="19" xfId="0" applyFill="1" applyBorder="1"/>
    <xf numFmtId="0" fontId="0" fillId="3" borderId="2" xfId="0" applyFill="1" applyBorder="1"/>
    <xf numFmtId="0" fontId="0" fillId="0" borderId="0" xfId="0" applyFill="1" applyBorder="1"/>
    <xf numFmtId="168" fontId="0" fillId="0" borderId="14" xfId="0" applyNumberFormat="1" applyBorder="1"/>
    <xf numFmtId="0" fontId="0" fillId="0" borderId="2" xfId="0" applyFill="1" applyBorder="1"/>
    <xf numFmtId="168" fontId="0" fillId="3" borderId="4" xfId="0" applyNumberFormat="1" applyFill="1" applyBorder="1" applyAlignment="1">
      <alignment horizontal="center"/>
    </xf>
    <xf numFmtId="168" fontId="0" fillId="3" borderId="12" xfId="0" applyNumberFormat="1" applyFill="1" applyBorder="1" applyAlignment="1">
      <alignment horizontal="center"/>
    </xf>
    <xf numFmtId="168" fontId="0" fillId="3" borderId="6" xfId="0" applyNumberForma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21" xfId="0" applyBorder="1"/>
    <xf numFmtId="0" fontId="0" fillId="3" borderId="0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2" applyFont="1"/>
    <xf numFmtId="0" fontId="4" fillId="0" borderId="0" xfId="2"/>
    <xf numFmtId="0" fontId="15" fillId="0" borderId="0" xfId="2" applyFont="1" applyFill="1"/>
    <xf numFmtId="0" fontId="16" fillId="0" borderId="0" xfId="2" applyFont="1"/>
    <xf numFmtId="0" fontId="4" fillId="0" borderId="0" xfId="2" applyBorder="1"/>
    <xf numFmtId="3" fontId="17" fillId="0" borderId="0" xfId="2" applyNumberFormat="1" applyFont="1" applyAlignment="1">
      <alignment vertical="center"/>
    </xf>
    <xf numFmtId="0" fontId="12" fillId="0" borderId="0" xfId="2" applyFont="1" applyFill="1"/>
    <xf numFmtId="0" fontId="4" fillId="0" borderId="1" xfId="2" applyBorder="1"/>
    <xf numFmtId="0" fontId="4" fillId="0" borderId="3" xfId="2" applyBorder="1"/>
    <xf numFmtId="166" fontId="4" fillId="0" borderId="3" xfId="2" applyNumberFormat="1" applyBorder="1" applyAlignment="1">
      <alignment horizontal="center"/>
    </xf>
    <xf numFmtId="0" fontId="4" fillId="0" borderId="15" xfId="2" applyBorder="1"/>
    <xf numFmtId="0" fontId="4" fillId="3" borderId="16" xfId="2" applyFill="1" applyBorder="1"/>
    <xf numFmtId="0" fontId="4" fillId="3" borderId="17" xfId="2" applyFill="1" applyBorder="1"/>
    <xf numFmtId="0" fontId="4" fillId="3" borderId="18" xfId="2" applyFill="1" applyBorder="1"/>
    <xf numFmtId="0" fontId="4" fillId="0" borderId="2" xfId="2" applyBorder="1"/>
    <xf numFmtId="0" fontId="5" fillId="0" borderId="0" xfId="2" applyFont="1" applyBorder="1"/>
    <xf numFmtId="0" fontId="4" fillId="0" borderId="19" xfId="2" applyBorder="1"/>
    <xf numFmtId="0" fontId="5" fillId="0" borderId="10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3" xfId="2" applyFont="1" applyBorder="1" applyAlignment="1">
      <alignment horizontal="center"/>
    </xf>
    <xf numFmtId="0" fontId="4" fillId="3" borderId="0" xfId="2" applyFont="1" applyFill="1" applyAlignment="1">
      <alignment horizontal="center" wrapText="1"/>
    </xf>
    <xf numFmtId="0" fontId="4" fillId="3" borderId="7" xfId="2" applyFill="1" applyBorder="1"/>
    <xf numFmtId="0" fontId="4" fillId="3" borderId="4" xfId="2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20" xfId="2" applyFill="1" applyBorder="1" applyAlignment="1">
      <alignment horizontal="center"/>
    </xf>
    <xf numFmtId="0" fontId="4" fillId="0" borderId="0" xfId="2" applyFill="1" applyBorder="1" applyAlignment="1">
      <alignment horizontal="center"/>
    </xf>
    <xf numFmtId="168" fontId="4" fillId="0" borderId="0" xfId="2" applyNumberFormat="1" applyBorder="1" applyAlignment="1">
      <alignment horizontal="center"/>
    </xf>
    <xf numFmtId="168" fontId="4" fillId="0" borderId="14" xfId="2" applyNumberFormat="1" applyBorder="1" applyAlignment="1">
      <alignment horizontal="center"/>
    </xf>
    <xf numFmtId="0" fontId="4" fillId="0" borderId="0" xfId="2" applyBorder="1" applyAlignment="1">
      <alignment horizontal="center"/>
    </xf>
    <xf numFmtId="165" fontId="4" fillId="0" borderId="0" xfId="2" applyNumberFormat="1" applyBorder="1" applyAlignment="1">
      <alignment horizontal="center"/>
    </xf>
    <xf numFmtId="2" fontId="4" fillId="0" borderId="0" xfId="2" applyNumberFormat="1" applyBorder="1" applyAlignment="1">
      <alignment horizontal="center"/>
    </xf>
    <xf numFmtId="2" fontId="4" fillId="0" borderId="19" xfId="2" applyNumberFormat="1" applyBorder="1" applyAlignment="1">
      <alignment horizontal="center"/>
    </xf>
    <xf numFmtId="168" fontId="4" fillId="0" borderId="11" xfId="2" applyNumberFormat="1" applyBorder="1" applyAlignment="1">
      <alignment horizontal="center"/>
    </xf>
    <xf numFmtId="2" fontId="4" fillId="0" borderId="0" xfId="2" applyNumberFormat="1" applyAlignment="1">
      <alignment horizontal="center"/>
    </xf>
    <xf numFmtId="168" fontId="4" fillId="0" borderId="0" xfId="2" applyNumberFormat="1" applyBorder="1"/>
    <xf numFmtId="168" fontId="4" fillId="0" borderId="11" xfId="2" applyNumberFormat="1" applyBorder="1"/>
    <xf numFmtId="165" fontId="12" fillId="0" borderId="0" xfId="2" applyNumberFormat="1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11" fillId="0" borderId="14" xfId="2" applyFont="1" applyBorder="1" applyAlignment="1">
      <alignment horizontal="center"/>
    </xf>
    <xf numFmtId="166" fontId="4" fillId="0" borderId="0" xfId="2" applyNumberFormat="1" applyBorder="1" applyAlignment="1">
      <alignment horizontal="center"/>
    </xf>
    <xf numFmtId="2" fontId="4" fillId="0" borderId="0" xfId="2" applyNumberFormat="1" applyFont="1" applyBorder="1" applyAlignment="1">
      <alignment horizontal="right"/>
    </xf>
    <xf numFmtId="1" fontId="4" fillId="0" borderId="19" xfId="2" applyNumberFormat="1" applyBorder="1" applyAlignment="1">
      <alignment horizontal="center"/>
    </xf>
    <xf numFmtId="168" fontId="4" fillId="3" borderId="0" xfId="2" applyNumberFormat="1" applyFill="1" applyBorder="1" applyAlignment="1">
      <alignment horizontal="center"/>
    </xf>
    <xf numFmtId="168" fontId="4" fillId="3" borderId="11" xfId="2" applyNumberFormat="1" applyFill="1" applyBorder="1" applyAlignment="1">
      <alignment horizontal="center"/>
    </xf>
    <xf numFmtId="168" fontId="4" fillId="3" borderId="14" xfId="2" applyNumberFormat="1" applyFill="1" applyBorder="1" applyAlignment="1">
      <alignment horizontal="center"/>
    </xf>
    <xf numFmtId="168" fontId="4" fillId="4" borderId="0" xfId="2" applyNumberFormat="1" applyFill="1" applyBorder="1" applyAlignment="1">
      <alignment horizontal="right"/>
    </xf>
    <xf numFmtId="169" fontId="4" fillId="4" borderId="11" xfId="2" applyNumberFormat="1" applyFill="1" applyBorder="1" applyAlignment="1">
      <alignment horizontal="center"/>
    </xf>
    <xf numFmtId="170" fontId="4" fillId="4" borderId="14" xfId="2" applyNumberFormat="1" applyFill="1" applyBorder="1"/>
    <xf numFmtId="168" fontId="4" fillId="0" borderId="0" xfId="2" applyNumberFormat="1"/>
    <xf numFmtId="2" fontId="4" fillId="5" borderId="0" xfId="2" applyNumberFormat="1" applyFill="1"/>
    <xf numFmtId="0" fontId="11" fillId="0" borderId="0" xfId="2" applyFont="1" applyFill="1" applyBorder="1" applyAlignment="1">
      <alignment horizontal="center"/>
    </xf>
    <xf numFmtId="0" fontId="4" fillId="0" borderId="19" xfId="2" applyFill="1" applyBorder="1"/>
    <xf numFmtId="0" fontId="4" fillId="0" borderId="2" xfId="2" applyFont="1" applyBorder="1"/>
    <xf numFmtId="3" fontId="4" fillId="0" borderId="0" xfId="2" applyNumberFormat="1" applyBorder="1" applyAlignment="1">
      <alignment horizontal="center"/>
    </xf>
    <xf numFmtId="2" fontId="4" fillId="0" borderId="0" xfId="2" applyNumberFormat="1" applyFill="1" applyBorder="1" applyAlignment="1">
      <alignment horizontal="center"/>
    </xf>
    <xf numFmtId="170" fontId="4" fillId="0" borderId="14" xfId="2" applyNumberFormat="1" applyBorder="1" applyAlignment="1">
      <alignment horizontal="center"/>
    </xf>
    <xf numFmtId="0" fontId="12" fillId="0" borderId="2" xfId="2" applyFont="1" applyBorder="1" applyAlignment="1">
      <alignment horizontal="left"/>
    </xf>
    <xf numFmtId="0" fontId="12" fillId="0" borderId="0" xfId="2" applyFont="1" applyBorder="1"/>
    <xf numFmtId="165" fontId="4" fillId="0" borderId="0" xfId="2" applyNumberFormat="1" applyFill="1" applyBorder="1" applyAlignment="1">
      <alignment horizontal="center"/>
    </xf>
    <xf numFmtId="170" fontId="0" fillId="0" borderId="0" xfId="1" applyNumberFormat="1" applyFont="1" applyFill="1" applyBorder="1" applyAlignment="1">
      <alignment horizontal="center"/>
    </xf>
    <xf numFmtId="0" fontId="4" fillId="3" borderId="2" xfId="2" applyFill="1" applyBorder="1"/>
    <xf numFmtId="0" fontId="5" fillId="3" borderId="0" xfId="2" applyFont="1" applyFill="1" applyBorder="1"/>
    <xf numFmtId="0" fontId="4" fillId="3" borderId="0" xfId="2" applyFill="1" applyBorder="1"/>
    <xf numFmtId="0" fontId="4" fillId="0" borderId="0" xfId="2" applyFill="1" applyBorder="1"/>
    <xf numFmtId="168" fontId="4" fillId="0" borderId="14" xfId="2" applyNumberFormat="1" applyBorder="1"/>
    <xf numFmtId="0" fontId="4" fillId="0" borderId="2" xfId="2" applyFill="1" applyBorder="1"/>
    <xf numFmtId="0" fontId="4" fillId="0" borderId="4" xfId="2" applyBorder="1" applyAlignment="1">
      <alignment horizontal="center"/>
    </xf>
    <xf numFmtId="3" fontId="4" fillId="0" borderId="2" xfId="2" applyNumberFormat="1" applyBorder="1"/>
    <xf numFmtId="2" fontId="4" fillId="2" borderId="0" xfId="2" applyNumberFormat="1" applyFill="1" applyBorder="1" applyAlignment="1">
      <alignment horizontal="center"/>
    </xf>
    <xf numFmtId="0" fontId="4" fillId="2" borderId="19" xfId="2" applyFill="1" applyBorder="1"/>
    <xf numFmtId="168" fontId="4" fillId="3" borderId="4" xfId="2" applyNumberFormat="1" applyFill="1" applyBorder="1" applyAlignment="1">
      <alignment horizontal="center"/>
    </xf>
    <xf numFmtId="168" fontId="4" fillId="3" borderId="12" xfId="2" applyNumberFormat="1" applyFill="1" applyBorder="1" applyAlignment="1">
      <alignment horizontal="center"/>
    </xf>
    <xf numFmtId="168" fontId="4" fillId="3" borderId="6" xfId="2" applyNumberFormat="1" applyFill="1" applyBorder="1" applyAlignment="1">
      <alignment horizontal="center"/>
    </xf>
    <xf numFmtId="0" fontId="4" fillId="0" borderId="8" xfId="2" applyBorder="1"/>
    <xf numFmtId="0" fontId="4" fillId="0" borderId="9" xfId="2" applyBorder="1"/>
    <xf numFmtId="0" fontId="4" fillId="0" borderId="21" xfId="2" applyBorder="1"/>
    <xf numFmtId="0" fontId="4" fillId="3" borderId="0" xfId="2" applyFill="1" applyBorder="1" applyAlignment="1">
      <alignment horizontal="center"/>
    </xf>
    <xf numFmtId="0" fontId="4" fillId="3" borderId="19" xfId="2" applyFill="1" applyBorder="1" applyAlignment="1">
      <alignment horizontal="center"/>
    </xf>
    <xf numFmtId="0" fontId="12" fillId="0" borderId="0" xfId="2" applyFont="1" applyFill="1" applyBorder="1" applyAlignment="1">
      <alignment horizontal="center"/>
    </xf>
    <xf numFmtId="1" fontId="4" fillId="0" borderId="0" xfId="2" applyNumberFormat="1" applyBorder="1" applyAlignment="1">
      <alignment horizontal="center"/>
    </xf>
    <xf numFmtId="0" fontId="5" fillId="0" borderId="0" xfId="0" applyFont="1" applyFill="1" applyBorder="1"/>
    <xf numFmtId="0" fontId="4" fillId="0" borderId="0" xfId="2" applyFill="1"/>
    <xf numFmtId="3" fontId="4" fillId="0" borderId="0" xfId="2" applyNumberFormat="1" applyFill="1"/>
    <xf numFmtId="174" fontId="4" fillId="0" borderId="0" xfId="2" applyNumberFormat="1" applyFill="1"/>
    <xf numFmtId="0" fontId="4" fillId="0" borderId="0" xfId="2" quotePrefix="1" applyFont="1" applyFill="1" applyBorder="1" applyAlignment="1">
      <alignment horizontal="left"/>
    </xf>
    <xf numFmtId="0" fontId="5" fillId="0" borderId="0" xfId="2" applyFont="1" applyFill="1" applyBorder="1"/>
    <xf numFmtId="0" fontId="6" fillId="0" borderId="0" xfId="2" applyFont="1" applyFill="1"/>
    <xf numFmtId="0" fontId="8" fillId="0" borderId="0" xfId="2" applyFont="1" applyFill="1"/>
    <xf numFmtId="0" fontId="7" fillId="0" borderId="0" xfId="2" applyFont="1" applyFill="1" applyAlignment="1">
      <alignment horizontal="center"/>
    </xf>
    <xf numFmtId="0" fontId="8" fillId="0" borderId="0" xfId="2" applyFont="1"/>
    <xf numFmtId="16" fontId="8" fillId="0" borderId="2" xfId="2" applyNumberFormat="1" applyFont="1" applyBorder="1"/>
    <xf numFmtId="3" fontId="7" fillId="0" borderId="0" xfId="2" applyNumberFormat="1" applyFont="1" applyFill="1" applyBorder="1"/>
    <xf numFmtId="3" fontId="7" fillId="0" borderId="19" xfId="2" applyNumberFormat="1" applyFont="1" applyFill="1" applyBorder="1"/>
    <xf numFmtId="38" fontId="4" fillId="0" borderId="0" xfId="2" applyNumberFormat="1" applyFill="1" applyBorder="1"/>
    <xf numFmtId="16" fontId="8" fillId="0" borderId="2" xfId="2" applyNumberFormat="1" applyFont="1" applyBorder="1" applyAlignment="1"/>
    <xf numFmtId="9" fontId="4" fillId="0" borderId="0" xfId="2" applyNumberFormat="1" applyFill="1" applyBorder="1"/>
    <xf numFmtId="16" fontId="8" fillId="0" borderId="7" xfId="2" applyNumberFormat="1" applyFont="1" applyBorder="1" applyAlignment="1"/>
    <xf numFmtId="3" fontId="7" fillId="0" borderId="4" xfId="2" applyNumberFormat="1" applyFont="1" applyFill="1" applyBorder="1"/>
    <xf numFmtId="3" fontId="7" fillId="0" borderId="20" xfId="2" applyNumberFormat="1" applyFont="1" applyFill="1" applyBorder="1"/>
    <xf numFmtId="16" fontId="8" fillId="0" borderId="2" xfId="2" applyNumberFormat="1" applyFont="1" applyFill="1" applyBorder="1" applyAlignment="1"/>
    <xf numFmtId="16" fontId="8" fillId="0" borderId="7" xfId="2" applyNumberFormat="1" applyFont="1" applyFill="1" applyBorder="1" applyAlignment="1"/>
    <xf numFmtId="174" fontId="4" fillId="0" borderId="0" xfId="2" applyNumberFormat="1" applyFont="1" applyFill="1"/>
    <xf numFmtId="0" fontId="4" fillId="0" borderId="0" xfId="2" applyFont="1" applyFill="1"/>
    <xf numFmtId="38" fontId="4" fillId="0" borderId="0" xfId="2" applyNumberFormat="1" applyFont="1" applyFill="1" applyBorder="1"/>
    <xf numFmtId="0" fontId="4" fillId="0" borderId="0" xfId="2" applyFont="1"/>
    <xf numFmtId="16" fontId="8" fillId="0" borderId="2" xfId="2" applyNumberFormat="1" applyFont="1" applyFill="1" applyBorder="1"/>
    <xf numFmtId="16" fontId="8" fillId="0" borderId="7" xfId="2" applyNumberFormat="1" applyFont="1" applyBorder="1"/>
    <xf numFmtId="0" fontId="8" fillId="0" borderId="0" xfId="2" applyFont="1" applyBorder="1"/>
    <xf numFmtId="16" fontId="8" fillId="0" borderId="7" xfId="2" applyNumberFormat="1" applyFont="1" applyFill="1" applyBorder="1"/>
    <xf numFmtId="3" fontId="41" fillId="0" borderId="0" xfId="2" applyNumberFormat="1" applyFont="1" applyFill="1" applyBorder="1"/>
    <xf numFmtId="3" fontId="41" fillId="0" borderId="19" xfId="2" applyNumberFormat="1" applyFont="1" applyFill="1" applyBorder="1"/>
    <xf numFmtId="3" fontId="7" fillId="0" borderId="0" xfId="2" applyNumberFormat="1" applyFont="1" applyBorder="1"/>
    <xf numFmtId="16" fontId="8" fillId="0" borderId="8" xfId="2" applyNumberFormat="1" applyFont="1" applyBorder="1"/>
    <xf numFmtId="3" fontId="7" fillId="0" borderId="9" xfId="2" applyNumberFormat="1" applyFont="1" applyFill="1" applyBorder="1"/>
    <xf numFmtId="3" fontId="7" fillId="0" borderId="3" xfId="2" applyNumberFormat="1" applyFont="1" applyFill="1" applyBorder="1"/>
    <xf numFmtId="3" fontId="7" fillId="0" borderId="15" xfId="2" applyNumberFormat="1" applyFont="1" applyFill="1" applyBorder="1"/>
    <xf numFmtId="16" fontId="7" fillId="5" borderId="31" xfId="2" applyNumberFormat="1" applyFont="1" applyFill="1" applyBorder="1" applyAlignment="1">
      <alignment horizontal="center" wrapText="1"/>
    </xf>
    <xf numFmtId="0" fontId="7" fillId="5" borderId="32" xfId="2" quotePrefix="1" applyFont="1" applyFill="1" applyBorder="1" applyAlignment="1">
      <alignment horizontal="center" wrapText="1"/>
    </xf>
    <xf numFmtId="0" fontId="7" fillId="5" borderId="18" xfId="2" quotePrefix="1" applyFont="1" applyFill="1" applyBorder="1" applyAlignment="1">
      <alignment horizontal="center" wrapText="1"/>
    </xf>
    <xf numFmtId="3" fontId="7" fillId="0" borderId="21" xfId="2" applyNumberFormat="1" applyFont="1" applyFill="1" applyBorder="1"/>
    <xf numFmtId="0" fontId="8" fillId="0" borderId="3" xfId="2" applyFont="1" applyFill="1" applyBorder="1"/>
    <xf numFmtId="0" fontId="8" fillId="0" borderId="0" xfId="2" applyFont="1" applyFill="1" applyBorder="1"/>
    <xf numFmtId="37" fontId="7" fillId="0" borderId="1" xfId="2" applyNumberFormat="1" applyFont="1" applyBorder="1"/>
    <xf numFmtId="37" fontId="7" fillId="0" borderId="3" xfId="2" applyNumberFormat="1" applyFont="1" applyBorder="1"/>
    <xf numFmtId="37" fontId="7" fillId="0" borderId="15" xfId="2" applyNumberFormat="1" applyFont="1" applyBorder="1"/>
    <xf numFmtId="37" fontId="7" fillId="0" borderId="2" xfId="2" quotePrefix="1" applyNumberFormat="1" applyFont="1" applyBorder="1" applyAlignment="1">
      <alignment horizontal="left"/>
    </xf>
    <xf numFmtId="37" fontId="7" fillId="0" borderId="0" xfId="2" applyNumberFormat="1" applyFont="1" applyBorder="1"/>
    <xf numFmtId="37" fontId="43" fillId="0" borderId="19" xfId="2" applyNumberFormat="1" applyFont="1" applyBorder="1"/>
    <xf numFmtId="37" fontId="7" fillId="0" borderId="2" xfId="2" applyNumberFormat="1" applyFont="1" applyBorder="1"/>
    <xf numFmtId="0" fontId="7" fillId="0" borderId="8" xfId="2" applyFont="1" applyBorder="1"/>
    <xf numFmtId="38" fontId="7" fillId="0" borderId="9" xfId="2" applyNumberFormat="1" applyFont="1" applyBorder="1"/>
    <xf numFmtId="167" fontId="7" fillId="0" borderId="21" xfId="126" applyNumberFormat="1" applyFont="1" applyBorder="1"/>
    <xf numFmtId="37" fontId="44" fillId="0" borderId="19" xfId="2" applyNumberFormat="1" applyFont="1" applyBorder="1"/>
    <xf numFmtId="0" fontId="10" fillId="0" borderId="0" xfId="2" applyFont="1" applyBorder="1" applyAlignment="1">
      <alignment horizontal="center"/>
    </xf>
    <xf numFmtId="0" fontId="10" fillId="0" borderId="0" xfId="2" quotePrefix="1" applyFont="1" applyBorder="1" applyAlignment="1">
      <alignment horizontal="center"/>
    </xf>
  </cellXfs>
  <cellStyles count="127">
    <cellStyle name="Accent1 - 20%" xfId="22"/>
    <cellStyle name="Accent1 - 40%" xfId="23"/>
    <cellStyle name="Accent1 - 60%" xfId="24"/>
    <cellStyle name="Accent2 - 20%" xfId="25"/>
    <cellStyle name="Accent2 - 40%" xfId="26"/>
    <cellStyle name="Accent2 - 60%" xfId="27"/>
    <cellStyle name="Accent3 - 20%" xfId="28"/>
    <cellStyle name="Accent3 - 40%" xfId="29"/>
    <cellStyle name="Accent3 - 60%" xfId="30"/>
    <cellStyle name="Accent4 - 20%" xfId="31"/>
    <cellStyle name="Accent4 - 40%" xfId="32"/>
    <cellStyle name="Accent4 - 60%" xfId="33"/>
    <cellStyle name="Accent5 - 20%" xfId="34"/>
    <cellStyle name="Accent5 - 40%" xfId="35"/>
    <cellStyle name="Accent5 - 60%" xfId="36"/>
    <cellStyle name="Accent6 - 20%" xfId="37"/>
    <cellStyle name="Accent6 - 40%" xfId="38"/>
    <cellStyle name="Accent6 - 60%" xfId="39"/>
    <cellStyle name="Actual Date" xfId="5"/>
    <cellStyle name="Comma" xfId="1" builtinId="3"/>
    <cellStyle name="Comma  - Style1" xfId="40"/>
    <cellStyle name="Comma  - Style2" xfId="41"/>
    <cellStyle name="Comma  - Style3" xfId="42"/>
    <cellStyle name="Comma  - Style4" xfId="43"/>
    <cellStyle name="Comma  - Style5" xfId="44"/>
    <cellStyle name="Comma  - Style6" xfId="45"/>
    <cellStyle name="Comma  - Style7" xfId="46"/>
    <cellStyle name="Comma  - Style8" xfId="47"/>
    <cellStyle name="Comma 2" xfId="48"/>
    <cellStyle name="Comma 2 2" xfId="49"/>
    <cellStyle name="Comma 3" xfId="50"/>
    <cellStyle name="Comma 4" xfId="51"/>
    <cellStyle name="Currency 2" xfId="52"/>
    <cellStyle name="Currency 3" xfId="53"/>
    <cellStyle name="Currency 4" xfId="54"/>
    <cellStyle name="Currency0" xfId="55"/>
    <cellStyle name="Date" xfId="6"/>
    <cellStyle name="Emphasis 1" xfId="56"/>
    <cellStyle name="Emphasis 2" xfId="57"/>
    <cellStyle name="Emphasis 3" xfId="58"/>
    <cellStyle name="Fixed" xfId="7"/>
    <cellStyle name="Grey" xfId="8"/>
    <cellStyle name="HEADER" xfId="9"/>
    <cellStyle name="Heading1" xfId="10"/>
    <cellStyle name="Heading2" xfId="11"/>
    <cellStyle name="HIGHLIGHT" xfId="12"/>
    <cellStyle name="Input [yellow]" xfId="13"/>
    <cellStyle name="no dec" xfId="14"/>
    <cellStyle name="Normal" xfId="0" builtinId="0"/>
    <cellStyle name="Normal - Style1" xfId="15"/>
    <cellStyle name="Normal 2" xfId="2"/>
    <cellStyle name="Normal 2 2" xfId="4"/>
    <cellStyle name="Normal 2 2 2" xfId="125"/>
    <cellStyle name="Normal 2 3" xfId="59"/>
    <cellStyle name="Normal 2 4" xfId="60"/>
    <cellStyle name="Normal 2 5" xfId="61"/>
    <cellStyle name="Normal 2 6" xfId="62"/>
    <cellStyle name="Normal 2 7" xfId="63"/>
    <cellStyle name="Normal 2 8" xfId="64"/>
    <cellStyle name="Normal 2_(attorney work product) Final Participation" xfId="65"/>
    <cellStyle name="Normal 3" xfId="3"/>
    <cellStyle name="Normal 3 2" xfId="124"/>
    <cellStyle name="Normal 4" xfId="66"/>
    <cellStyle name="Normal 5" xfId="67"/>
    <cellStyle name="Normal 6" xfId="68"/>
    <cellStyle name="Normal 7" xfId="69"/>
    <cellStyle name="Normal 8" xfId="123"/>
    <cellStyle name="Percent" xfId="126" builtinId="5"/>
    <cellStyle name="Percent [2]" xfId="16"/>
    <cellStyle name="Percent 2" xfId="70"/>
    <cellStyle name="Percent 3" xfId="71"/>
    <cellStyle name="SAPBEXaggData" xfId="72"/>
    <cellStyle name="SAPBEXaggData 2" xfId="73"/>
    <cellStyle name="SAPBEXaggDataEmph" xfId="74"/>
    <cellStyle name="SAPBEXaggItem" xfId="75"/>
    <cellStyle name="SAPBEXaggItem 2" xfId="76"/>
    <cellStyle name="SAPBEXaggItemX" xfId="77"/>
    <cellStyle name="SAPBEXchaText" xfId="78"/>
    <cellStyle name="SAPBEXchaText 2" xfId="79"/>
    <cellStyle name="SAPBEXexcBad7" xfId="80"/>
    <cellStyle name="SAPBEXexcBad8" xfId="81"/>
    <cellStyle name="SAPBEXexcBad9" xfId="82"/>
    <cellStyle name="SAPBEXexcCritical4" xfId="83"/>
    <cellStyle name="SAPBEXexcCritical5" xfId="84"/>
    <cellStyle name="SAPBEXexcCritical6" xfId="85"/>
    <cellStyle name="SAPBEXexcGood1" xfId="86"/>
    <cellStyle name="SAPBEXexcGood2" xfId="87"/>
    <cellStyle name="SAPBEXexcGood3" xfId="88"/>
    <cellStyle name="SAPBEXfilterDrill" xfId="89"/>
    <cellStyle name="SAPBEXfilterItem" xfId="90"/>
    <cellStyle name="SAPBEXfilterText" xfId="91"/>
    <cellStyle name="SAPBEXformats" xfId="92"/>
    <cellStyle name="SAPBEXheaderItem" xfId="93"/>
    <cellStyle name="SAPBEXheaderText" xfId="94"/>
    <cellStyle name="SAPBEXHLevel0" xfId="95"/>
    <cellStyle name="SAPBEXHLevel0X" xfId="96"/>
    <cellStyle name="SAPBEXHLevel0X 2" xfId="97"/>
    <cellStyle name="SAPBEXHLevel1" xfId="98"/>
    <cellStyle name="SAPBEXHLevel1X" xfId="99"/>
    <cellStyle name="SAPBEXHLevel1X 2" xfId="100"/>
    <cellStyle name="SAPBEXHLevel2" xfId="101"/>
    <cellStyle name="SAPBEXHLevel2X" xfId="102"/>
    <cellStyle name="SAPBEXHLevel3" xfId="103"/>
    <cellStyle name="SAPBEXHLevel3X" xfId="104"/>
    <cellStyle name="SAPBEXinputData" xfId="105"/>
    <cellStyle name="SAPBEXinputData 2" xfId="106"/>
    <cellStyle name="SAPBEXItemHeader" xfId="107"/>
    <cellStyle name="SAPBEXresData" xfId="108"/>
    <cellStyle name="SAPBEXresDataEmph" xfId="109"/>
    <cellStyle name="SAPBEXresItem" xfId="110"/>
    <cellStyle name="SAPBEXresItemX" xfId="111"/>
    <cellStyle name="SAPBEXstdData" xfId="112"/>
    <cellStyle name="SAPBEXstdData 2" xfId="113"/>
    <cellStyle name="SAPBEXstdDataEmph" xfId="114"/>
    <cellStyle name="SAPBEXstdItem" xfId="115"/>
    <cellStyle name="SAPBEXstdItem 2" xfId="116"/>
    <cellStyle name="SAPBEXstdItemX" xfId="117"/>
    <cellStyle name="SAPBEXtitle" xfId="118"/>
    <cellStyle name="SAPBEXunassignedItem" xfId="119"/>
    <cellStyle name="SAPBEXundefined" xfId="120"/>
    <cellStyle name="SEM-BPS-data" xfId="17"/>
    <cellStyle name="Sheet Title" xfId="121"/>
    <cellStyle name="Style 1" xfId="122"/>
    <cellStyle name="Unprot" xfId="18"/>
    <cellStyle name="Unprot$" xfId="19"/>
    <cellStyle name="Unprot_monci" xfId="20"/>
    <cellStyle name="Unprotect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17</xdr:row>
      <xdr:rowOff>47625</xdr:rowOff>
    </xdr:from>
    <xdr:to>
      <xdr:col>14</xdr:col>
      <xdr:colOff>180975</xdr:colOff>
      <xdr:row>21</xdr:row>
      <xdr:rowOff>123825</xdr:rowOff>
    </xdr:to>
    <xdr:sp macro="" textlink="">
      <xdr:nvSpPr>
        <xdr:cNvPr id="4" name="AutoShape 23"/>
        <xdr:cNvSpPr>
          <a:spLocks/>
        </xdr:cNvSpPr>
      </xdr:nvSpPr>
      <xdr:spPr bwMode="auto">
        <a:xfrm>
          <a:off x="11020425" y="2981325"/>
          <a:ext cx="228600" cy="781050"/>
        </a:xfrm>
        <a:prstGeom prst="rightBrace">
          <a:avLst>
            <a:gd name="adj1" fmla="val 284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552450</xdr:colOff>
      <xdr:row>25</xdr:row>
      <xdr:rowOff>47625</xdr:rowOff>
    </xdr:from>
    <xdr:to>
      <xdr:col>14</xdr:col>
      <xdr:colOff>171450</xdr:colOff>
      <xdr:row>29</xdr:row>
      <xdr:rowOff>123825</xdr:rowOff>
    </xdr:to>
    <xdr:sp macro="" textlink="">
      <xdr:nvSpPr>
        <xdr:cNvPr id="5" name="AutoShape 24"/>
        <xdr:cNvSpPr>
          <a:spLocks/>
        </xdr:cNvSpPr>
      </xdr:nvSpPr>
      <xdr:spPr bwMode="auto">
        <a:xfrm>
          <a:off x="11010900" y="4333875"/>
          <a:ext cx="228600" cy="723900"/>
        </a:xfrm>
        <a:prstGeom prst="rightBrace">
          <a:avLst>
            <a:gd name="adj1" fmla="val 263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17</xdr:row>
      <xdr:rowOff>47625</xdr:rowOff>
    </xdr:from>
    <xdr:to>
      <xdr:col>14</xdr:col>
      <xdr:colOff>180975</xdr:colOff>
      <xdr:row>21</xdr:row>
      <xdr:rowOff>123825</xdr:rowOff>
    </xdr:to>
    <xdr:sp macro="" textlink="">
      <xdr:nvSpPr>
        <xdr:cNvPr id="2" name="AutoShape 23"/>
        <xdr:cNvSpPr>
          <a:spLocks/>
        </xdr:cNvSpPr>
      </xdr:nvSpPr>
      <xdr:spPr bwMode="auto">
        <a:xfrm>
          <a:off x="11268075" y="3009900"/>
          <a:ext cx="228600" cy="781050"/>
        </a:xfrm>
        <a:prstGeom prst="rightBrace">
          <a:avLst>
            <a:gd name="adj1" fmla="val 284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552450</xdr:colOff>
      <xdr:row>25</xdr:row>
      <xdr:rowOff>47625</xdr:rowOff>
    </xdr:from>
    <xdr:to>
      <xdr:col>14</xdr:col>
      <xdr:colOff>171450</xdr:colOff>
      <xdr:row>29</xdr:row>
      <xdr:rowOff>123825</xdr:rowOff>
    </xdr:to>
    <xdr:sp macro="" textlink="">
      <xdr:nvSpPr>
        <xdr:cNvPr id="3" name="AutoShape 24"/>
        <xdr:cNvSpPr>
          <a:spLocks/>
        </xdr:cNvSpPr>
      </xdr:nvSpPr>
      <xdr:spPr bwMode="auto">
        <a:xfrm>
          <a:off x="11258550" y="4362450"/>
          <a:ext cx="228600" cy="723900"/>
        </a:xfrm>
        <a:prstGeom prst="rightBrace">
          <a:avLst>
            <a:gd name="adj1" fmla="val 26389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BCYC/PMG/performance/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C.Home.RemoteAccess.tfr0qbi/Goals%20DSM/2003%20IRP/List%20of%20Measures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4"/>
  <sheetViews>
    <sheetView workbookViewId="0">
      <selection activeCell="H9" sqref="H9"/>
    </sheetView>
  </sheetViews>
  <sheetFormatPr defaultRowHeight="12.75"/>
  <cols>
    <col min="2" max="2" width="14.7109375" customWidth="1"/>
    <col min="3" max="3" width="12.85546875" customWidth="1"/>
    <col min="4" max="4" width="16.5703125" customWidth="1"/>
    <col min="5" max="5" width="11.85546875" customWidth="1"/>
    <col min="6" max="6" width="13.140625" customWidth="1"/>
    <col min="7" max="7" width="17.140625" customWidth="1"/>
    <col min="9" max="9" width="10.28515625" bestFit="1" customWidth="1"/>
    <col min="10" max="10" width="11.28515625" bestFit="1" customWidth="1"/>
    <col min="11" max="11" width="10.28515625" bestFit="1" customWidth="1"/>
    <col min="12" max="12" width="11.28515625" bestFit="1" customWidth="1"/>
  </cols>
  <sheetData>
    <row r="1" spans="1:14">
      <c r="A1" s="67" t="s">
        <v>50</v>
      </c>
    </row>
    <row r="2" spans="1:14">
      <c r="A2" s="67" t="s">
        <v>51</v>
      </c>
    </row>
    <row r="3" spans="1:14">
      <c r="A3" s="67" t="s">
        <v>15</v>
      </c>
    </row>
    <row r="4" spans="1:14" ht="15">
      <c r="A4" s="67" t="s">
        <v>53</v>
      </c>
      <c r="F4" s="3"/>
      <c r="G4" s="69" t="s">
        <v>52</v>
      </c>
    </row>
    <row r="5" spans="1:14">
      <c r="A5" s="9"/>
      <c r="F5" s="3"/>
    </row>
    <row r="6" spans="1:14" ht="13.5" thickBot="1">
      <c r="A6" s="10"/>
      <c r="B6" s="10"/>
      <c r="C6" s="10"/>
      <c r="D6" s="10"/>
      <c r="E6" s="3"/>
      <c r="F6" s="3"/>
    </row>
    <row r="7" spans="1:14" ht="13.5" thickBot="1">
      <c r="A7" s="1" t="s">
        <v>16</v>
      </c>
      <c r="B7" s="4"/>
      <c r="C7" s="11">
        <v>1.0881000000000001</v>
      </c>
      <c r="D7" s="4"/>
      <c r="E7" s="4"/>
      <c r="F7" s="12"/>
      <c r="I7" s="13" t="s">
        <v>17</v>
      </c>
      <c r="J7" s="14"/>
      <c r="K7" s="15"/>
      <c r="L7" s="15"/>
    </row>
    <row r="8" spans="1:14" ht="25.5">
      <c r="A8" s="2"/>
      <c r="B8" s="16" t="s">
        <v>18</v>
      </c>
      <c r="C8" s="3"/>
      <c r="D8" s="3"/>
      <c r="E8" s="3"/>
      <c r="F8" s="17"/>
      <c r="G8" s="18" t="str">
        <f>B14</f>
        <v>Heat strip cycle</v>
      </c>
      <c r="H8" s="19" t="s">
        <v>3</v>
      </c>
      <c r="I8" s="8" t="s">
        <v>4</v>
      </c>
      <c r="J8" s="8" t="s">
        <v>5</v>
      </c>
      <c r="K8" s="8" t="s">
        <v>6</v>
      </c>
      <c r="L8" s="20" t="s">
        <v>7</v>
      </c>
      <c r="M8" s="21" t="s">
        <v>8</v>
      </c>
      <c r="N8" s="22" t="s">
        <v>19</v>
      </c>
    </row>
    <row r="9" spans="1:14">
      <c r="A9" s="23" t="s">
        <v>20</v>
      </c>
      <c r="B9" s="24" t="s">
        <v>21</v>
      </c>
      <c r="C9" s="24" t="s">
        <v>22</v>
      </c>
      <c r="D9" s="24" t="s">
        <v>23</v>
      </c>
      <c r="E9" s="24" t="s">
        <v>24</v>
      </c>
      <c r="F9" s="25" t="s">
        <v>25</v>
      </c>
      <c r="G9" s="6" t="s">
        <v>9</v>
      </c>
      <c r="H9" s="95">
        <v>77948</v>
      </c>
      <c r="I9" s="27">
        <v>73317</v>
      </c>
      <c r="J9" s="27">
        <v>113302</v>
      </c>
      <c r="K9" s="27">
        <v>91720</v>
      </c>
      <c r="L9" s="28">
        <v>149512</v>
      </c>
      <c r="M9" s="29">
        <f>SUM(H9:L9)</f>
        <v>505799</v>
      </c>
    </row>
    <row r="10" spans="1:14">
      <c r="A10" s="2"/>
      <c r="B10" s="30" t="s">
        <v>0</v>
      </c>
      <c r="C10" s="27">
        <f>M17</f>
        <v>504506</v>
      </c>
      <c r="D10" s="98" t="e">
        <f>#REF!</f>
        <v>#REF!</v>
      </c>
      <c r="E10" s="32" t="e">
        <f t="shared" ref="E10:E15" si="0">C10*D10/1000</f>
        <v>#REF!</v>
      </c>
      <c r="F10" s="33" t="e">
        <f t="shared" ref="F10:F15" si="1">E10*C$7</f>
        <v>#REF!</v>
      </c>
      <c r="G10" s="30" t="s">
        <v>26</v>
      </c>
      <c r="H10" s="26" t="e">
        <f>$D$14*H9/1000</f>
        <v>#REF!</v>
      </c>
      <c r="I10" s="26" t="e">
        <f>$D$14*I9/1000</f>
        <v>#REF!</v>
      </c>
      <c r="J10" s="26" t="e">
        <f>$D$14*J9/1000</f>
        <v>#REF!</v>
      </c>
      <c r="K10" s="26" t="e">
        <f>$D$14*K9/1000</f>
        <v>#REF!</v>
      </c>
      <c r="L10" s="34" t="e">
        <f>$D$14*L9/1000</f>
        <v>#REF!</v>
      </c>
      <c r="M10" s="29" t="e">
        <f>SUM(H10:L10)</f>
        <v>#REF!</v>
      </c>
      <c r="N10" s="35" t="e">
        <f>M10*C$7</f>
        <v>#REF!</v>
      </c>
    </row>
    <row r="11" spans="1:14">
      <c r="A11" s="2"/>
      <c r="B11" s="30" t="s">
        <v>1</v>
      </c>
      <c r="C11" s="27">
        <f>M21</f>
        <v>80565</v>
      </c>
      <c r="D11" s="98" t="e">
        <f>#REF!</f>
        <v>#REF!</v>
      </c>
      <c r="E11" s="32" t="e">
        <f t="shared" si="0"/>
        <v>#REF!</v>
      </c>
      <c r="F11" s="33" t="e">
        <f t="shared" si="1"/>
        <v>#REF!</v>
      </c>
      <c r="G11" s="30"/>
      <c r="H11" s="36"/>
      <c r="I11" s="36"/>
      <c r="J11" s="36"/>
      <c r="K11" s="36"/>
      <c r="L11" s="37"/>
      <c r="M11" s="29"/>
    </row>
    <row r="12" spans="1:14">
      <c r="A12" s="2"/>
      <c r="B12" s="30" t="s">
        <v>27</v>
      </c>
      <c r="C12" s="27">
        <f>M25</f>
        <v>662069</v>
      </c>
      <c r="D12" s="105" t="e">
        <f>#REF!</f>
        <v>#REF!</v>
      </c>
      <c r="E12" s="32" t="e">
        <f t="shared" si="0"/>
        <v>#REF!</v>
      </c>
      <c r="F12" s="33" t="e">
        <f t="shared" si="1"/>
        <v>#REF!</v>
      </c>
      <c r="G12" s="7" t="s">
        <v>10</v>
      </c>
      <c r="H12" s="8" t="s">
        <v>3</v>
      </c>
      <c r="I12" s="8" t="s">
        <v>4</v>
      </c>
      <c r="J12" s="8" t="s">
        <v>5</v>
      </c>
      <c r="K12" s="8" t="s">
        <v>6</v>
      </c>
      <c r="L12" s="20" t="s">
        <v>7</v>
      </c>
      <c r="M12" s="38" t="s">
        <v>8</v>
      </c>
    </row>
    <row r="13" spans="1:14">
      <c r="A13" s="2"/>
      <c r="B13" s="30" t="s">
        <v>28</v>
      </c>
      <c r="C13" s="26">
        <f>M29</f>
        <v>97409</v>
      </c>
      <c r="D13" s="98" t="e">
        <f>#REF!</f>
        <v>#REF!</v>
      </c>
      <c r="E13" s="32" t="e">
        <f t="shared" si="0"/>
        <v>#REF!</v>
      </c>
      <c r="F13" s="33" t="e">
        <f t="shared" si="1"/>
        <v>#REF!</v>
      </c>
      <c r="G13" s="6" t="s">
        <v>9</v>
      </c>
      <c r="H13" s="95">
        <v>15220</v>
      </c>
      <c r="I13" s="27">
        <v>14089</v>
      </c>
      <c r="J13" s="27">
        <v>9867</v>
      </c>
      <c r="K13" s="27">
        <v>7919</v>
      </c>
      <c r="L13" s="28">
        <v>25872</v>
      </c>
      <c r="M13" s="29">
        <f>SUM(H13:L13)</f>
        <v>72967</v>
      </c>
    </row>
    <row r="14" spans="1:14">
      <c r="A14" s="2"/>
      <c r="B14" s="30" t="s">
        <v>2</v>
      </c>
      <c r="C14" s="27">
        <f>M9</f>
        <v>505799</v>
      </c>
      <c r="D14" s="98" t="e">
        <f>#REF!</f>
        <v>#REF!</v>
      </c>
      <c r="E14" s="32" t="e">
        <f t="shared" si="0"/>
        <v>#REF!</v>
      </c>
      <c r="F14" s="33" t="e">
        <f t="shared" si="1"/>
        <v>#REF!</v>
      </c>
      <c r="G14" s="30" t="s">
        <v>26</v>
      </c>
      <c r="H14" s="26" t="e">
        <f>$D$15*H13/1000</f>
        <v>#REF!</v>
      </c>
      <c r="I14" s="26" t="e">
        <f>$D$15*I13/1000</f>
        <v>#REF!</v>
      </c>
      <c r="J14" s="26" t="e">
        <f>$D$15*J13/1000</f>
        <v>#REF!</v>
      </c>
      <c r="K14" s="26" t="e">
        <f>$D$15*K13/1000</f>
        <v>#REF!</v>
      </c>
      <c r="L14" s="34" t="e">
        <f>$D$15*L13/1000</f>
        <v>#REF!</v>
      </c>
      <c r="M14" s="29" t="e">
        <f>SUM(H14:L14)</f>
        <v>#REF!</v>
      </c>
      <c r="N14" s="35" t="e">
        <f>M14*C$7</f>
        <v>#REF!</v>
      </c>
    </row>
    <row r="15" spans="1:14">
      <c r="A15" s="2"/>
      <c r="B15" s="30" t="s">
        <v>29</v>
      </c>
      <c r="C15" s="27">
        <f>M13</f>
        <v>72967</v>
      </c>
      <c r="D15" s="98" t="e">
        <f>#REF!</f>
        <v>#REF!</v>
      </c>
      <c r="E15" s="32" t="e">
        <f t="shared" si="0"/>
        <v>#REF!</v>
      </c>
      <c r="F15" s="33" t="e">
        <f t="shared" si="1"/>
        <v>#REF!</v>
      </c>
      <c r="G15" s="30"/>
      <c r="H15" s="36"/>
      <c r="I15" s="36"/>
      <c r="J15" s="36"/>
      <c r="K15" s="36"/>
      <c r="L15" s="37"/>
      <c r="M15" s="29"/>
    </row>
    <row r="16" spans="1:14">
      <c r="A16" s="2"/>
      <c r="B16" s="30"/>
      <c r="C16" s="27"/>
      <c r="D16" s="32"/>
      <c r="E16" s="32"/>
      <c r="F16" s="33"/>
      <c r="G16" s="7" t="s">
        <v>11</v>
      </c>
      <c r="H16" s="8" t="s">
        <v>3</v>
      </c>
      <c r="I16" s="8" t="s">
        <v>4</v>
      </c>
      <c r="J16" s="8" t="s">
        <v>5</v>
      </c>
      <c r="K16" s="8" t="s">
        <v>6</v>
      </c>
      <c r="L16" s="20" t="s">
        <v>7</v>
      </c>
      <c r="M16" s="38" t="s">
        <v>8</v>
      </c>
    </row>
    <row r="17" spans="1:15">
      <c r="A17" s="2"/>
      <c r="B17" s="30" t="s">
        <v>30</v>
      </c>
      <c r="C17" s="3"/>
      <c r="D17" s="98" t="e">
        <f>#REF!</f>
        <v>#REF!</v>
      </c>
      <c r="E17" s="30"/>
      <c r="F17" s="17"/>
      <c r="G17" s="6" t="s">
        <v>9</v>
      </c>
      <c r="H17" s="95">
        <v>89227</v>
      </c>
      <c r="I17" s="27">
        <v>63957</v>
      </c>
      <c r="J17" s="27">
        <v>125709</v>
      </c>
      <c r="K17" s="27">
        <v>93470</v>
      </c>
      <c r="L17" s="28">
        <v>132143</v>
      </c>
      <c r="M17" s="29">
        <f>SUM(H17:L17)</f>
        <v>504506</v>
      </c>
    </row>
    <row r="18" spans="1:15">
      <c r="A18" s="2"/>
      <c r="B18" s="30" t="s">
        <v>31</v>
      </c>
      <c r="C18" s="3"/>
      <c r="D18" s="98" t="e">
        <f>#REF!</f>
        <v>#REF!</v>
      </c>
      <c r="E18" s="30"/>
      <c r="F18" s="17"/>
      <c r="G18" s="30" t="s">
        <v>26</v>
      </c>
      <c r="H18" s="39" t="e">
        <f>$D$10*H17/1000</f>
        <v>#REF!</v>
      </c>
      <c r="I18" s="39" t="e">
        <f>$D$10*I17/1000</f>
        <v>#REF!</v>
      </c>
      <c r="J18" s="39" t="e">
        <f>$D$10*J17/1000</f>
        <v>#REF!</v>
      </c>
      <c r="K18" s="39" t="e">
        <f>$D$10*K17/1000</f>
        <v>#REF!</v>
      </c>
      <c r="L18" s="40" t="e">
        <f>$D$10*L17/1000</f>
        <v>#REF!</v>
      </c>
      <c r="M18" s="41" t="e">
        <f>SUM(H18:L18)</f>
        <v>#REF!</v>
      </c>
      <c r="N18" s="35" t="e">
        <f>M18*C$7</f>
        <v>#REF!</v>
      </c>
    </row>
    <row r="19" spans="1:15" ht="14.25" customHeight="1">
      <c r="A19" s="2"/>
      <c r="B19" s="30" t="s">
        <v>32</v>
      </c>
      <c r="C19" s="3"/>
      <c r="D19" s="98" t="e">
        <f>#REF!</f>
        <v>#REF!</v>
      </c>
      <c r="E19" s="30"/>
      <c r="F19" s="17"/>
      <c r="G19" s="3"/>
      <c r="H19" s="36"/>
      <c r="I19" s="36"/>
      <c r="J19" s="36"/>
      <c r="K19" s="42" t="s">
        <v>33</v>
      </c>
      <c r="L19" s="43">
        <v>0.48399999999999999</v>
      </c>
      <c r="M19" s="44">
        <f>L19*C10/1000</f>
        <v>244.18090399999997</v>
      </c>
      <c r="N19" s="35">
        <f>M19*C$7</f>
        <v>265.69324164239998</v>
      </c>
    </row>
    <row r="20" spans="1:15" ht="14.25" customHeight="1">
      <c r="A20" s="2"/>
      <c r="B20" s="30" t="s">
        <v>34</v>
      </c>
      <c r="C20" s="3"/>
      <c r="D20" s="98" t="e">
        <f>#REF!</f>
        <v>#REF!</v>
      </c>
      <c r="E20" s="30"/>
      <c r="F20" s="17"/>
      <c r="G20" s="7" t="s">
        <v>12</v>
      </c>
      <c r="H20" s="8" t="s">
        <v>3</v>
      </c>
      <c r="I20" s="8" t="s">
        <v>4</v>
      </c>
      <c r="J20" s="8" t="s">
        <v>5</v>
      </c>
      <c r="K20" s="8" t="s">
        <v>6</v>
      </c>
      <c r="L20" s="20" t="s">
        <v>7</v>
      </c>
      <c r="M20" s="38" t="s">
        <v>8</v>
      </c>
      <c r="N20" s="45"/>
      <c r="O20" s="46" t="e">
        <f>N18+N22</f>
        <v>#REF!</v>
      </c>
    </row>
    <row r="21" spans="1:15" ht="14.25" customHeight="1">
      <c r="A21" s="2"/>
      <c r="B21" s="30"/>
      <c r="C21" s="3"/>
      <c r="D21" s="30"/>
      <c r="E21" s="30"/>
      <c r="F21" s="17"/>
      <c r="G21" s="6" t="s">
        <v>9</v>
      </c>
      <c r="H21" s="95">
        <v>16323</v>
      </c>
      <c r="I21" s="27">
        <v>10530</v>
      </c>
      <c r="J21" s="27">
        <v>16751</v>
      </c>
      <c r="K21" s="27">
        <v>9258</v>
      </c>
      <c r="L21" s="28">
        <v>27703</v>
      </c>
      <c r="M21" s="29">
        <f>SUM(H21:L21)</f>
        <v>80565</v>
      </c>
    </row>
    <row r="22" spans="1:15">
      <c r="A22" s="2"/>
      <c r="B22" s="6" t="s">
        <v>35</v>
      </c>
      <c r="C22" s="3"/>
      <c r="D22" s="8" t="s">
        <v>36</v>
      </c>
      <c r="E22" s="8" t="s">
        <v>37</v>
      </c>
      <c r="F22" s="17"/>
      <c r="G22" s="30" t="s">
        <v>26</v>
      </c>
      <c r="H22" s="39" t="e">
        <f>$D$11*H21/1000</f>
        <v>#REF!</v>
      </c>
      <c r="I22" s="39" t="e">
        <f>$D$11*I21/1000</f>
        <v>#REF!</v>
      </c>
      <c r="J22" s="39" t="e">
        <f>$D$11*J21/1000</f>
        <v>#REF!</v>
      </c>
      <c r="K22" s="39" t="e">
        <f>$D$11*K21/1000</f>
        <v>#REF!</v>
      </c>
      <c r="L22" s="40" t="e">
        <f>$D$11*L21/1000</f>
        <v>#REF!</v>
      </c>
      <c r="M22" s="41" t="e">
        <f>SUM(H22:L22)</f>
        <v>#REF!</v>
      </c>
      <c r="N22" s="35" t="e">
        <f>M22*C$7</f>
        <v>#REF!</v>
      </c>
    </row>
    <row r="23" spans="1:15">
      <c r="A23" s="2" t="s">
        <v>38</v>
      </c>
      <c r="B23" s="3"/>
      <c r="C23" s="122">
        <v>809754</v>
      </c>
      <c r="D23" s="30" t="e">
        <f>D17</f>
        <v>#REF!</v>
      </c>
      <c r="E23" s="32" t="e">
        <f>(D23*C23)*C7/1000</f>
        <v>#REF!</v>
      </c>
      <c r="F23" s="17" t="s">
        <v>39</v>
      </c>
      <c r="G23" s="3"/>
      <c r="H23" s="36"/>
      <c r="I23" s="36"/>
      <c r="J23" s="36"/>
      <c r="K23" s="42" t="s">
        <v>33</v>
      </c>
      <c r="L23" s="43">
        <v>0.11899999999999999</v>
      </c>
      <c r="M23" s="48">
        <f>L23*C11/1000</f>
        <v>9.587234999999998</v>
      </c>
      <c r="N23" s="35">
        <f>M23*C$7</f>
        <v>10.431870403499998</v>
      </c>
    </row>
    <row r="24" spans="1:15">
      <c r="A24" s="49"/>
      <c r="B24" s="50"/>
      <c r="C24" s="122">
        <f>C23</f>
        <v>809754</v>
      </c>
      <c r="D24" s="31" t="e">
        <f>D19</f>
        <v>#REF!</v>
      </c>
      <c r="E24" s="51" t="e">
        <f>(D24*C24)*C7/1000</f>
        <v>#REF!</v>
      </c>
      <c r="F24" s="52" t="s">
        <v>40</v>
      </c>
      <c r="G24" s="7" t="s">
        <v>13</v>
      </c>
      <c r="H24" s="8" t="s">
        <v>3</v>
      </c>
      <c r="I24" s="8" t="s">
        <v>4</v>
      </c>
      <c r="J24" s="8" t="s">
        <v>5</v>
      </c>
      <c r="K24" s="8" t="s">
        <v>6</v>
      </c>
      <c r="L24" s="20" t="s">
        <v>7</v>
      </c>
      <c r="M24" s="38" t="s">
        <v>8</v>
      </c>
    </row>
    <row r="25" spans="1:15">
      <c r="A25" s="2"/>
      <c r="B25" s="3"/>
      <c r="C25" s="30"/>
      <c r="D25" s="30"/>
      <c r="E25" s="30"/>
      <c r="F25" s="17"/>
      <c r="G25" s="6" t="s">
        <v>9</v>
      </c>
      <c r="H25" s="95">
        <v>129302</v>
      </c>
      <c r="I25" s="27">
        <v>90005</v>
      </c>
      <c r="J25" s="27">
        <v>145009</v>
      </c>
      <c r="K25" s="27">
        <v>129682</v>
      </c>
      <c r="L25" s="28">
        <v>168071</v>
      </c>
      <c r="M25" s="29">
        <f>SUM(H25:L25)</f>
        <v>662069</v>
      </c>
    </row>
    <row r="26" spans="1:15">
      <c r="F26" s="17"/>
      <c r="G26" s="30" t="s">
        <v>26</v>
      </c>
      <c r="H26" s="39" t="e">
        <f>$D$12*H25/1000</f>
        <v>#REF!</v>
      </c>
      <c r="I26" s="39" t="e">
        <f>$D$12*I25/1000</f>
        <v>#REF!</v>
      </c>
      <c r="J26" s="39" t="e">
        <f>$D$12*J25/1000</f>
        <v>#REF!</v>
      </c>
      <c r="K26" s="39" t="e">
        <f>$D$12*K25/1000</f>
        <v>#REF!</v>
      </c>
      <c r="L26" s="40" t="e">
        <f>$D$12*L25/1000</f>
        <v>#REF!</v>
      </c>
      <c r="M26" s="41" t="e">
        <f>SUM(H26:L26)</f>
        <v>#REF!</v>
      </c>
      <c r="N26" s="35" t="e">
        <f>M26*C$7</f>
        <v>#REF!</v>
      </c>
    </row>
    <row r="27" spans="1:15">
      <c r="F27" s="17"/>
      <c r="G27" s="3"/>
      <c r="H27" s="36"/>
      <c r="I27" s="36"/>
      <c r="J27" s="36"/>
      <c r="K27" s="36"/>
      <c r="L27" s="37"/>
      <c r="M27" s="55"/>
    </row>
    <row r="28" spans="1:15">
      <c r="F28" s="17"/>
      <c r="G28" s="7" t="s">
        <v>14</v>
      </c>
      <c r="H28" s="8" t="s">
        <v>3</v>
      </c>
      <c r="I28" s="8" t="s">
        <v>4</v>
      </c>
      <c r="J28" s="8" t="s">
        <v>5</v>
      </c>
      <c r="K28" s="8" t="s">
        <v>6</v>
      </c>
      <c r="L28" s="20" t="s">
        <v>7</v>
      </c>
      <c r="M28" s="38" t="s">
        <v>8</v>
      </c>
      <c r="N28" s="45"/>
      <c r="O28" s="46" t="e">
        <f>N26+N30</f>
        <v>#REF!</v>
      </c>
    </row>
    <row r="29" spans="1:15">
      <c r="F29" s="17"/>
      <c r="G29" s="6" t="s">
        <v>9</v>
      </c>
      <c r="H29" s="95">
        <v>23202</v>
      </c>
      <c r="I29" s="27">
        <v>16818</v>
      </c>
      <c r="J29" s="27">
        <v>14412</v>
      </c>
      <c r="K29" s="27">
        <v>12354</v>
      </c>
      <c r="L29" s="28">
        <v>30623</v>
      </c>
      <c r="M29" s="29">
        <f>SUM(H29:L29)</f>
        <v>97409</v>
      </c>
    </row>
    <row r="30" spans="1:15">
      <c r="F30" s="17"/>
      <c r="G30" s="5" t="s">
        <v>26</v>
      </c>
      <c r="H30" s="57" t="e">
        <f>$D$13*H29/1000</f>
        <v>#REF!</v>
      </c>
      <c r="I30" s="57" t="e">
        <f>$D$13*I29/1000</f>
        <v>#REF!</v>
      </c>
      <c r="J30" s="57" t="e">
        <f>$D$13*J29/1000</f>
        <v>#REF!</v>
      </c>
      <c r="K30" s="57" t="e">
        <f>$D$13*K29/1000</f>
        <v>#REF!</v>
      </c>
      <c r="L30" s="58" t="e">
        <f>$D$13*L29/1000</f>
        <v>#REF!</v>
      </c>
      <c r="M30" s="59" t="e">
        <f>SUM(H30:L30)</f>
        <v>#REF!</v>
      </c>
      <c r="N30" s="35" t="e">
        <f>M30*C$7</f>
        <v>#REF!</v>
      </c>
    </row>
    <row r="31" spans="1:15" ht="13.5" thickBot="1">
      <c r="A31" s="60"/>
      <c r="B31" s="61"/>
      <c r="C31" s="61"/>
      <c r="D31" s="61"/>
      <c r="E31" s="61"/>
      <c r="F31" s="62"/>
    </row>
    <row r="32" spans="1:15" ht="13.5" thickBot="1">
      <c r="A32" s="3"/>
      <c r="B32" s="3"/>
      <c r="C32" s="3"/>
      <c r="D32" s="3"/>
      <c r="E32" s="3"/>
      <c r="F32" s="3"/>
    </row>
    <row r="33" spans="1:13">
      <c r="A33" s="1"/>
      <c r="B33" s="4"/>
      <c r="C33" s="4"/>
      <c r="D33" s="4"/>
      <c r="E33" s="4"/>
      <c r="F33" s="12"/>
      <c r="H33" s="45"/>
      <c r="I33" s="45"/>
      <c r="J33" s="45"/>
      <c r="K33" s="45"/>
      <c r="L33" s="45"/>
      <c r="M33" s="45"/>
    </row>
    <row r="34" spans="1:13">
      <c r="A34" s="2"/>
      <c r="B34" s="3"/>
      <c r="C34" s="3"/>
      <c r="D34" s="3"/>
      <c r="E34" s="3"/>
      <c r="F34" s="17"/>
      <c r="H34" s="45"/>
      <c r="I34" s="45"/>
      <c r="J34" s="45"/>
      <c r="K34" s="45"/>
      <c r="L34" s="45"/>
      <c r="M34" s="45"/>
    </row>
    <row r="35" spans="1:13">
      <c r="A35" s="2"/>
      <c r="B35" s="16" t="s">
        <v>48</v>
      </c>
      <c r="C35" s="3"/>
      <c r="D35" s="3"/>
      <c r="E35" s="3"/>
      <c r="F35" s="17"/>
    </row>
    <row r="36" spans="1:13">
      <c r="A36" s="53" t="s">
        <v>20</v>
      </c>
      <c r="B36" s="63" t="s">
        <v>21</v>
      </c>
      <c r="C36" s="63" t="s">
        <v>22</v>
      </c>
      <c r="D36" s="63" t="s">
        <v>23</v>
      </c>
      <c r="E36" s="63" t="s">
        <v>24</v>
      </c>
      <c r="F36" s="64" t="s">
        <v>25</v>
      </c>
      <c r="H36" s="65"/>
    </row>
    <row r="37" spans="1:13">
      <c r="A37" s="2"/>
      <c r="B37" s="97" t="s">
        <v>0</v>
      </c>
      <c r="C37" s="27">
        <f>M17</f>
        <v>504506</v>
      </c>
      <c r="D37" s="98" t="e">
        <f>D10</f>
        <v>#REF!</v>
      </c>
      <c r="E37" s="99" t="e">
        <f t="shared" ref="E37:E42" si="2">C37*D37/1000</f>
        <v>#REF!</v>
      </c>
      <c r="F37" s="100" t="e">
        <f>(C37*D37)*C7/1000</f>
        <v>#REF!</v>
      </c>
      <c r="H37" s="66"/>
    </row>
    <row r="38" spans="1:13">
      <c r="A38" s="2"/>
      <c r="B38" s="97" t="s">
        <v>1</v>
      </c>
      <c r="C38" s="27">
        <f>M21</f>
        <v>80565</v>
      </c>
      <c r="D38" s="98" t="e">
        <f>D11</f>
        <v>#REF!</v>
      </c>
      <c r="E38" s="99" t="e">
        <f t="shared" si="2"/>
        <v>#REF!</v>
      </c>
      <c r="F38" s="100" t="e">
        <f>(C38*D38)*C7/1000</f>
        <v>#REF!</v>
      </c>
      <c r="H38" s="65"/>
      <c r="J38" s="45"/>
      <c r="K38" s="45"/>
      <c r="L38" s="45"/>
      <c r="M38" s="45"/>
    </row>
    <row r="39" spans="1:13">
      <c r="A39" s="2"/>
      <c r="B39" s="97" t="s">
        <v>27</v>
      </c>
      <c r="C39" s="27">
        <f>M25</f>
        <v>662069</v>
      </c>
      <c r="D39" s="147">
        <v>0.70099999999999996</v>
      </c>
      <c r="E39" s="148">
        <f t="shared" si="2"/>
        <v>464.11036899999993</v>
      </c>
      <c r="F39" s="110">
        <f>(C39*D39)*C7/1000</f>
        <v>504.99849250890003</v>
      </c>
      <c r="H39" s="66"/>
    </row>
    <row r="40" spans="1:13">
      <c r="A40" s="2"/>
      <c r="B40" s="97" t="s">
        <v>28</v>
      </c>
      <c r="C40" s="95">
        <f>M29</f>
        <v>97409</v>
      </c>
      <c r="D40" s="98" t="e">
        <f>D13</f>
        <v>#REF!</v>
      </c>
      <c r="E40" s="99" t="e">
        <f t="shared" si="2"/>
        <v>#REF!</v>
      </c>
      <c r="F40" s="100" t="e">
        <f>(C40*D40)*C7/1000</f>
        <v>#REF!</v>
      </c>
      <c r="H40" s="65"/>
    </row>
    <row r="41" spans="1:13">
      <c r="A41" s="2"/>
      <c r="B41" s="97" t="s">
        <v>2</v>
      </c>
      <c r="C41" s="27">
        <f>M9</f>
        <v>505799</v>
      </c>
      <c r="D41" s="98" t="e">
        <f>D14</f>
        <v>#REF!</v>
      </c>
      <c r="E41" s="99" t="e">
        <f t="shared" si="2"/>
        <v>#REF!</v>
      </c>
      <c r="F41" s="100" t="e">
        <f>(C41*D41)*C7/1000</f>
        <v>#REF!</v>
      </c>
      <c r="H41" s="66"/>
    </row>
    <row r="42" spans="1:13">
      <c r="A42" s="2"/>
      <c r="B42" s="97" t="s">
        <v>29</v>
      </c>
      <c r="C42" s="27">
        <f>M13</f>
        <v>72967</v>
      </c>
      <c r="D42" s="98" t="e">
        <f>D15</f>
        <v>#REF!</v>
      </c>
      <c r="E42" s="99" t="e">
        <f t="shared" si="2"/>
        <v>#REF!</v>
      </c>
      <c r="F42" s="100" t="e">
        <f>(C42*D42)*C7/1000</f>
        <v>#REF!</v>
      </c>
      <c r="H42" s="65"/>
    </row>
    <row r="43" spans="1:13">
      <c r="A43" s="2"/>
      <c r="B43" s="30"/>
      <c r="C43" s="30"/>
      <c r="D43" s="30"/>
      <c r="E43" s="30"/>
      <c r="F43" s="17"/>
      <c r="H43" s="66"/>
    </row>
    <row r="44" spans="1:13">
      <c r="A44" s="2"/>
      <c r="B44" s="3"/>
      <c r="C44" s="3"/>
      <c r="D44" s="3"/>
      <c r="E44" s="3"/>
      <c r="F44" s="17"/>
      <c r="H44" s="65"/>
    </row>
    <row r="45" spans="1:13">
      <c r="A45" s="2"/>
      <c r="B45" s="3"/>
      <c r="C45" s="3"/>
      <c r="D45" s="8" t="s">
        <v>37</v>
      </c>
      <c r="E45" s="8" t="s">
        <v>37</v>
      </c>
      <c r="F45" s="17"/>
      <c r="H45" s="66"/>
    </row>
    <row r="46" spans="1:13">
      <c r="A46" s="2" t="s">
        <v>38</v>
      </c>
      <c r="B46" s="3"/>
      <c r="C46" s="122">
        <f>C23</f>
        <v>809754</v>
      </c>
      <c r="D46" s="99" t="e">
        <f>D17</f>
        <v>#REF!</v>
      </c>
      <c r="E46" s="99" t="e">
        <f>(C46*D46/1000)*1.0881</f>
        <v>#REF!</v>
      </c>
      <c r="F46" s="83" t="s">
        <v>39</v>
      </c>
      <c r="H46" s="65"/>
    </row>
    <row r="47" spans="1:13">
      <c r="A47" s="49"/>
      <c r="B47" s="50"/>
      <c r="C47" s="122">
        <f>C46</f>
        <v>809754</v>
      </c>
      <c r="D47" s="98" t="e">
        <f>D19</f>
        <v>#REF!</v>
      </c>
      <c r="E47" s="51" t="e">
        <f>C47*D47/1000</f>
        <v>#REF!</v>
      </c>
      <c r="F47" s="138" t="s">
        <v>40</v>
      </c>
      <c r="H47" s="65"/>
    </row>
    <row r="48" spans="1:13">
      <c r="A48" s="2"/>
      <c r="B48" s="3"/>
      <c r="C48" s="30"/>
      <c r="D48" s="30"/>
      <c r="E48" s="30"/>
      <c r="F48" s="17"/>
    </row>
    <row r="49" spans="1:6">
      <c r="A49" s="2"/>
      <c r="B49" s="3"/>
      <c r="C49" s="3"/>
      <c r="D49" s="3"/>
      <c r="E49" s="3"/>
      <c r="F49" s="17"/>
    </row>
    <row r="50" spans="1:6">
      <c r="A50" s="56"/>
      <c r="B50" s="149"/>
      <c r="C50" s="54"/>
      <c r="D50" s="54"/>
      <c r="E50" s="54"/>
      <c r="F50" s="17"/>
    </row>
    <row r="51" spans="1:6">
      <c r="A51" s="2"/>
      <c r="B51" s="30"/>
      <c r="C51" s="30"/>
      <c r="D51" s="30"/>
      <c r="E51" s="30"/>
      <c r="F51" s="17"/>
    </row>
    <row r="52" spans="1:6">
      <c r="A52" s="2"/>
      <c r="B52" s="30"/>
      <c r="C52" s="47"/>
      <c r="D52" s="30"/>
      <c r="E52" s="32"/>
      <c r="F52" s="17"/>
    </row>
    <row r="53" spans="1:6">
      <c r="A53" s="2"/>
      <c r="B53" s="3"/>
      <c r="C53" s="47"/>
      <c r="D53" s="32"/>
      <c r="E53" s="32"/>
      <c r="F53" s="17"/>
    </row>
    <row r="54" spans="1:6" ht="13.5" thickBot="1">
      <c r="A54" s="60"/>
      <c r="B54" s="61"/>
      <c r="C54" s="61"/>
      <c r="D54" s="61"/>
      <c r="E54" s="61"/>
      <c r="F54" s="62"/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54"/>
  <sheetViews>
    <sheetView topLeftCell="A11" workbookViewId="0">
      <selection activeCell="N22" sqref="N22"/>
    </sheetView>
  </sheetViews>
  <sheetFormatPr defaultRowHeight="12.75"/>
  <cols>
    <col min="1" max="1" width="9.140625" style="68"/>
    <col min="2" max="2" width="14.7109375" style="68" customWidth="1"/>
    <col min="3" max="3" width="12.85546875" style="68" customWidth="1"/>
    <col min="4" max="4" width="20.28515625" style="68" customWidth="1"/>
    <col min="5" max="5" width="11.85546875" style="68" customWidth="1"/>
    <col min="6" max="6" width="13.140625" style="68" customWidth="1"/>
    <col min="7" max="7" width="17.140625" style="68" customWidth="1"/>
    <col min="8" max="8" width="9.140625" style="68"/>
    <col min="9" max="9" width="10.28515625" style="68" bestFit="1" customWidth="1"/>
    <col min="10" max="10" width="11.28515625" style="68" bestFit="1" customWidth="1"/>
    <col min="11" max="11" width="10.28515625" style="68" bestFit="1" customWidth="1"/>
    <col min="12" max="12" width="11.28515625" style="68" bestFit="1" customWidth="1"/>
    <col min="13" max="16384" width="9.140625" style="68"/>
  </cols>
  <sheetData>
    <row r="1" spans="1:14">
      <c r="A1" s="67" t="s">
        <v>50</v>
      </c>
    </row>
    <row r="2" spans="1:14" ht="15">
      <c r="A2" s="67" t="s">
        <v>51</v>
      </c>
      <c r="H2" s="69" t="s">
        <v>52</v>
      </c>
      <c r="J2" s="70"/>
      <c r="K2" s="70"/>
      <c r="L2" s="70"/>
      <c r="M2" s="70"/>
    </row>
    <row r="3" spans="1:14">
      <c r="A3" s="67" t="s">
        <v>15</v>
      </c>
    </row>
    <row r="4" spans="1:14">
      <c r="A4" s="67" t="s">
        <v>53</v>
      </c>
      <c r="F4" s="71"/>
      <c r="G4" s="72"/>
      <c r="H4" s="72"/>
    </row>
    <row r="5" spans="1:14">
      <c r="A5" s="67"/>
      <c r="F5" s="71"/>
    </row>
    <row r="6" spans="1:14" ht="13.5" thickBot="1">
      <c r="B6" s="73"/>
      <c r="C6" s="73"/>
      <c r="D6" s="73"/>
      <c r="E6" s="71"/>
      <c r="F6" s="71"/>
    </row>
    <row r="7" spans="1:14" ht="13.5" thickBot="1">
      <c r="A7" s="74" t="s">
        <v>16</v>
      </c>
      <c r="B7" s="75"/>
      <c r="C7" s="76">
        <v>1.0881000000000001</v>
      </c>
      <c r="D7" s="75"/>
      <c r="E7" s="75"/>
      <c r="F7" s="77"/>
      <c r="I7" s="78" t="s">
        <v>17</v>
      </c>
      <c r="J7" s="79"/>
      <c r="K7" s="80"/>
      <c r="L7" s="80"/>
    </row>
    <row r="8" spans="1:14" ht="25.5">
      <c r="A8" s="81"/>
      <c r="B8" s="82" t="s">
        <v>18</v>
      </c>
      <c r="C8" s="71"/>
      <c r="D8" s="71"/>
      <c r="E8" s="71"/>
      <c r="F8" s="83"/>
      <c r="G8" s="84" t="str">
        <f>B14</f>
        <v>Heat strip cycle</v>
      </c>
      <c r="H8" s="85" t="s">
        <v>3</v>
      </c>
      <c r="I8" s="86" t="s">
        <v>4</v>
      </c>
      <c r="J8" s="86" t="s">
        <v>5</v>
      </c>
      <c r="K8" s="86" t="s">
        <v>6</v>
      </c>
      <c r="L8" s="87" t="s">
        <v>7</v>
      </c>
      <c r="M8" s="88" t="s">
        <v>8</v>
      </c>
      <c r="N8" s="89" t="s">
        <v>19</v>
      </c>
    </row>
    <row r="9" spans="1:14">
      <c r="A9" s="90" t="s">
        <v>20</v>
      </c>
      <c r="B9" s="91" t="s">
        <v>21</v>
      </c>
      <c r="C9" s="91" t="s">
        <v>22</v>
      </c>
      <c r="D9" s="92" t="s">
        <v>54</v>
      </c>
      <c r="E9" s="91" t="s">
        <v>24</v>
      </c>
      <c r="F9" s="93" t="s">
        <v>25</v>
      </c>
      <c r="G9" s="94" t="s">
        <v>9</v>
      </c>
      <c r="H9" s="95">
        <v>77948</v>
      </c>
      <c r="I9" s="27">
        <v>73317</v>
      </c>
      <c r="J9" s="27">
        <v>113302</v>
      </c>
      <c r="K9" s="27">
        <v>91720</v>
      </c>
      <c r="L9" s="28">
        <v>149512</v>
      </c>
      <c r="M9" s="96">
        <f>SUM(H9:L9)</f>
        <v>505799</v>
      </c>
    </row>
    <row r="10" spans="1:14">
      <c r="A10" s="81"/>
      <c r="B10" s="97" t="s">
        <v>0</v>
      </c>
      <c r="C10" s="27">
        <f>M17</f>
        <v>504506</v>
      </c>
      <c r="D10" s="98" t="e">
        <f>#REF!</f>
        <v>#REF!</v>
      </c>
      <c r="E10" s="99" t="e">
        <f t="shared" ref="E10:E15" si="0">C10*D10/1000</f>
        <v>#REF!</v>
      </c>
      <c r="F10" s="100" t="e">
        <f t="shared" ref="F10:F15" si="1">E10*C$7</f>
        <v>#REF!</v>
      </c>
      <c r="G10" s="97" t="s">
        <v>26</v>
      </c>
      <c r="H10" s="95" t="e">
        <f>$D$14*H9/1000</f>
        <v>#REF!</v>
      </c>
      <c r="I10" s="95" t="e">
        <f>$D$14*I9/1000</f>
        <v>#REF!</v>
      </c>
      <c r="J10" s="95" t="e">
        <f>$D$14*J9/1000</f>
        <v>#REF!</v>
      </c>
      <c r="K10" s="95" t="e">
        <f>$D$14*K9/1000</f>
        <v>#REF!</v>
      </c>
      <c r="L10" s="101" t="e">
        <f>$D$14*L9/1000</f>
        <v>#REF!</v>
      </c>
      <c r="M10" s="96" t="e">
        <f>SUM(H10:L10)</f>
        <v>#REF!</v>
      </c>
      <c r="N10" s="102" t="e">
        <f>M10*C$7</f>
        <v>#REF!</v>
      </c>
    </row>
    <row r="11" spans="1:14">
      <c r="A11" s="81"/>
      <c r="B11" s="97" t="s">
        <v>1</v>
      </c>
      <c r="C11" s="27">
        <f>M21</f>
        <v>80565</v>
      </c>
      <c r="D11" s="98" t="e">
        <f>#REF!</f>
        <v>#REF!</v>
      </c>
      <c r="E11" s="99" t="e">
        <f t="shared" si="0"/>
        <v>#REF!</v>
      </c>
      <c r="F11" s="100" t="e">
        <f t="shared" si="1"/>
        <v>#REF!</v>
      </c>
      <c r="G11" s="97"/>
      <c r="H11" s="103"/>
      <c r="I11" s="103"/>
      <c r="J11" s="103"/>
      <c r="K11" s="103"/>
      <c r="L11" s="104"/>
      <c r="M11" s="96"/>
    </row>
    <row r="12" spans="1:14">
      <c r="A12" s="81"/>
      <c r="B12" s="97" t="s">
        <v>27</v>
      </c>
      <c r="C12" s="27">
        <f>M25</f>
        <v>662069</v>
      </c>
      <c r="D12" s="105" t="e">
        <f>#REF!</f>
        <v>#REF!</v>
      </c>
      <c r="E12" s="99" t="e">
        <f t="shared" si="0"/>
        <v>#REF!</v>
      </c>
      <c r="F12" s="100" t="e">
        <f t="shared" si="1"/>
        <v>#REF!</v>
      </c>
      <c r="G12" s="106" t="s">
        <v>10</v>
      </c>
      <c r="H12" s="86" t="s">
        <v>3</v>
      </c>
      <c r="I12" s="86" t="s">
        <v>4</v>
      </c>
      <c r="J12" s="86" t="s">
        <v>5</v>
      </c>
      <c r="K12" s="86" t="s">
        <v>6</v>
      </c>
      <c r="L12" s="87" t="s">
        <v>7</v>
      </c>
      <c r="M12" s="107" t="s">
        <v>8</v>
      </c>
    </row>
    <row r="13" spans="1:14">
      <c r="A13" s="81"/>
      <c r="B13" s="97" t="s">
        <v>28</v>
      </c>
      <c r="C13" s="95">
        <f>M29</f>
        <v>97409</v>
      </c>
      <c r="D13" s="98" t="e">
        <f>#REF!</f>
        <v>#REF!</v>
      </c>
      <c r="E13" s="99" t="e">
        <f t="shared" si="0"/>
        <v>#REF!</v>
      </c>
      <c r="F13" s="100" t="e">
        <f t="shared" si="1"/>
        <v>#REF!</v>
      </c>
      <c r="G13" s="94" t="s">
        <v>9</v>
      </c>
      <c r="H13" s="95">
        <v>15220</v>
      </c>
      <c r="I13" s="27">
        <v>14089</v>
      </c>
      <c r="J13" s="27">
        <v>9867</v>
      </c>
      <c r="K13" s="27">
        <v>7919</v>
      </c>
      <c r="L13" s="28">
        <v>25872</v>
      </c>
      <c r="M13" s="96">
        <f>SUM(H13:L13)</f>
        <v>72967</v>
      </c>
    </row>
    <row r="14" spans="1:14">
      <c r="A14" s="81"/>
      <c r="B14" s="97" t="s">
        <v>2</v>
      </c>
      <c r="C14" s="27">
        <f>M9</f>
        <v>505799</v>
      </c>
      <c r="D14" s="98" t="e">
        <f>#REF!</f>
        <v>#REF!</v>
      </c>
      <c r="E14" s="99" t="e">
        <f t="shared" si="0"/>
        <v>#REF!</v>
      </c>
      <c r="F14" s="100" t="e">
        <f t="shared" si="1"/>
        <v>#REF!</v>
      </c>
      <c r="G14" s="97" t="s">
        <v>26</v>
      </c>
      <c r="H14" s="95" t="e">
        <f>$D$15*H13/1000</f>
        <v>#REF!</v>
      </c>
      <c r="I14" s="95" t="e">
        <f>$D$15*I13/1000</f>
        <v>#REF!</v>
      </c>
      <c r="J14" s="95" t="e">
        <f>$D$15*J13/1000</f>
        <v>#REF!</v>
      </c>
      <c r="K14" s="95" t="e">
        <f>$D$15*K13/1000</f>
        <v>#REF!</v>
      </c>
      <c r="L14" s="101" t="e">
        <f>$D$15*L13/1000</f>
        <v>#REF!</v>
      </c>
      <c r="M14" s="96" t="e">
        <f>SUM(H14:L14)</f>
        <v>#REF!</v>
      </c>
      <c r="N14" s="102" t="e">
        <f>M14*C$7</f>
        <v>#REF!</v>
      </c>
    </row>
    <row r="15" spans="1:14">
      <c r="A15" s="81"/>
      <c r="B15" s="97" t="s">
        <v>29</v>
      </c>
      <c r="C15" s="27">
        <f>M13</f>
        <v>72967</v>
      </c>
      <c r="D15" s="98" t="e">
        <f>#REF!</f>
        <v>#REF!</v>
      </c>
      <c r="E15" s="99" t="e">
        <f t="shared" si="0"/>
        <v>#REF!</v>
      </c>
      <c r="F15" s="100" t="e">
        <f t="shared" si="1"/>
        <v>#REF!</v>
      </c>
      <c r="G15" s="97"/>
      <c r="H15" s="103"/>
      <c r="I15" s="103"/>
      <c r="J15" s="103"/>
      <c r="K15" s="103"/>
      <c r="L15" s="104"/>
      <c r="M15" s="96"/>
    </row>
    <row r="16" spans="1:14">
      <c r="A16" s="81"/>
      <c r="B16" s="97"/>
      <c r="C16" s="27"/>
      <c r="D16" s="108"/>
      <c r="E16" s="109" t="s">
        <v>55</v>
      </c>
      <c r="F16" s="110" t="e">
        <f>SUM(F10:F13)</f>
        <v>#REF!</v>
      </c>
      <c r="G16" s="106" t="s">
        <v>11</v>
      </c>
      <c r="H16" s="86" t="s">
        <v>3</v>
      </c>
      <c r="I16" s="86" t="s">
        <v>4</v>
      </c>
      <c r="J16" s="86" t="s">
        <v>5</v>
      </c>
      <c r="K16" s="86" t="s">
        <v>6</v>
      </c>
      <c r="L16" s="87" t="s">
        <v>7</v>
      </c>
      <c r="M16" s="107" t="s">
        <v>8</v>
      </c>
    </row>
    <row r="17" spans="1:15">
      <c r="A17" s="81"/>
      <c r="B17" s="97" t="s">
        <v>30</v>
      </c>
      <c r="C17" s="71"/>
      <c r="D17" s="98" t="e">
        <f>#REF!</f>
        <v>#REF!</v>
      </c>
      <c r="E17" s="95" t="e">
        <f>D17*C23</f>
        <v>#REF!</v>
      </c>
      <c r="F17" s="83"/>
      <c r="G17" s="94" t="s">
        <v>9</v>
      </c>
      <c r="H17" s="95">
        <v>89227</v>
      </c>
      <c r="I17" s="27">
        <v>63957</v>
      </c>
      <c r="J17" s="27">
        <v>125709</v>
      </c>
      <c r="K17" s="27">
        <v>93470</v>
      </c>
      <c r="L17" s="28">
        <v>132143</v>
      </c>
      <c r="M17" s="96">
        <f>SUM(H17:L17)</f>
        <v>504506</v>
      </c>
    </row>
    <row r="18" spans="1:15">
      <c r="A18" s="81"/>
      <c r="B18" s="97" t="s">
        <v>31</v>
      </c>
      <c r="C18" s="71"/>
      <c r="D18" s="98" t="e">
        <f>#REF!</f>
        <v>#REF!</v>
      </c>
      <c r="E18" s="95" t="e">
        <f>D18*C23</f>
        <v>#REF!</v>
      </c>
      <c r="F18" s="83"/>
      <c r="G18" s="97" t="s">
        <v>26</v>
      </c>
      <c r="H18" s="111" t="e">
        <f>$D$10*H17/1000</f>
        <v>#REF!</v>
      </c>
      <c r="I18" s="111" t="e">
        <f>$D$10*I17/1000</f>
        <v>#REF!</v>
      </c>
      <c r="J18" s="111" t="e">
        <f>$D$10*J17/1000</f>
        <v>#REF!</v>
      </c>
      <c r="K18" s="111" t="e">
        <f>$D$10*K17/1000</f>
        <v>#REF!</v>
      </c>
      <c r="L18" s="112" t="e">
        <f>$D$10*L17/1000</f>
        <v>#REF!</v>
      </c>
      <c r="M18" s="113" t="e">
        <f>SUM(H18:L18)</f>
        <v>#REF!</v>
      </c>
      <c r="N18" s="102" t="e">
        <f>M18*C$7</f>
        <v>#REF!</v>
      </c>
    </row>
    <row r="19" spans="1:15" ht="14.25" customHeight="1">
      <c r="A19" s="81"/>
      <c r="B19" s="97" t="s">
        <v>32</v>
      </c>
      <c r="C19" s="71"/>
      <c r="D19" s="98" t="e">
        <f>#REF!</f>
        <v>#REF!</v>
      </c>
      <c r="E19" s="95" t="e">
        <f>D19*C23</f>
        <v>#REF!</v>
      </c>
      <c r="G19" s="71"/>
      <c r="H19" s="103"/>
      <c r="I19" s="103"/>
      <c r="J19" s="103"/>
      <c r="K19" s="114" t="s">
        <v>33</v>
      </c>
      <c r="L19" s="115">
        <v>0.48399999999999999</v>
      </c>
      <c r="M19" s="116">
        <f>L19*C10/1000</f>
        <v>244.18090399999997</v>
      </c>
      <c r="N19" s="102">
        <f>M19*C$7</f>
        <v>265.69324164239998</v>
      </c>
    </row>
    <row r="20" spans="1:15" ht="14.25" customHeight="1">
      <c r="A20" s="81"/>
      <c r="B20" s="97" t="s">
        <v>34</v>
      </c>
      <c r="C20" s="71"/>
      <c r="D20" s="98" t="e">
        <f>#REF!</f>
        <v>#REF!</v>
      </c>
      <c r="E20" s="95" t="e">
        <f>D20*C23</f>
        <v>#REF!</v>
      </c>
      <c r="F20" s="83"/>
      <c r="G20" s="106" t="s">
        <v>12</v>
      </c>
      <c r="H20" s="86" t="s">
        <v>3</v>
      </c>
      <c r="I20" s="86" t="s">
        <v>4</v>
      </c>
      <c r="J20" s="86" t="s">
        <v>5</v>
      </c>
      <c r="K20" s="86" t="s">
        <v>6</v>
      </c>
      <c r="L20" s="87" t="s">
        <v>7</v>
      </c>
      <c r="M20" s="107" t="s">
        <v>8</v>
      </c>
      <c r="N20" s="117"/>
      <c r="O20" s="118" t="e">
        <f>N18+N22</f>
        <v>#REF!</v>
      </c>
    </row>
    <row r="21" spans="1:15" ht="14.25" customHeight="1">
      <c r="A21" s="81"/>
      <c r="B21" s="97"/>
      <c r="C21" s="71"/>
      <c r="D21" s="97"/>
      <c r="E21" s="97"/>
      <c r="F21" s="83"/>
      <c r="G21" s="94" t="s">
        <v>9</v>
      </c>
      <c r="H21" s="95">
        <v>16323</v>
      </c>
      <c r="I21" s="27">
        <v>10530</v>
      </c>
      <c r="J21" s="27">
        <v>16751</v>
      </c>
      <c r="K21" s="27">
        <v>9258</v>
      </c>
      <c r="L21" s="28">
        <v>27703</v>
      </c>
      <c r="M21" s="96">
        <f>SUM(H21:L21)</f>
        <v>80565</v>
      </c>
    </row>
    <row r="22" spans="1:15">
      <c r="A22" s="81"/>
      <c r="B22" s="94"/>
      <c r="C22" s="71"/>
      <c r="D22" s="119"/>
      <c r="E22" s="119"/>
      <c r="F22" s="120"/>
      <c r="G22" s="97" t="s">
        <v>26</v>
      </c>
      <c r="H22" s="111" t="e">
        <f>$D$11*H21/1000</f>
        <v>#REF!</v>
      </c>
      <c r="I22" s="111" t="e">
        <f>$D$11*I21/1000</f>
        <v>#REF!</v>
      </c>
      <c r="J22" s="111" t="e">
        <f>$D$11*J21/1000</f>
        <v>#REF!</v>
      </c>
      <c r="K22" s="111" t="e">
        <f>$D$11*K21/1000</f>
        <v>#REF!</v>
      </c>
      <c r="L22" s="112" t="e">
        <f>$D$11*L21/1000</f>
        <v>#REF!</v>
      </c>
      <c r="M22" s="113" t="e">
        <f>SUM(H22:L22)</f>
        <v>#REF!</v>
      </c>
      <c r="N22" s="102" t="e">
        <f>M22*C$7</f>
        <v>#REF!</v>
      </c>
    </row>
    <row r="23" spans="1:15">
      <c r="A23" s="121" t="s">
        <v>56</v>
      </c>
      <c r="B23" s="71"/>
      <c r="C23" s="122">
        <v>809754</v>
      </c>
      <c r="D23" s="123"/>
      <c r="E23" s="123"/>
      <c r="F23" s="120"/>
      <c r="G23" s="71"/>
      <c r="H23" s="103"/>
      <c r="I23" s="103"/>
      <c r="J23" s="103"/>
      <c r="K23" s="114" t="s">
        <v>33</v>
      </c>
      <c r="L23" s="115">
        <v>0.11899999999999999</v>
      </c>
      <c r="M23" s="124">
        <f>L23*C11/1000</f>
        <v>9.587234999999998</v>
      </c>
      <c r="N23" s="102">
        <f>M23*C$7</f>
        <v>10.431870403499998</v>
      </c>
    </row>
    <row r="24" spans="1:15">
      <c r="A24" s="125"/>
      <c r="B24" s="126"/>
      <c r="C24" s="122">
        <f>C23</f>
        <v>809754</v>
      </c>
      <c r="D24" s="127"/>
      <c r="E24" s="128"/>
      <c r="F24" s="120"/>
      <c r="G24" s="106" t="s">
        <v>13</v>
      </c>
      <c r="H24" s="86" t="s">
        <v>3</v>
      </c>
      <c r="I24" s="86" t="s">
        <v>4</v>
      </c>
      <c r="J24" s="86" t="s">
        <v>5</v>
      </c>
      <c r="K24" s="86" t="s">
        <v>6</v>
      </c>
      <c r="L24" s="87" t="s">
        <v>7</v>
      </c>
      <c r="M24" s="107" t="s">
        <v>8</v>
      </c>
    </row>
    <row r="25" spans="1:15">
      <c r="A25" s="81"/>
      <c r="B25" s="71"/>
      <c r="C25" s="97"/>
      <c r="D25" s="97"/>
      <c r="E25" s="97"/>
      <c r="F25" s="83"/>
      <c r="G25" s="94" t="s">
        <v>9</v>
      </c>
      <c r="H25" s="95">
        <v>129302</v>
      </c>
      <c r="I25" s="27">
        <v>90005</v>
      </c>
      <c r="J25" s="27">
        <v>145009</v>
      </c>
      <c r="K25" s="27">
        <v>129682</v>
      </c>
      <c r="L25" s="28">
        <v>168071</v>
      </c>
      <c r="M25" s="96">
        <f>SUM(H25:L25)</f>
        <v>662069</v>
      </c>
    </row>
    <row r="26" spans="1:15">
      <c r="A26" s="81"/>
      <c r="B26" s="71"/>
      <c r="C26" s="97"/>
      <c r="D26" s="97"/>
      <c r="E26" s="97"/>
      <c r="F26" s="83"/>
      <c r="G26" s="97" t="s">
        <v>26</v>
      </c>
      <c r="H26" s="111" t="e">
        <f>$D$12*H25/1000</f>
        <v>#REF!</v>
      </c>
      <c r="I26" s="111" t="e">
        <f>$D$12*I25/1000</f>
        <v>#REF!</v>
      </c>
      <c r="J26" s="111" t="e">
        <f>$D$12*J25/1000</f>
        <v>#REF!</v>
      </c>
      <c r="K26" s="111" t="e">
        <f>$D$12*K25/1000</f>
        <v>#REF!</v>
      </c>
      <c r="L26" s="112" t="e">
        <f>$D$12*L25/1000</f>
        <v>#REF!</v>
      </c>
      <c r="M26" s="113" t="e">
        <f>SUM(H26:L26)</f>
        <v>#REF!</v>
      </c>
      <c r="N26" s="102" t="e">
        <f>M26*C$7</f>
        <v>#REF!</v>
      </c>
    </row>
    <row r="27" spans="1:15">
      <c r="A27" s="129" t="s">
        <v>41</v>
      </c>
      <c r="B27" s="130" t="s">
        <v>18</v>
      </c>
      <c r="C27" s="131"/>
      <c r="D27" s="132"/>
      <c r="E27" s="132"/>
      <c r="F27" s="83"/>
      <c r="G27" s="71"/>
      <c r="H27" s="103"/>
      <c r="I27" s="103"/>
      <c r="J27" s="103"/>
      <c r="K27" s="103"/>
      <c r="L27" s="104"/>
      <c r="M27" s="133"/>
    </row>
    <row r="28" spans="1:15">
      <c r="A28" s="134" t="s">
        <v>42</v>
      </c>
      <c r="B28" s="135" t="s">
        <v>21</v>
      </c>
      <c r="C28" s="135" t="s">
        <v>43</v>
      </c>
      <c r="D28" s="135" t="s">
        <v>44</v>
      </c>
      <c r="E28" s="135" t="s">
        <v>45</v>
      </c>
      <c r="F28" s="83"/>
      <c r="G28" s="106" t="s">
        <v>14</v>
      </c>
      <c r="H28" s="86" t="s">
        <v>3</v>
      </c>
      <c r="I28" s="86" t="s">
        <v>4</v>
      </c>
      <c r="J28" s="86" t="s">
        <v>5</v>
      </c>
      <c r="K28" s="86" t="s">
        <v>6</v>
      </c>
      <c r="L28" s="87" t="s">
        <v>7</v>
      </c>
      <c r="M28" s="107" t="s">
        <v>8</v>
      </c>
      <c r="N28" s="117"/>
      <c r="O28" s="118" t="e">
        <f>N26+N30</f>
        <v>#REF!</v>
      </c>
    </row>
    <row r="29" spans="1:15">
      <c r="A29" s="136"/>
      <c r="B29" s="97" t="s">
        <v>46</v>
      </c>
      <c r="C29" s="122">
        <v>234111</v>
      </c>
      <c r="D29" s="97">
        <v>0.39</v>
      </c>
      <c r="E29" s="99">
        <f>(C29*D29)*C7/1000</f>
        <v>99.34710984900002</v>
      </c>
      <c r="F29" s="83" t="s">
        <v>39</v>
      </c>
      <c r="G29" s="94" t="s">
        <v>9</v>
      </c>
      <c r="H29" s="95">
        <v>23202</v>
      </c>
      <c r="I29" s="27">
        <v>16818</v>
      </c>
      <c r="J29" s="27">
        <v>14412</v>
      </c>
      <c r="K29" s="27">
        <v>12354</v>
      </c>
      <c r="L29" s="28">
        <v>30623</v>
      </c>
      <c r="M29" s="96">
        <f>SUM(H29:L29)</f>
        <v>97409</v>
      </c>
    </row>
    <row r="30" spans="1:15">
      <c r="A30" s="81"/>
      <c r="B30" s="71"/>
      <c r="C30" s="122">
        <f>C29</f>
        <v>234111</v>
      </c>
      <c r="D30" s="99">
        <v>0.82</v>
      </c>
      <c r="E30" s="137">
        <f>(C30*D30)*C7/1000</f>
        <v>208.88366686200001</v>
      </c>
      <c r="F30" s="138" t="s">
        <v>40</v>
      </c>
      <c r="G30" s="135" t="s">
        <v>26</v>
      </c>
      <c r="H30" s="139" t="e">
        <f>$D$13*H29/1000</f>
        <v>#REF!</v>
      </c>
      <c r="I30" s="139" t="e">
        <f>$D$13*I29/1000</f>
        <v>#REF!</v>
      </c>
      <c r="J30" s="139" t="e">
        <f>$D$13*J29/1000</f>
        <v>#REF!</v>
      </c>
      <c r="K30" s="139" t="e">
        <f>$D$13*K29/1000</f>
        <v>#REF!</v>
      </c>
      <c r="L30" s="140" t="e">
        <f>$D$13*L29/1000</f>
        <v>#REF!</v>
      </c>
      <c r="M30" s="141" t="e">
        <f>SUM(H30:L30)</f>
        <v>#REF!</v>
      </c>
      <c r="N30" s="102" t="e">
        <f>M30*C$7</f>
        <v>#REF!</v>
      </c>
    </row>
    <row r="31" spans="1:15" ht="13.5" thickBot="1">
      <c r="A31" s="142" t="s">
        <v>47</v>
      </c>
      <c r="B31" s="143"/>
      <c r="C31" s="143"/>
      <c r="D31" s="143"/>
      <c r="E31" s="143"/>
      <c r="F31" s="144"/>
    </row>
    <row r="32" spans="1:15" ht="13.5" thickBot="1">
      <c r="A32" s="71"/>
      <c r="B32" s="71"/>
      <c r="C32" s="71"/>
      <c r="D32" s="71"/>
      <c r="E32" s="71"/>
      <c r="F32" s="71"/>
    </row>
    <row r="33" spans="1:13">
      <c r="A33" s="74"/>
      <c r="B33" s="75"/>
      <c r="C33" s="75"/>
      <c r="D33" s="75"/>
      <c r="E33" s="75"/>
      <c r="F33" s="77"/>
      <c r="H33" s="117"/>
      <c r="I33" s="117"/>
      <c r="J33" s="117"/>
      <c r="K33" s="117"/>
      <c r="L33" s="117"/>
      <c r="M33" s="117"/>
    </row>
    <row r="34" spans="1:13">
      <c r="A34" s="81"/>
      <c r="B34" s="71"/>
      <c r="C34" s="71"/>
      <c r="D34" s="71"/>
      <c r="E34" s="71"/>
      <c r="F34" s="83"/>
      <c r="H34" s="117"/>
      <c r="I34" s="117"/>
      <c r="J34" s="117"/>
      <c r="K34" s="117"/>
      <c r="L34" s="117"/>
      <c r="M34" s="117"/>
    </row>
    <row r="35" spans="1:13">
      <c r="A35" s="81"/>
      <c r="B35" s="82" t="s">
        <v>48</v>
      </c>
      <c r="C35" s="71"/>
      <c r="D35" s="71"/>
      <c r="E35" s="71"/>
      <c r="F35" s="83"/>
    </row>
    <row r="36" spans="1:13">
      <c r="A36" s="129" t="s">
        <v>20</v>
      </c>
      <c r="B36" s="145" t="s">
        <v>21</v>
      </c>
      <c r="C36" s="145" t="s">
        <v>22</v>
      </c>
      <c r="D36" s="145" t="s">
        <v>23</v>
      </c>
      <c r="E36" s="145" t="s">
        <v>24</v>
      </c>
      <c r="F36" s="146" t="s">
        <v>25</v>
      </c>
    </row>
    <row r="37" spans="1:13">
      <c r="A37" s="81"/>
      <c r="B37" s="97" t="s">
        <v>0</v>
      </c>
      <c r="C37" s="27">
        <f>M17</f>
        <v>504506</v>
      </c>
      <c r="D37" s="98" t="e">
        <f>D10</f>
        <v>#REF!</v>
      </c>
      <c r="E37" s="99" t="e">
        <f t="shared" ref="E37:E42" si="2">C37*D37/1000</f>
        <v>#REF!</v>
      </c>
      <c r="F37" s="100" t="e">
        <f>(C37*D37)*C7/1000</f>
        <v>#REF!</v>
      </c>
    </row>
    <row r="38" spans="1:13">
      <c r="A38" s="81"/>
      <c r="B38" s="97" t="s">
        <v>1</v>
      </c>
      <c r="C38" s="27">
        <f>M21</f>
        <v>80565</v>
      </c>
      <c r="D38" s="98" t="e">
        <f>D11</f>
        <v>#REF!</v>
      </c>
      <c r="E38" s="99" t="e">
        <f t="shared" si="2"/>
        <v>#REF!</v>
      </c>
      <c r="F38" s="100" t="e">
        <f>(C38*D38)*C7/1000</f>
        <v>#REF!</v>
      </c>
      <c r="H38" s="117"/>
      <c r="I38" s="117"/>
      <c r="J38" s="117"/>
      <c r="K38" s="117"/>
      <c r="L38" s="117"/>
      <c r="M38" s="117"/>
    </row>
    <row r="39" spans="1:13">
      <c r="A39" s="81"/>
      <c r="B39" s="97" t="s">
        <v>27</v>
      </c>
      <c r="C39" s="27">
        <f>M25</f>
        <v>662069</v>
      </c>
      <c r="D39" s="147">
        <v>0.70099999999999996</v>
      </c>
      <c r="E39" s="148">
        <f t="shared" si="2"/>
        <v>464.11036899999993</v>
      </c>
      <c r="F39" s="110">
        <f>(C39*D39)*C7/1000</f>
        <v>504.99849250890003</v>
      </c>
    </row>
    <row r="40" spans="1:13">
      <c r="A40" s="81"/>
      <c r="B40" s="97" t="s">
        <v>28</v>
      </c>
      <c r="C40" s="95">
        <f>M29</f>
        <v>97409</v>
      </c>
      <c r="D40" s="98" t="e">
        <f>D13</f>
        <v>#REF!</v>
      </c>
      <c r="E40" s="99" t="e">
        <f t="shared" si="2"/>
        <v>#REF!</v>
      </c>
      <c r="F40" s="100" t="e">
        <f>(C40*D40)*C7/1000</f>
        <v>#REF!</v>
      </c>
    </row>
    <row r="41" spans="1:13">
      <c r="A41" s="81"/>
      <c r="B41" s="97" t="s">
        <v>2</v>
      </c>
      <c r="C41" s="27">
        <f>M9</f>
        <v>505799</v>
      </c>
      <c r="D41" s="98" t="e">
        <f>D14</f>
        <v>#REF!</v>
      </c>
      <c r="E41" s="99" t="e">
        <f t="shared" si="2"/>
        <v>#REF!</v>
      </c>
      <c r="F41" s="100" t="e">
        <f>(C41*D41)*C7/1000</f>
        <v>#REF!</v>
      </c>
    </row>
    <row r="42" spans="1:13">
      <c r="A42" s="81"/>
      <c r="B42" s="97" t="s">
        <v>29</v>
      </c>
      <c r="C42" s="27">
        <f>M13</f>
        <v>72967</v>
      </c>
      <c r="D42" s="98" t="e">
        <f>D15</f>
        <v>#REF!</v>
      </c>
      <c r="E42" s="99" t="e">
        <f t="shared" si="2"/>
        <v>#REF!</v>
      </c>
      <c r="F42" s="100" t="e">
        <f>(C42*D42)*C7/1000</f>
        <v>#REF!</v>
      </c>
    </row>
    <row r="43" spans="1:13">
      <c r="A43" s="81"/>
      <c r="B43" s="97"/>
      <c r="C43" s="97"/>
      <c r="D43" s="97"/>
      <c r="E43" s="97"/>
      <c r="F43" s="83"/>
    </row>
    <row r="44" spans="1:13">
      <c r="A44" s="81"/>
      <c r="B44" s="71"/>
      <c r="C44" s="71"/>
      <c r="D44" s="71"/>
      <c r="E44" s="71"/>
      <c r="F44" s="83"/>
    </row>
    <row r="45" spans="1:13">
      <c r="A45" s="81"/>
      <c r="B45" s="71"/>
      <c r="C45" s="71"/>
      <c r="D45" s="86" t="s">
        <v>57</v>
      </c>
      <c r="E45" s="86" t="s">
        <v>37</v>
      </c>
      <c r="F45" s="83"/>
    </row>
    <row r="46" spans="1:13">
      <c r="A46" s="81" t="s">
        <v>38</v>
      </c>
      <c r="B46" s="71"/>
      <c r="C46" s="122">
        <f>C23</f>
        <v>809754</v>
      </c>
      <c r="D46" s="99" t="e">
        <f>D17</f>
        <v>#REF!</v>
      </c>
      <c r="E46" s="99" t="e">
        <f>(C46*D46/1000)*1.0881</f>
        <v>#REF!</v>
      </c>
      <c r="F46" s="83" t="s">
        <v>39</v>
      </c>
    </row>
    <row r="47" spans="1:13">
      <c r="A47" s="125"/>
      <c r="B47" s="126"/>
      <c r="C47" s="122">
        <f>C46</f>
        <v>809754</v>
      </c>
      <c r="D47" s="98" t="e">
        <f>D19</f>
        <v>#REF!</v>
      </c>
      <c r="E47" s="51" t="e">
        <f>C47*D47/1000</f>
        <v>#REF!</v>
      </c>
      <c r="F47" s="138" t="s">
        <v>40</v>
      </c>
    </row>
    <row r="48" spans="1:13">
      <c r="A48" s="81"/>
      <c r="B48" s="71"/>
      <c r="C48" s="97"/>
      <c r="D48" s="97"/>
      <c r="E48" s="97"/>
      <c r="F48" s="83"/>
    </row>
    <row r="49" spans="1:6">
      <c r="A49" s="81"/>
      <c r="B49" s="71"/>
      <c r="C49" s="71"/>
      <c r="D49" s="71"/>
      <c r="E49" s="71"/>
      <c r="F49" s="83"/>
    </row>
    <row r="50" spans="1:6">
      <c r="A50" s="129" t="s">
        <v>41</v>
      </c>
      <c r="B50" s="130" t="s">
        <v>48</v>
      </c>
      <c r="C50" s="131"/>
      <c r="D50" s="132"/>
      <c r="E50" s="132"/>
      <c r="F50" s="83"/>
    </row>
    <row r="51" spans="1:6">
      <c r="A51" s="81"/>
      <c r="B51" s="135" t="s">
        <v>21</v>
      </c>
      <c r="C51" s="135" t="s">
        <v>43</v>
      </c>
      <c r="D51" s="135" t="s">
        <v>49</v>
      </c>
      <c r="E51" s="135" t="s">
        <v>45</v>
      </c>
      <c r="F51" s="83"/>
    </row>
    <row r="52" spans="1:6">
      <c r="A52" s="81"/>
      <c r="B52" s="97" t="s">
        <v>46</v>
      </c>
      <c r="C52" s="122">
        <f>C29</f>
        <v>234111</v>
      </c>
      <c r="D52" s="97">
        <v>0.32</v>
      </c>
      <c r="E52" s="99">
        <f>(D52*C52)*C7/1000</f>
        <v>81.515577312000005</v>
      </c>
      <c r="F52" s="83" t="s">
        <v>39</v>
      </c>
    </row>
    <row r="53" spans="1:6">
      <c r="A53" s="81"/>
      <c r="B53" s="71"/>
      <c r="C53" s="122">
        <f>C52</f>
        <v>234111</v>
      </c>
      <c r="D53" s="99">
        <f>D30</f>
        <v>0.82</v>
      </c>
      <c r="E53" s="99">
        <f>(D53*C53)*C7/1000</f>
        <v>208.88366686200001</v>
      </c>
      <c r="F53" s="83" t="s">
        <v>40</v>
      </c>
    </row>
    <row r="54" spans="1:6" ht="13.5" thickBot="1">
      <c r="A54" s="142"/>
      <c r="B54" s="143"/>
      <c r="C54" s="143"/>
      <c r="D54" s="143"/>
      <c r="E54" s="143"/>
      <c r="F54" s="144"/>
    </row>
  </sheetData>
  <pageMargins left="0.75" right="0.75" top="0.25" bottom="1" header="0.25" footer="0.5"/>
  <pageSetup scale="70" orientation="landscape" copies="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7"/>
  <sheetViews>
    <sheetView tabSelected="1" zoomScaleNormal="100" workbookViewId="0">
      <pane ySplit="7" topLeftCell="A8" activePane="bottomLeft" state="frozen"/>
      <selection pane="bottomLeft" activeCell="E4" sqref="E4"/>
    </sheetView>
  </sheetViews>
  <sheetFormatPr defaultRowHeight="12.75"/>
  <cols>
    <col min="1" max="1" width="9.28515625" style="68" customWidth="1"/>
    <col min="2" max="3" width="11.7109375" style="68" customWidth="1"/>
    <col min="4" max="4" width="9.140625" style="68"/>
    <col min="5" max="5" width="4.7109375" style="68" customWidth="1"/>
    <col min="6" max="6" width="9.140625" style="68"/>
    <col min="7" max="7" width="4.7109375" style="68" customWidth="1"/>
    <col min="8" max="248" width="9.140625" style="68"/>
    <col min="249" max="249" width="9.28515625" style="68" customWidth="1"/>
    <col min="250" max="257" width="11.7109375" style="68" customWidth="1"/>
    <col min="258" max="259" width="13.7109375" style="68" customWidth="1"/>
    <col min="260" max="260" width="9.140625" style="68"/>
    <col min="261" max="261" width="4.7109375" style="68" customWidth="1"/>
    <col min="262" max="262" width="9.140625" style="68"/>
    <col min="263" max="263" width="4.7109375" style="68" customWidth="1"/>
    <col min="264" max="504" width="9.140625" style="68"/>
    <col min="505" max="505" width="9.28515625" style="68" customWidth="1"/>
    <col min="506" max="513" width="11.7109375" style="68" customWidth="1"/>
    <col min="514" max="515" width="13.7109375" style="68" customWidth="1"/>
    <col min="516" max="516" width="9.140625" style="68"/>
    <col min="517" max="517" width="4.7109375" style="68" customWidth="1"/>
    <col min="518" max="518" width="9.140625" style="68"/>
    <col min="519" max="519" width="4.7109375" style="68" customWidth="1"/>
    <col min="520" max="760" width="9.140625" style="68"/>
    <col min="761" max="761" width="9.28515625" style="68" customWidth="1"/>
    <col min="762" max="769" width="11.7109375" style="68" customWidth="1"/>
    <col min="770" max="771" width="13.7109375" style="68" customWidth="1"/>
    <col min="772" max="772" width="9.140625" style="68"/>
    <col min="773" max="773" width="4.7109375" style="68" customWidth="1"/>
    <col min="774" max="774" width="9.140625" style="68"/>
    <col min="775" max="775" width="4.7109375" style="68" customWidth="1"/>
    <col min="776" max="1016" width="9.140625" style="68"/>
    <col min="1017" max="1017" width="9.28515625" style="68" customWidth="1"/>
    <col min="1018" max="1025" width="11.7109375" style="68" customWidth="1"/>
    <col min="1026" max="1027" width="13.7109375" style="68" customWidth="1"/>
    <col min="1028" max="1028" width="9.140625" style="68"/>
    <col min="1029" max="1029" width="4.7109375" style="68" customWidth="1"/>
    <col min="1030" max="1030" width="9.140625" style="68"/>
    <col min="1031" max="1031" width="4.7109375" style="68" customWidth="1"/>
    <col min="1032" max="1272" width="9.140625" style="68"/>
    <col min="1273" max="1273" width="9.28515625" style="68" customWidth="1"/>
    <col min="1274" max="1281" width="11.7109375" style="68" customWidth="1"/>
    <col min="1282" max="1283" width="13.7109375" style="68" customWidth="1"/>
    <col min="1284" max="1284" width="9.140625" style="68"/>
    <col min="1285" max="1285" width="4.7109375" style="68" customWidth="1"/>
    <col min="1286" max="1286" width="9.140625" style="68"/>
    <col min="1287" max="1287" width="4.7109375" style="68" customWidth="1"/>
    <col min="1288" max="1528" width="9.140625" style="68"/>
    <col min="1529" max="1529" width="9.28515625" style="68" customWidth="1"/>
    <col min="1530" max="1537" width="11.7109375" style="68" customWidth="1"/>
    <col min="1538" max="1539" width="13.7109375" style="68" customWidth="1"/>
    <col min="1540" max="1540" width="9.140625" style="68"/>
    <col min="1541" max="1541" width="4.7109375" style="68" customWidth="1"/>
    <col min="1542" max="1542" width="9.140625" style="68"/>
    <col min="1543" max="1543" width="4.7109375" style="68" customWidth="1"/>
    <col min="1544" max="1784" width="9.140625" style="68"/>
    <col min="1785" max="1785" width="9.28515625" style="68" customWidth="1"/>
    <col min="1786" max="1793" width="11.7109375" style="68" customWidth="1"/>
    <col min="1794" max="1795" width="13.7109375" style="68" customWidth="1"/>
    <col min="1796" max="1796" width="9.140625" style="68"/>
    <col min="1797" max="1797" width="4.7109375" style="68" customWidth="1"/>
    <col min="1798" max="1798" width="9.140625" style="68"/>
    <col min="1799" max="1799" width="4.7109375" style="68" customWidth="1"/>
    <col min="1800" max="2040" width="9.140625" style="68"/>
    <col min="2041" max="2041" width="9.28515625" style="68" customWidth="1"/>
    <col min="2042" max="2049" width="11.7109375" style="68" customWidth="1"/>
    <col min="2050" max="2051" width="13.7109375" style="68" customWidth="1"/>
    <col min="2052" max="2052" width="9.140625" style="68"/>
    <col min="2053" max="2053" width="4.7109375" style="68" customWidth="1"/>
    <col min="2054" max="2054" width="9.140625" style="68"/>
    <col min="2055" max="2055" width="4.7109375" style="68" customWidth="1"/>
    <col min="2056" max="2296" width="9.140625" style="68"/>
    <col min="2297" max="2297" width="9.28515625" style="68" customWidth="1"/>
    <col min="2298" max="2305" width="11.7109375" style="68" customWidth="1"/>
    <col min="2306" max="2307" width="13.7109375" style="68" customWidth="1"/>
    <col min="2308" max="2308" width="9.140625" style="68"/>
    <col min="2309" max="2309" width="4.7109375" style="68" customWidth="1"/>
    <col min="2310" max="2310" width="9.140625" style="68"/>
    <col min="2311" max="2311" width="4.7109375" style="68" customWidth="1"/>
    <col min="2312" max="2552" width="9.140625" style="68"/>
    <col min="2553" max="2553" width="9.28515625" style="68" customWidth="1"/>
    <col min="2554" max="2561" width="11.7109375" style="68" customWidth="1"/>
    <col min="2562" max="2563" width="13.7109375" style="68" customWidth="1"/>
    <col min="2564" max="2564" width="9.140625" style="68"/>
    <col min="2565" max="2565" width="4.7109375" style="68" customWidth="1"/>
    <col min="2566" max="2566" width="9.140625" style="68"/>
    <col min="2567" max="2567" width="4.7109375" style="68" customWidth="1"/>
    <col min="2568" max="2808" width="9.140625" style="68"/>
    <col min="2809" max="2809" width="9.28515625" style="68" customWidth="1"/>
    <col min="2810" max="2817" width="11.7109375" style="68" customWidth="1"/>
    <col min="2818" max="2819" width="13.7109375" style="68" customWidth="1"/>
    <col min="2820" max="2820" width="9.140625" style="68"/>
    <col min="2821" max="2821" width="4.7109375" style="68" customWidth="1"/>
    <col min="2822" max="2822" width="9.140625" style="68"/>
    <col min="2823" max="2823" width="4.7109375" style="68" customWidth="1"/>
    <col min="2824" max="3064" width="9.140625" style="68"/>
    <col min="3065" max="3065" width="9.28515625" style="68" customWidth="1"/>
    <col min="3066" max="3073" width="11.7109375" style="68" customWidth="1"/>
    <col min="3074" max="3075" width="13.7109375" style="68" customWidth="1"/>
    <col min="3076" max="3076" width="9.140625" style="68"/>
    <col min="3077" max="3077" width="4.7109375" style="68" customWidth="1"/>
    <col min="3078" max="3078" width="9.140625" style="68"/>
    <col min="3079" max="3079" width="4.7109375" style="68" customWidth="1"/>
    <col min="3080" max="3320" width="9.140625" style="68"/>
    <col min="3321" max="3321" width="9.28515625" style="68" customWidth="1"/>
    <col min="3322" max="3329" width="11.7109375" style="68" customWidth="1"/>
    <col min="3330" max="3331" width="13.7109375" style="68" customWidth="1"/>
    <col min="3332" max="3332" width="9.140625" style="68"/>
    <col min="3333" max="3333" width="4.7109375" style="68" customWidth="1"/>
    <col min="3334" max="3334" width="9.140625" style="68"/>
    <col min="3335" max="3335" width="4.7109375" style="68" customWidth="1"/>
    <col min="3336" max="3576" width="9.140625" style="68"/>
    <col min="3577" max="3577" width="9.28515625" style="68" customWidth="1"/>
    <col min="3578" max="3585" width="11.7109375" style="68" customWidth="1"/>
    <col min="3586" max="3587" width="13.7109375" style="68" customWidth="1"/>
    <col min="3588" max="3588" width="9.140625" style="68"/>
    <col min="3589" max="3589" width="4.7109375" style="68" customWidth="1"/>
    <col min="3590" max="3590" width="9.140625" style="68"/>
    <col min="3591" max="3591" width="4.7109375" style="68" customWidth="1"/>
    <col min="3592" max="3832" width="9.140625" style="68"/>
    <col min="3833" max="3833" width="9.28515625" style="68" customWidth="1"/>
    <col min="3834" max="3841" width="11.7109375" style="68" customWidth="1"/>
    <col min="3842" max="3843" width="13.7109375" style="68" customWidth="1"/>
    <col min="3844" max="3844" width="9.140625" style="68"/>
    <col min="3845" max="3845" width="4.7109375" style="68" customWidth="1"/>
    <col min="3846" max="3846" width="9.140625" style="68"/>
    <col min="3847" max="3847" width="4.7109375" style="68" customWidth="1"/>
    <col min="3848" max="4088" width="9.140625" style="68"/>
    <col min="4089" max="4089" width="9.28515625" style="68" customWidth="1"/>
    <col min="4090" max="4097" width="11.7109375" style="68" customWidth="1"/>
    <col min="4098" max="4099" width="13.7109375" style="68" customWidth="1"/>
    <col min="4100" max="4100" width="9.140625" style="68"/>
    <col min="4101" max="4101" width="4.7109375" style="68" customWidth="1"/>
    <col min="4102" max="4102" width="9.140625" style="68"/>
    <col min="4103" max="4103" width="4.7109375" style="68" customWidth="1"/>
    <col min="4104" max="4344" width="9.140625" style="68"/>
    <col min="4345" max="4345" width="9.28515625" style="68" customWidth="1"/>
    <col min="4346" max="4353" width="11.7109375" style="68" customWidth="1"/>
    <col min="4354" max="4355" width="13.7109375" style="68" customWidth="1"/>
    <col min="4356" max="4356" width="9.140625" style="68"/>
    <col min="4357" max="4357" width="4.7109375" style="68" customWidth="1"/>
    <col min="4358" max="4358" width="9.140625" style="68"/>
    <col min="4359" max="4359" width="4.7109375" style="68" customWidth="1"/>
    <col min="4360" max="4600" width="9.140625" style="68"/>
    <col min="4601" max="4601" width="9.28515625" style="68" customWidth="1"/>
    <col min="4602" max="4609" width="11.7109375" style="68" customWidth="1"/>
    <col min="4610" max="4611" width="13.7109375" style="68" customWidth="1"/>
    <col min="4612" max="4612" width="9.140625" style="68"/>
    <col min="4613" max="4613" width="4.7109375" style="68" customWidth="1"/>
    <col min="4614" max="4614" width="9.140625" style="68"/>
    <col min="4615" max="4615" width="4.7109375" style="68" customWidth="1"/>
    <col min="4616" max="4856" width="9.140625" style="68"/>
    <col min="4857" max="4857" width="9.28515625" style="68" customWidth="1"/>
    <col min="4858" max="4865" width="11.7109375" style="68" customWidth="1"/>
    <col min="4866" max="4867" width="13.7109375" style="68" customWidth="1"/>
    <col min="4868" max="4868" width="9.140625" style="68"/>
    <col min="4869" max="4869" width="4.7109375" style="68" customWidth="1"/>
    <col min="4870" max="4870" width="9.140625" style="68"/>
    <col min="4871" max="4871" width="4.7109375" style="68" customWidth="1"/>
    <col min="4872" max="5112" width="9.140625" style="68"/>
    <col min="5113" max="5113" width="9.28515625" style="68" customWidth="1"/>
    <col min="5114" max="5121" width="11.7109375" style="68" customWidth="1"/>
    <col min="5122" max="5123" width="13.7109375" style="68" customWidth="1"/>
    <col min="5124" max="5124" width="9.140625" style="68"/>
    <col min="5125" max="5125" width="4.7109375" style="68" customWidth="1"/>
    <col min="5126" max="5126" width="9.140625" style="68"/>
    <col min="5127" max="5127" width="4.7109375" style="68" customWidth="1"/>
    <col min="5128" max="5368" width="9.140625" style="68"/>
    <col min="5369" max="5369" width="9.28515625" style="68" customWidth="1"/>
    <col min="5370" max="5377" width="11.7109375" style="68" customWidth="1"/>
    <col min="5378" max="5379" width="13.7109375" style="68" customWidth="1"/>
    <col min="5380" max="5380" width="9.140625" style="68"/>
    <col min="5381" max="5381" width="4.7109375" style="68" customWidth="1"/>
    <col min="5382" max="5382" width="9.140625" style="68"/>
    <col min="5383" max="5383" width="4.7109375" style="68" customWidth="1"/>
    <col min="5384" max="5624" width="9.140625" style="68"/>
    <col min="5625" max="5625" width="9.28515625" style="68" customWidth="1"/>
    <col min="5626" max="5633" width="11.7109375" style="68" customWidth="1"/>
    <col min="5634" max="5635" width="13.7109375" style="68" customWidth="1"/>
    <col min="5636" max="5636" width="9.140625" style="68"/>
    <col min="5637" max="5637" width="4.7109375" style="68" customWidth="1"/>
    <col min="5638" max="5638" width="9.140625" style="68"/>
    <col min="5639" max="5639" width="4.7109375" style="68" customWidth="1"/>
    <col min="5640" max="5880" width="9.140625" style="68"/>
    <col min="5881" max="5881" width="9.28515625" style="68" customWidth="1"/>
    <col min="5882" max="5889" width="11.7109375" style="68" customWidth="1"/>
    <col min="5890" max="5891" width="13.7109375" style="68" customWidth="1"/>
    <col min="5892" max="5892" width="9.140625" style="68"/>
    <col min="5893" max="5893" width="4.7109375" style="68" customWidth="1"/>
    <col min="5894" max="5894" width="9.140625" style="68"/>
    <col min="5895" max="5895" width="4.7109375" style="68" customWidth="1"/>
    <col min="5896" max="6136" width="9.140625" style="68"/>
    <col min="6137" max="6137" width="9.28515625" style="68" customWidth="1"/>
    <col min="6138" max="6145" width="11.7109375" style="68" customWidth="1"/>
    <col min="6146" max="6147" width="13.7109375" style="68" customWidth="1"/>
    <col min="6148" max="6148" width="9.140625" style="68"/>
    <col min="6149" max="6149" width="4.7109375" style="68" customWidth="1"/>
    <col min="6150" max="6150" width="9.140625" style="68"/>
    <col min="6151" max="6151" width="4.7109375" style="68" customWidth="1"/>
    <col min="6152" max="6392" width="9.140625" style="68"/>
    <col min="6393" max="6393" width="9.28515625" style="68" customWidth="1"/>
    <col min="6394" max="6401" width="11.7109375" style="68" customWidth="1"/>
    <col min="6402" max="6403" width="13.7109375" style="68" customWidth="1"/>
    <col min="6404" max="6404" width="9.140625" style="68"/>
    <col min="6405" max="6405" width="4.7109375" style="68" customWidth="1"/>
    <col min="6406" max="6406" width="9.140625" style="68"/>
    <col min="6407" max="6407" width="4.7109375" style="68" customWidth="1"/>
    <col min="6408" max="6648" width="9.140625" style="68"/>
    <col min="6649" max="6649" width="9.28515625" style="68" customWidth="1"/>
    <col min="6650" max="6657" width="11.7109375" style="68" customWidth="1"/>
    <col min="6658" max="6659" width="13.7109375" style="68" customWidth="1"/>
    <col min="6660" max="6660" width="9.140625" style="68"/>
    <col min="6661" max="6661" width="4.7109375" style="68" customWidth="1"/>
    <col min="6662" max="6662" width="9.140625" style="68"/>
    <col min="6663" max="6663" width="4.7109375" style="68" customWidth="1"/>
    <col min="6664" max="6904" width="9.140625" style="68"/>
    <col min="6905" max="6905" width="9.28515625" style="68" customWidth="1"/>
    <col min="6906" max="6913" width="11.7109375" style="68" customWidth="1"/>
    <col min="6914" max="6915" width="13.7109375" style="68" customWidth="1"/>
    <col min="6916" max="6916" width="9.140625" style="68"/>
    <col min="6917" max="6917" width="4.7109375" style="68" customWidth="1"/>
    <col min="6918" max="6918" width="9.140625" style="68"/>
    <col min="6919" max="6919" width="4.7109375" style="68" customWidth="1"/>
    <col min="6920" max="7160" width="9.140625" style="68"/>
    <col min="7161" max="7161" width="9.28515625" style="68" customWidth="1"/>
    <col min="7162" max="7169" width="11.7109375" style="68" customWidth="1"/>
    <col min="7170" max="7171" width="13.7109375" style="68" customWidth="1"/>
    <col min="7172" max="7172" width="9.140625" style="68"/>
    <col min="7173" max="7173" width="4.7109375" style="68" customWidth="1"/>
    <col min="7174" max="7174" width="9.140625" style="68"/>
    <col min="7175" max="7175" width="4.7109375" style="68" customWidth="1"/>
    <col min="7176" max="7416" width="9.140625" style="68"/>
    <col min="7417" max="7417" width="9.28515625" style="68" customWidth="1"/>
    <col min="7418" max="7425" width="11.7109375" style="68" customWidth="1"/>
    <col min="7426" max="7427" width="13.7109375" style="68" customWidth="1"/>
    <col min="7428" max="7428" width="9.140625" style="68"/>
    <col min="7429" max="7429" width="4.7109375" style="68" customWidth="1"/>
    <col min="7430" max="7430" width="9.140625" style="68"/>
    <col min="7431" max="7431" width="4.7109375" style="68" customWidth="1"/>
    <col min="7432" max="7672" width="9.140625" style="68"/>
    <col min="7673" max="7673" width="9.28515625" style="68" customWidth="1"/>
    <col min="7674" max="7681" width="11.7109375" style="68" customWidth="1"/>
    <col min="7682" max="7683" width="13.7109375" style="68" customWidth="1"/>
    <col min="7684" max="7684" width="9.140625" style="68"/>
    <col min="7685" max="7685" width="4.7109375" style="68" customWidth="1"/>
    <col min="7686" max="7686" width="9.140625" style="68"/>
    <col min="7687" max="7687" width="4.7109375" style="68" customWidth="1"/>
    <col min="7688" max="7928" width="9.140625" style="68"/>
    <col min="7929" max="7929" width="9.28515625" style="68" customWidth="1"/>
    <col min="7930" max="7937" width="11.7109375" style="68" customWidth="1"/>
    <col min="7938" max="7939" width="13.7109375" style="68" customWidth="1"/>
    <col min="7940" max="7940" width="9.140625" style="68"/>
    <col min="7941" max="7941" width="4.7109375" style="68" customWidth="1"/>
    <col min="7942" max="7942" width="9.140625" style="68"/>
    <col min="7943" max="7943" width="4.7109375" style="68" customWidth="1"/>
    <col min="7944" max="8184" width="9.140625" style="68"/>
    <col min="8185" max="8185" width="9.28515625" style="68" customWidth="1"/>
    <col min="8186" max="8193" width="11.7109375" style="68" customWidth="1"/>
    <col min="8194" max="8195" width="13.7109375" style="68" customWidth="1"/>
    <col min="8196" max="8196" width="9.140625" style="68"/>
    <col min="8197" max="8197" width="4.7109375" style="68" customWidth="1"/>
    <col min="8198" max="8198" width="9.140625" style="68"/>
    <col min="8199" max="8199" width="4.7109375" style="68" customWidth="1"/>
    <col min="8200" max="8440" width="9.140625" style="68"/>
    <col min="8441" max="8441" width="9.28515625" style="68" customWidth="1"/>
    <col min="8442" max="8449" width="11.7109375" style="68" customWidth="1"/>
    <col min="8450" max="8451" width="13.7109375" style="68" customWidth="1"/>
    <col min="8452" max="8452" width="9.140625" style="68"/>
    <col min="8453" max="8453" width="4.7109375" style="68" customWidth="1"/>
    <col min="8454" max="8454" width="9.140625" style="68"/>
    <col min="8455" max="8455" width="4.7109375" style="68" customWidth="1"/>
    <col min="8456" max="8696" width="9.140625" style="68"/>
    <col min="8697" max="8697" width="9.28515625" style="68" customWidth="1"/>
    <col min="8698" max="8705" width="11.7109375" style="68" customWidth="1"/>
    <col min="8706" max="8707" width="13.7109375" style="68" customWidth="1"/>
    <col min="8708" max="8708" width="9.140625" style="68"/>
    <col min="8709" max="8709" width="4.7109375" style="68" customWidth="1"/>
    <col min="8710" max="8710" width="9.140625" style="68"/>
    <col min="8711" max="8711" width="4.7109375" style="68" customWidth="1"/>
    <col min="8712" max="8952" width="9.140625" style="68"/>
    <col min="8953" max="8953" width="9.28515625" style="68" customWidth="1"/>
    <col min="8954" max="8961" width="11.7109375" style="68" customWidth="1"/>
    <col min="8962" max="8963" width="13.7109375" style="68" customWidth="1"/>
    <col min="8964" max="8964" width="9.140625" style="68"/>
    <col min="8965" max="8965" width="4.7109375" style="68" customWidth="1"/>
    <col min="8966" max="8966" width="9.140625" style="68"/>
    <col min="8967" max="8967" width="4.7109375" style="68" customWidth="1"/>
    <col min="8968" max="9208" width="9.140625" style="68"/>
    <col min="9209" max="9209" width="9.28515625" style="68" customWidth="1"/>
    <col min="9210" max="9217" width="11.7109375" style="68" customWidth="1"/>
    <col min="9218" max="9219" width="13.7109375" style="68" customWidth="1"/>
    <col min="9220" max="9220" width="9.140625" style="68"/>
    <col min="9221" max="9221" width="4.7109375" style="68" customWidth="1"/>
    <col min="9222" max="9222" width="9.140625" style="68"/>
    <col min="9223" max="9223" width="4.7109375" style="68" customWidth="1"/>
    <col min="9224" max="9464" width="9.140625" style="68"/>
    <col min="9465" max="9465" width="9.28515625" style="68" customWidth="1"/>
    <col min="9466" max="9473" width="11.7109375" style="68" customWidth="1"/>
    <col min="9474" max="9475" width="13.7109375" style="68" customWidth="1"/>
    <col min="9476" max="9476" width="9.140625" style="68"/>
    <col min="9477" max="9477" width="4.7109375" style="68" customWidth="1"/>
    <col min="9478" max="9478" width="9.140625" style="68"/>
    <col min="9479" max="9479" width="4.7109375" style="68" customWidth="1"/>
    <col min="9480" max="9720" width="9.140625" style="68"/>
    <col min="9721" max="9721" width="9.28515625" style="68" customWidth="1"/>
    <col min="9722" max="9729" width="11.7109375" style="68" customWidth="1"/>
    <col min="9730" max="9731" width="13.7109375" style="68" customWidth="1"/>
    <col min="9732" max="9732" width="9.140625" style="68"/>
    <col min="9733" max="9733" width="4.7109375" style="68" customWidth="1"/>
    <col min="9734" max="9734" width="9.140625" style="68"/>
    <col min="9735" max="9735" width="4.7109375" style="68" customWidth="1"/>
    <col min="9736" max="9976" width="9.140625" style="68"/>
    <col min="9977" max="9977" width="9.28515625" style="68" customWidth="1"/>
    <col min="9978" max="9985" width="11.7109375" style="68" customWidth="1"/>
    <col min="9986" max="9987" width="13.7109375" style="68" customWidth="1"/>
    <col min="9988" max="9988" width="9.140625" style="68"/>
    <col min="9989" max="9989" width="4.7109375" style="68" customWidth="1"/>
    <col min="9990" max="9990" width="9.140625" style="68"/>
    <col min="9991" max="9991" width="4.7109375" style="68" customWidth="1"/>
    <col min="9992" max="10232" width="9.140625" style="68"/>
    <col min="10233" max="10233" width="9.28515625" style="68" customWidth="1"/>
    <col min="10234" max="10241" width="11.7109375" style="68" customWidth="1"/>
    <col min="10242" max="10243" width="13.7109375" style="68" customWidth="1"/>
    <col min="10244" max="10244" width="9.140625" style="68"/>
    <col min="10245" max="10245" width="4.7109375" style="68" customWidth="1"/>
    <col min="10246" max="10246" width="9.140625" style="68"/>
    <col min="10247" max="10247" width="4.7109375" style="68" customWidth="1"/>
    <col min="10248" max="10488" width="9.140625" style="68"/>
    <col min="10489" max="10489" width="9.28515625" style="68" customWidth="1"/>
    <col min="10490" max="10497" width="11.7109375" style="68" customWidth="1"/>
    <col min="10498" max="10499" width="13.7109375" style="68" customWidth="1"/>
    <col min="10500" max="10500" width="9.140625" style="68"/>
    <col min="10501" max="10501" width="4.7109375" style="68" customWidth="1"/>
    <col min="10502" max="10502" width="9.140625" style="68"/>
    <col min="10503" max="10503" width="4.7109375" style="68" customWidth="1"/>
    <col min="10504" max="10744" width="9.140625" style="68"/>
    <col min="10745" max="10745" width="9.28515625" style="68" customWidth="1"/>
    <col min="10746" max="10753" width="11.7109375" style="68" customWidth="1"/>
    <col min="10754" max="10755" width="13.7109375" style="68" customWidth="1"/>
    <col min="10756" max="10756" width="9.140625" style="68"/>
    <col min="10757" max="10757" width="4.7109375" style="68" customWidth="1"/>
    <col min="10758" max="10758" width="9.140625" style="68"/>
    <col min="10759" max="10759" width="4.7109375" style="68" customWidth="1"/>
    <col min="10760" max="11000" width="9.140625" style="68"/>
    <col min="11001" max="11001" width="9.28515625" style="68" customWidth="1"/>
    <col min="11002" max="11009" width="11.7109375" style="68" customWidth="1"/>
    <col min="11010" max="11011" width="13.7109375" style="68" customWidth="1"/>
    <col min="11012" max="11012" width="9.140625" style="68"/>
    <col min="11013" max="11013" width="4.7109375" style="68" customWidth="1"/>
    <col min="11014" max="11014" width="9.140625" style="68"/>
    <col min="11015" max="11015" width="4.7109375" style="68" customWidth="1"/>
    <col min="11016" max="11256" width="9.140625" style="68"/>
    <col min="11257" max="11257" width="9.28515625" style="68" customWidth="1"/>
    <col min="11258" max="11265" width="11.7109375" style="68" customWidth="1"/>
    <col min="11266" max="11267" width="13.7109375" style="68" customWidth="1"/>
    <col min="11268" max="11268" width="9.140625" style="68"/>
    <col min="11269" max="11269" width="4.7109375" style="68" customWidth="1"/>
    <col min="11270" max="11270" width="9.140625" style="68"/>
    <col min="11271" max="11271" width="4.7109375" style="68" customWidth="1"/>
    <col min="11272" max="11512" width="9.140625" style="68"/>
    <col min="11513" max="11513" width="9.28515625" style="68" customWidth="1"/>
    <col min="11514" max="11521" width="11.7109375" style="68" customWidth="1"/>
    <col min="11522" max="11523" width="13.7109375" style="68" customWidth="1"/>
    <col min="11524" max="11524" width="9.140625" style="68"/>
    <col min="11525" max="11525" width="4.7109375" style="68" customWidth="1"/>
    <col min="11526" max="11526" width="9.140625" style="68"/>
    <col min="11527" max="11527" width="4.7109375" style="68" customWidth="1"/>
    <col min="11528" max="11768" width="9.140625" style="68"/>
    <col min="11769" max="11769" width="9.28515625" style="68" customWidth="1"/>
    <col min="11770" max="11777" width="11.7109375" style="68" customWidth="1"/>
    <col min="11778" max="11779" width="13.7109375" style="68" customWidth="1"/>
    <col min="11780" max="11780" width="9.140625" style="68"/>
    <col min="11781" max="11781" width="4.7109375" style="68" customWidth="1"/>
    <col min="11782" max="11782" width="9.140625" style="68"/>
    <col min="11783" max="11783" width="4.7109375" style="68" customWidth="1"/>
    <col min="11784" max="12024" width="9.140625" style="68"/>
    <col min="12025" max="12025" width="9.28515625" style="68" customWidth="1"/>
    <col min="12026" max="12033" width="11.7109375" style="68" customWidth="1"/>
    <col min="12034" max="12035" width="13.7109375" style="68" customWidth="1"/>
    <col min="12036" max="12036" width="9.140625" style="68"/>
    <col min="12037" max="12037" width="4.7109375" style="68" customWidth="1"/>
    <col min="12038" max="12038" width="9.140625" style="68"/>
    <col min="12039" max="12039" width="4.7109375" style="68" customWidth="1"/>
    <col min="12040" max="12280" width="9.140625" style="68"/>
    <col min="12281" max="12281" width="9.28515625" style="68" customWidth="1"/>
    <col min="12282" max="12289" width="11.7109375" style="68" customWidth="1"/>
    <col min="12290" max="12291" width="13.7109375" style="68" customWidth="1"/>
    <col min="12292" max="12292" width="9.140625" style="68"/>
    <col min="12293" max="12293" width="4.7109375" style="68" customWidth="1"/>
    <col min="12294" max="12294" width="9.140625" style="68"/>
    <col min="12295" max="12295" width="4.7109375" style="68" customWidth="1"/>
    <col min="12296" max="12536" width="9.140625" style="68"/>
    <col min="12537" max="12537" width="9.28515625" style="68" customWidth="1"/>
    <col min="12538" max="12545" width="11.7109375" style="68" customWidth="1"/>
    <col min="12546" max="12547" width="13.7109375" style="68" customWidth="1"/>
    <col min="12548" max="12548" width="9.140625" style="68"/>
    <col min="12549" max="12549" width="4.7109375" style="68" customWidth="1"/>
    <col min="12550" max="12550" width="9.140625" style="68"/>
    <col min="12551" max="12551" width="4.7109375" style="68" customWidth="1"/>
    <col min="12552" max="12792" width="9.140625" style="68"/>
    <col min="12793" max="12793" width="9.28515625" style="68" customWidth="1"/>
    <col min="12794" max="12801" width="11.7109375" style="68" customWidth="1"/>
    <col min="12802" max="12803" width="13.7109375" style="68" customWidth="1"/>
    <col min="12804" max="12804" width="9.140625" style="68"/>
    <col min="12805" max="12805" width="4.7109375" style="68" customWidth="1"/>
    <col min="12806" max="12806" width="9.140625" style="68"/>
    <col min="12807" max="12807" width="4.7109375" style="68" customWidth="1"/>
    <col min="12808" max="13048" width="9.140625" style="68"/>
    <col min="13049" max="13049" width="9.28515625" style="68" customWidth="1"/>
    <col min="13050" max="13057" width="11.7109375" style="68" customWidth="1"/>
    <col min="13058" max="13059" width="13.7109375" style="68" customWidth="1"/>
    <col min="13060" max="13060" width="9.140625" style="68"/>
    <col min="13061" max="13061" width="4.7109375" style="68" customWidth="1"/>
    <col min="13062" max="13062" width="9.140625" style="68"/>
    <col min="13063" max="13063" width="4.7109375" style="68" customWidth="1"/>
    <col min="13064" max="13304" width="9.140625" style="68"/>
    <col min="13305" max="13305" width="9.28515625" style="68" customWidth="1"/>
    <col min="13306" max="13313" width="11.7109375" style="68" customWidth="1"/>
    <col min="13314" max="13315" width="13.7109375" style="68" customWidth="1"/>
    <col min="13316" max="13316" width="9.140625" style="68"/>
    <col min="13317" max="13317" width="4.7109375" style="68" customWidth="1"/>
    <col min="13318" max="13318" width="9.140625" style="68"/>
    <col min="13319" max="13319" width="4.7109375" style="68" customWidth="1"/>
    <col min="13320" max="13560" width="9.140625" style="68"/>
    <col min="13561" max="13561" width="9.28515625" style="68" customWidth="1"/>
    <col min="13562" max="13569" width="11.7109375" style="68" customWidth="1"/>
    <col min="13570" max="13571" width="13.7109375" style="68" customWidth="1"/>
    <col min="13572" max="13572" width="9.140625" style="68"/>
    <col min="13573" max="13573" width="4.7109375" style="68" customWidth="1"/>
    <col min="13574" max="13574" width="9.140625" style="68"/>
    <col min="13575" max="13575" width="4.7109375" style="68" customWidth="1"/>
    <col min="13576" max="13816" width="9.140625" style="68"/>
    <col min="13817" max="13817" width="9.28515625" style="68" customWidth="1"/>
    <col min="13818" max="13825" width="11.7109375" style="68" customWidth="1"/>
    <col min="13826" max="13827" width="13.7109375" style="68" customWidth="1"/>
    <col min="13828" max="13828" width="9.140625" style="68"/>
    <col min="13829" max="13829" width="4.7109375" style="68" customWidth="1"/>
    <col min="13830" max="13830" width="9.140625" style="68"/>
    <col min="13831" max="13831" width="4.7109375" style="68" customWidth="1"/>
    <col min="13832" max="14072" width="9.140625" style="68"/>
    <col min="14073" max="14073" width="9.28515625" style="68" customWidth="1"/>
    <col min="14074" max="14081" width="11.7109375" style="68" customWidth="1"/>
    <col min="14082" max="14083" width="13.7109375" style="68" customWidth="1"/>
    <col min="14084" max="14084" width="9.140625" style="68"/>
    <col min="14085" max="14085" width="4.7109375" style="68" customWidth="1"/>
    <col min="14086" max="14086" width="9.140625" style="68"/>
    <col min="14087" max="14087" width="4.7109375" style="68" customWidth="1"/>
    <col min="14088" max="14328" width="9.140625" style="68"/>
    <col min="14329" max="14329" width="9.28515625" style="68" customWidth="1"/>
    <col min="14330" max="14337" width="11.7109375" style="68" customWidth="1"/>
    <col min="14338" max="14339" width="13.7109375" style="68" customWidth="1"/>
    <col min="14340" max="14340" width="9.140625" style="68"/>
    <col min="14341" max="14341" width="4.7109375" style="68" customWidth="1"/>
    <col min="14342" max="14342" width="9.140625" style="68"/>
    <col min="14343" max="14343" width="4.7109375" style="68" customWidth="1"/>
    <col min="14344" max="14584" width="9.140625" style="68"/>
    <col min="14585" max="14585" width="9.28515625" style="68" customWidth="1"/>
    <col min="14586" max="14593" width="11.7109375" style="68" customWidth="1"/>
    <col min="14594" max="14595" width="13.7109375" style="68" customWidth="1"/>
    <col min="14596" max="14596" width="9.140625" style="68"/>
    <col min="14597" max="14597" width="4.7109375" style="68" customWidth="1"/>
    <col min="14598" max="14598" width="9.140625" style="68"/>
    <col min="14599" max="14599" width="4.7109375" style="68" customWidth="1"/>
    <col min="14600" max="14840" width="9.140625" style="68"/>
    <col min="14841" max="14841" width="9.28515625" style="68" customWidth="1"/>
    <col min="14842" max="14849" width="11.7109375" style="68" customWidth="1"/>
    <col min="14850" max="14851" width="13.7109375" style="68" customWidth="1"/>
    <col min="14852" max="14852" width="9.140625" style="68"/>
    <col min="14853" max="14853" width="4.7109375" style="68" customWidth="1"/>
    <col min="14854" max="14854" width="9.140625" style="68"/>
    <col min="14855" max="14855" width="4.7109375" style="68" customWidth="1"/>
    <col min="14856" max="15096" width="9.140625" style="68"/>
    <col min="15097" max="15097" width="9.28515625" style="68" customWidth="1"/>
    <col min="15098" max="15105" width="11.7109375" style="68" customWidth="1"/>
    <col min="15106" max="15107" width="13.7109375" style="68" customWidth="1"/>
    <col min="15108" max="15108" width="9.140625" style="68"/>
    <col min="15109" max="15109" width="4.7109375" style="68" customWidth="1"/>
    <col min="15110" max="15110" width="9.140625" style="68"/>
    <col min="15111" max="15111" width="4.7109375" style="68" customWidth="1"/>
    <col min="15112" max="15352" width="9.140625" style="68"/>
    <col min="15353" max="15353" width="9.28515625" style="68" customWidth="1"/>
    <col min="15354" max="15361" width="11.7109375" style="68" customWidth="1"/>
    <col min="15362" max="15363" width="13.7109375" style="68" customWidth="1"/>
    <col min="15364" max="15364" width="9.140625" style="68"/>
    <col min="15365" max="15365" width="4.7109375" style="68" customWidth="1"/>
    <col min="15366" max="15366" width="9.140625" style="68"/>
    <col min="15367" max="15367" width="4.7109375" style="68" customWidth="1"/>
    <col min="15368" max="15608" width="9.140625" style="68"/>
    <col min="15609" max="15609" width="9.28515625" style="68" customWidth="1"/>
    <col min="15610" max="15617" width="11.7109375" style="68" customWidth="1"/>
    <col min="15618" max="15619" width="13.7109375" style="68" customWidth="1"/>
    <col min="15620" max="15620" width="9.140625" style="68"/>
    <col min="15621" max="15621" width="4.7109375" style="68" customWidth="1"/>
    <col min="15622" max="15622" width="9.140625" style="68"/>
    <col min="15623" max="15623" width="4.7109375" style="68" customWidth="1"/>
    <col min="15624" max="15864" width="9.140625" style="68"/>
    <col min="15865" max="15865" width="9.28515625" style="68" customWidth="1"/>
    <col min="15866" max="15873" width="11.7109375" style="68" customWidth="1"/>
    <col min="15874" max="15875" width="13.7109375" style="68" customWidth="1"/>
    <col min="15876" max="15876" width="9.140625" style="68"/>
    <col min="15877" max="15877" width="4.7109375" style="68" customWidth="1"/>
    <col min="15878" max="15878" width="9.140625" style="68"/>
    <col min="15879" max="15879" width="4.7109375" style="68" customWidth="1"/>
    <col min="15880" max="16120" width="9.140625" style="68"/>
    <col min="16121" max="16121" width="9.28515625" style="68" customWidth="1"/>
    <col min="16122" max="16129" width="11.7109375" style="68" customWidth="1"/>
    <col min="16130" max="16131" width="13.7109375" style="68" customWidth="1"/>
    <col min="16132" max="16132" width="9.140625" style="68"/>
    <col min="16133" max="16133" width="4.7109375" style="68" customWidth="1"/>
    <col min="16134" max="16134" width="9.140625" style="68"/>
    <col min="16135" max="16135" width="4.7109375" style="68" customWidth="1"/>
    <col min="16136" max="16384" width="9.140625" style="68"/>
  </cols>
  <sheetData>
    <row r="1" spans="1:9">
      <c r="A1" s="67" t="s">
        <v>69</v>
      </c>
    </row>
    <row r="2" spans="1:9">
      <c r="A2" s="67" t="s">
        <v>68</v>
      </c>
    </row>
    <row r="4" spans="1:9" ht="15.75">
      <c r="A4" s="202" t="s">
        <v>58</v>
      </c>
      <c r="B4" s="202"/>
      <c r="C4" s="202"/>
    </row>
    <row r="5" spans="1:9" ht="18.75" customHeight="1">
      <c r="A5" s="203" t="s">
        <v>64</v>
      </c>
      <c r="B5" s="203"/>
      <c r="C5" s="203"/>
    </row>
    <row r="6" spans="1:9" s="150" customFormat="1" ht="14.25" customHeight="1" thickBot="1">
      <c r="A6" s="153"/>
      <c r="B6" s="154"/>
      <c r="C6" s="154"/>
      <c r="G6" s="155"/>
      <c r="H6" s="155"/>
      <c r="I6" s="155"/>
    </row>
    <row r="7" spans="1:9" s="158" customFormat="1" ht="36.75" thickBot="1">
      <c r="A7" s="185" t="s">
        <v>59</v>
      </c>
      <c r="B7" s="186" t="s">
        <v>65</v>
      </c>
      <c r="C7" s="187" t="s">
        <v>60</v>
      </c>
      <c r="D7" s="157"/>
      <c r="E7" s="156"/>
      <c r="F7" s="157"/>
    </row>
    <row r="8" spans="1:9">
      <c r="A8" s="174">
        <v>40893</v>
      </c>
      <c r="B8" s="183">
        <v>10712</v>
      </c>
      <c r="C8" s="184">
        <v>799812</v>
      </c>
      <c r="D8" s="152"/>
      <c r="E8" s="150"/>
      <c r="F8" s="152"/>
      <c r="G8" s="150"/>
      <c r="H8" s="150"/>
    </row>
    <row r="9" spans="1:9">
      <c r="A9" s="159">
        <v>40914</v>
      </c>
      <c r="B9" s="160">
        <v>188</v>
      </c>
      <c r="C9" s="161">
        <v>799508</v>
      </c>
      <c r="D9" s="152"/>
      <c r="E9" s="150"/>
      <c r="F9" s="152"/>
      <c r="G9" s="150"/>
      <c r="H9" s="162"/>
    </row>
    <row r="10" spans="1:9">
      <c r="A10" s="163">
        <f t="shared" ref="A10:A56" si="0">A9+7</f>
        <v>40921</v>
      </c>
      <c r="B10" s="160">
        <v>447</v>
      </c>
      <c r="C10" s="161">
        <v>799689</v>
      </c>
      <c r="D10" s="152"/>
      <c r="E10" s="150"/>
      <c r="F10" s="152"/>
      <c r="G10" s="150"/>
      <c r="H10" s="164"/>
    </row>
    <row r="11" spans="1:9">
      <c r="A11" s="163">
        <f t="shared" si="0"/>
        <v>40928</v>
      </c>
      <c r="B11" s="160">
        <v>627</v>
      </c>
      <c r="C11" s="161">
        <v>799831</v>
      </c>
      <c r="D11" s="152"/>
      <c r="E11" s="150"/>
      <c r="F11" s="152"/>
      <c r="G11" s="150"/>
      <c r="H11" s="150"/>
    </row>
    <row r="12" spans="1:9">
      <c r="A12" s="165">
        <f t="shared" si="0"/>
        <v>40935</v>
      </c>
      <c r="B12" s="166">
        <v>780</v>
      </c>
      <c r="C12" s="167">
        <v>799731</v>
      </c>
      <c r="D12" s="152"/>
      <c r="E12" s="150"/>
      <c r="F12" s="152"/>
      <c r="G12" s="150"/>
      <c r="H12" s="150"/>
    </row>
    <row r="13" spans="1:9">
      <c r="A13" s="168">
        <f t="shared" si="0"/>
        <v>40942</v>
      </c>
      <c r="B13" s="160">
        <v>964</v>
      </c>
      <c r="C13" s="161">
        <v>799702</v>
      </c>
      <c r="D13" s="152"/>
      <c r="E13" s="150"/>
      <c r="F13" s="152"/>
      <c r="G13" s="150"/>
      <c r="H13" s="162"/>
    </row>
    <row r="14" spans="1:9">
      <c r="A14" s="168">
        <f t="shared" si="0"/>
        <v>40949</v>
      </c>
      <c r="B14" s="160">
        <v>1143</v>
      </c>
      <c r="C14" s="161">
        <v>799780</v>
      </c>
      <c r="D14" s="152"/>
      <c r="E14" s="150"/>
      <c r="F14" s="152"/>
      <c r="G14" s="150"/>
      <c r="H14" s="162"/>
    </row>
    <row r="15" spans="1:9">
      <c r="A15" s="168">
        <f t="shared" si="0"/>
        <v>40956</v>
      </c>
      <c r="B15" s="160">
        <v>1400</v>
      </c>
      <c r="C15" s="161">
        <v>800070</v>
      </c>
      <c r="D15" s="152"/>
      <c r="E15" s="150"/>
      <c r="F15" s="152"/>
      <c r="G15" s="150"/>
      <c r="H15" s="150"/>
    </row>
    <row r="16" spans="1:9" s="173" customFormat="1">
      <c r="A16" s="169">
        <f t="shared" si="0"/>
        <v>40963</v>
      </c>
      <c r="B16" s="166">
        <v>1477</v>
      </c>
      <c r="C16" s="167">
        <v>800175</v>
      </c>
      <c r="D16" s="170"/>
      <c r="E16" s="171"/>
      <c r="F16" s="170"/>
      <c r="G16" s="171"/>
      <c r="H16" s="172"/>
    </row>
    <row r="17" spans="1:8">
      <c r="A17" s="168">
        <f t="shared" si="0"/>
        <v>40970</v>
      </c>
      <c r="B17" s="160">
        <v>1673</v>
      </c>
      <c r="C17" s="161">
        <v>800164</v>
      </c>
      <c r="D17" s="152"/>
      <c r="E17" s="150"/>
      <c r="F17" s="152"/>
      <c r="G17" s="150"/>
      <c r="H17" s="162"/>
    </row>
    <row r="18" spans="1:8">
      <c r="A18" s="168">
        <f t="shared" si="0"/>
        <v>40977</v>
      </c>
      <c r="B18" s="160">
        <v>1858</v>
      </c>
      <c r="C18" s="161">
        <v>800278</v>
      </c>
      <c r="D18" s="152"/>
      <c r="E18" s="150"/>
      <c r="F18" s="152"/>
      <c r="G18" s="150"/>
      <c r="H18" s="162"/>
    </row>
    <row r="19" spans="1:8" s="173" customFormat="1">
      <c r="A19" s="168">
        <f t="shared" si="0"/>
        <v>40984</v>
      </c>
      <c r="B19" s="160">
        <v>2042</v>
      </c>
      <c r="C19" s="161">
        <v>800472</v>
      </c>
      <c r="D19" s="170"/>
      <c r="E19" s="171"/>
      <c r="F19" s="170"/>
      <c r="G19" s="171"/>
      <c r="H19" s="172"/>
    </row>
    <row r="20" spans="1:8">
      <c r="A20" s="168">
        <f t="shared" si="0"/>
        <v>40991</v>
      </c>
      <c r="B20" s="160">
        <v>2290</v>
      </c>
      <c r="C20" s="161">
        <v>800763</v>
      </c>
      <c r="D20" s="152"/>
      <c r="E20" s="150"/>
      <c r="F20" s="152"/>
      <c r="G20" s="150"/>
      <c r="H20" s="150"/>
    </row>
    <row r="21" spans="1:8">
      <c r="A21" s="165">
        <f t="shared" si="0"/>
        <v>40998</v>
      </c>
      <c r="B21" s="166">
        <v>2518</v>
      </c>
      <c r="C21" s="167">
        <v>802121</v>
      </c>
      <c r="D21" s="152"/>
      <c r="E21" s="150"/>
      <c r="F21" s="152"/>
      <c r="G21" s="150"/>
      <c r="H21" s="150"/>
    </row>
    <row r="22" spans="1:8" s="173" customFormat="1">
      <c r="A22" s="168">
        <f t="shared" si="0"/>
        <v>41005</v>
      </c>
      <c r="B22" s="160">
        <v>2989</v>
      </c>
      <c r="C22" s="161">
        <v>802096</v>
      </c>
      <c r="D22" s="170"/>
      <c r="E22" s="171"/>
      <c r="F22" s="170"/>
      <c r="G22" s="171"/>
      <c r="H22" s="172"/>
    </row>
    <row r="23" spans="1:8">
      <c r="A23" s="163">
        <f t="shared" si="0"/>
        <v>41012</v>
      </c>
      <c r="B23" s="160">
        <v>3061</v>
      </c>
      <c r="C23" s="161">
        <v>801804</v>
      </c>
      <c r="D23" s="152"/>
      <c r="E23" s="150"/>
      <c r="F23" s="152"/>
      <c r="G23" s="150"/>
      <c r="H23" s="151"/>
    </row>
    <row r="24" spans="1:8">
      <c r="A24" s="168">
        <f t="shared" si="0"/>
        <v>41019</v>
      </c>
      <c r="B24" s="160">
        <v>3265</v>
      </c>
      <c r="C24" s="161">
        <v>801941</v>
      </c>
      <c r="D24" s="152"/>
      <c r="E24" s="150"/>
      <c r="F24" s="152"/>
      <c r="G24" s="150"/>
      <c r="H24" s="151"/>
    </row>
    <row r="25" spans="1:8">
      <c r="A25" s="169">
        <f t="shared" si="0"/>
        <v>41026</v>
      </c>
      <c r="B25" s="166">
        <v>3371</v>
      </c>
      <c r="C25" s="167">
        <v>801835</v>
      </c>
      <c r="D25" s="152"/>
      <c r="E25" s="150"/>
      <c r="F25" s="152"/>
      <c r="G25" s="150"/>
      <c r="H25" s="150"/>
    </row>
    <row r="26" spans="1:8">
      <c r="A26" s="174">
        <f t="shared" si="0"/>
        <v>41033</v>
      </c>
      <c r="B26" s="160">
        <v>3494</v>
      </c>
      <c r="C26" s="161">
        <v>801437</v>
      </c>
      <c r="D26" s="152"/>
      <c r="E26" s="150"/>
      <c r="F26" s="152"/>
      <c r="G26" s="150"/>
      <c r="H26" s="162"/>
    </row>
    <row r="27" spans="1:8">
      <c r="A27" s="174">
        <f t="shared" si="0"/>
        <v>41040</v>
      </c>
      <c r="B27" s="160">
        <v>4023</v>
      </c>
      <c r="C27" s="161">
        <v>801894</v>
      </c>
      <c r="D27" s="152"/>
      <c r="E27" s="150"/>
      <c r="F27" s="152"/>
      <c r="G27" s="150"/>
      <c r="H27" s="151"/>
    </row>
    <row r="28" spans="1:8">
      <c r="A28" s="174">
        <f t="shared" si="0"/>
        <v>41047</v>
      </c>
      <c r="B28" s="160">
        <v>4129</v>
      </c>
      <c r="C28" s="161">
        <v>801744</v>
      </c>
      <c r="D28" s="152"/>
      <c r="E28" s="150"/>
      <c r="F28" s="152"/>
      <c r="G28" s="150"/>
      <c r="H28" s="150"/>
    </row>
    <row r="29" spans="1:8">
      <c r="A29" s="175">
        <f t="shared" si="0"/>
        <v>41054</v>
      </c>
      <c r="B29" s="166">
        <v>4372</v>
      </c>
      <c r="C29" s="167">
        <v>803344</v>
      </c>
      <c r="D29" s="152"/>
      <c r="E29" s="150"/>
      <c r="F29" s="152"/>
      <c r="G29" s="150"/>
      <c r="H29" s="150"/>
    </row>
    <row r="30" spans="1:8">
      <c r="A30" s="174">
        <f t="shared" si="0"/>
        <v>41061</v>
      </c>
      <c r="B30" s="160">
        <v>4982</v>
      </c>
      <c r="C30" s="161">
        <v>803255</v>
      </c>
      <c r="D30" s="152"/>
      <c r="E30" s="150"/>
      <c r="F30" s="152"/>
      <c r="G30" s="150"/>
      <c r="H30" s="150"/>
    </row>
    <row r="31" spans="1:8">
      <c r="A31" s="174">
        <f t="shared" si="0"/>
        <v>41068</v>
      </c>
      <c r="B31" s="160">
        <v>5131</v>
      </c>
      <c r="C31" s="161">
        <v>803146</v>
      </c>
      <c r="D31" s="152"/>
      <c r="E31" s="150"/>
      <c r="F31" s="152"/>
      <c r="G31" s="150"/>
      <c r="H31" s="162"/>
    </row>
    <row r="32" spans="1:8">
      <c r="A32" s="174">
        <f t="shared" si="0"/>
        <v>41075</v>
      </c>
      <c r="B32" s="160">
        <v>5701</v>
      </c>
      <c r="C32" s="161">
        <v>803518</v>
      </c>
      <c r="D32" s="152"/>
      <c r="E32" s="150"/>
      <c r="F32" s="152"/>
      <c r="G32" s="150"/>
      <c r="H32" s="151"/>
    </row>
    <row r="33" spans="1:8">
      <c r="A33" s="174">
        <f t="shared" si="0"/>
        <v>41082</v>
      </c>
      <c r="B33" s="160">
        <v>5956</v>
      </c>
      <c r="C33" s="161">
        <v>803450</v>
      </c>
      <c r="D33" s="152"/>
      <c r="E33" s="150"/>
      <c r="F33" s="152"/>
      <c r="G33" s="150"/>
      <c r="H33" s="150"/>
    </row>
    <row r="34" spans="1:8">
      <c r="A34" s="177">
        <f t="shared" si="0"/>
        <v>41089</v>
      </c>
      <c r="B34" s="166">
        <v>6383</v>
      </c>
      <c r="C34" s="167">
        <v>803584</v>
      </c>
      <c r="D34" s="152"/>
      <c r="E34" s="150"/>
      <c r="F34" s="152"/>
      <c r="G34" s="150"/>
      <c r="H34" s="150"/>
    </row>
    <row r="35" spans="1:8">
      <c r="A35" s="174">
        <f t="shared" si="0"/>
        <v>41096</v>
      </c>
      <c r="B35" s="160">
        <v>6489</v>
      </c>
      <c r="C35" s="161">
        <v>803155</v>
      </c>
      <c r="D35" s="152"/>
      <c r="E35" s="150"/>
      <c r="F35" s="152"/>
      <c r="G35" s="150"/>
      <c r="H35" s="162"/>
    </row>
    <row r="36" spans="1:8">
      <c r="A36" s="174">
        <f t="shared" si="0"/>
        <v>41103</v>
      </c>
      <c r="B36" s="160">
        <v>6579</v>
      </c>
      <c r="C36" s="161">
        <v>803089</v>
      </c>
      <c r="D36" s="152"/>
      <c r="E36" s="150"/>
      <c r="F36" s="152"/>
      <c r="G36" s="150"/>
      <c r="H36" s="151"/>
    </row>
    <row r="37" spans="1:8">
      <c r="A37" s="174">
        <f t="shared" si="0"/>
        <v>41110</v>
      </c>
      <c r="B37" s="160">
        <v>7109</v>
      </c>
      <c r="C37" s="161">
        <v>803562</v>
      </c>
      <c r="D37" s="152"/>
      <c r="E37" s="150"/>
      <c r="F37" s="152"/>
      <c r="G37" s="150"/>
      <c r="H37" s="150"/>
    </row>
    <row r="38" spans="1:8">
      <c r="A38" s="177">
        <f t="shared" si="0"/>
        <v>41117</v>
      </c>
      <c r="B38" s="166">
        <v>7462</v>
      </c>
      <c r="C38" s="167">
        <v>803888</v>
      </c>
      <c r="D38" s="152"/>
      <c r="E38" s="150"/>
      <c r="F38" s="152"/>
      <c r="G38" s="150"/>
      <c r="H38" s="150"/>
    </row>
    <row r="39" spans="1:8">
      <c r="A39" s="174">
        <f t="shared" si="0"/>
        <v>41124</v>
      </c>
      <c r="B39" s="160">
        <v>7903</v>
      </c>
      <c r="C39" s="161">
        <v>803802</v>
      </c>
      <c r="D39" s="152"/>
      <c r="E39" s="150"/>
      <c r="F39" s="152"/>
      <c r="G39" s="150"/>
      <c r="H39" s="150"/>
    </row>
    <row r="40" spans="1:8">
      <c r="A40" s="174">
        <f t="shared" si="0"/>
        <v>41131</v>
      </c>
      <c r="B40" s="160">
        <v>8141</v>
      </c>
      <c r="C40" s="161">
        <v>803997</v>
      </c>
      <c r="D40" s="152"/>
      <c r="E40" s="150"/>
      <c r="F40" s="152"/>
      <c r="G40" s="150"/>
      <c r="H40" s="151"/>
    </row>
    <row r="41" spans="1:8">
      <c r="A41" s="174">
        <f t="shared" si="0"/>
        <v>41138</v>
      </c>
      <c r="B41" s="160">
        <v>8469</v>
      </c>
      <c r="C41" s="161">
        <v>804841</v>
      </c>
      <c r="D41" s="152"/>
      <c r="E41" s="150"/>
      <c r="F41" s="152"/>
      <c r="G41" s="150"/>
      <c r="H41" s="150"/>
    </row>
    <row r="42" spans="1:8">
      <c r="A42" s="174">
        <f t="shared" si="0"/>
        <v>41145</v>
      </c>
      <c r="B42" s="160">
        <v>8669</v>
      </c>
      <c r="C42" s="161">
        <v>804959</v>
      </c>
      <c r="D42" s="152"/>
      <c r="E42" s="150"/>
      <c r="F42" s="152"/>
      <c r="G42" s="150"/>
      <c r="H42" s="150"/>
    </row>
    <row r="43" spans="1:8">
      <c r="A43" s="177">
        <f t="shared" si="0"/>
        <v>41152</v>
      </c>
      <c r="B43" s="166">
        <v>9095</v>
      </c>
      <c r="C43" s="167">
        <v>806497</v>
      </c>
      <c r="D43" s="152"/>
      <c r="E43" s="150"/>
      <c r="F43" s="152"/>
      <c r="G43" s="150"/>
      <c r="H43" s="150"/>
    </row>
    <row r="44" spans="1:8">
      <c r="A44" s="174">
        <f t="shared" si="0"/>
        <v>41159</v>
      </c>
      <c r="B44" s="178">
        <v>9318</v>
      </c>
      <c r="C44" s="179">
        <v>806042</v>
      </c>
      <c r="D44" s="152"/>
      <c r="E44" s="150"/>
      <c r="F44" s="152"/>
      <c r="G44" s="150"/>
      <c r="H44" s="162"/>
    </row>
    <row r="45" spans="1:8">
      <c r="A45" s="174">
        <f t="shared" si="0"/>
        <v>41166</v>
      </c>
      <c r="B45" s="160">
        <v>9538</v>
      </c>
      <c r="C45" s="161">
        <v>806021</v>
      </c>
      <c r="D45" s="152"/>
      <c r="E45" s="150"/>
      <c r="F45" s="152"/>
      <c r="G45" s="150"/>
      <c r="H45" s="151"/>
    </row>
    <row r="46" spans="1:8">
      <c r="A46" s="174">
        <f t="shared" si="0"/>
        <v>41173</v>
      </c>
      <c r="B46" s="160">
        <v>10072</v>
      </c>
      <c r="C46" s="161">
        <v>806507</v>
      </c>
      <c r="D46" s="152"/>
      <c r="E46" s="150"/>
      <c r="F46" s="152"/>
      <c r="G46" s="150"/>
      <c r="H46" s="162"/>
    </row>
    <row r="47" spans="1:8">
      <c r="A47" s="177">
        <f t="shared" si="0"/>
        <v>41180</v>
      </c>
      <c r="B47" s="166">
        <v>10781</v>
      </c>
      <c r="C47" s="167">
        <v>806978</v>
      </c>
      <c r="D47" s="152"/>
      <c r="E47" s="150"/>
      <c r="F47" s="152"/>
      <c r="G47" s="150"/>
      <c r="H47" s="150"/>
    </row>
    <row r="48" spans="1:8">
      <c r="A48" s="174">
        <f t="shared" si="0"/>
        <v>41187</v>
      </c>
      <c r="B48" s="160">
        <v>11168</v>
      </c>
      <c r="C48" s="161">
        <v>806906</v>
      </c>
      <c r="D48" s="152"/>
      <c r="E48" s="150"/>
      <c r="F48" s="152"/>
      <c r="G48" s="150"/>
      <c r="H48" s="150"/>
    </row>
    <row r="49" spans="1:8">
      <c r="A49" s="159">
        <f t="shared" si="0"/>
        <v>41194</v>
      </c>
      <c r="B49" s="160">
        <v>11333</v>
      </c>
      <c r="C49" s="161">
        <v>808632</v>
      </c>
      <c r="D49" s="152"/>
      <c r="E49" s="150"/>
      <c r="F49" s="152"/>
      <c r="G49" s="150"/>
      <c r="H49" s="151"/>
    </row>
    <row r="50" spans="1:8">
      <c r="A50" s="159">
        <f t="shared" si="0"/>
        <v>41201</v>
      </c>
      <c r="B50" s="160">
        <v>11525</v>
      </c>
      <c r="C50" s="161">
        <v>808659</v>
      </c>
      <c r="D50" s="152"/>
      <c r="E50" s="150"/>
      <c r="F50" s="152"/>
      <c r="G50" s="150"/>
      <c r="H50" s="150"/>
    </row>
    <row r="51" spans="1:8">
      <c r="A51" s="175">
        <f t="shared" si="0"/>
        <v>41208</v>
      </c>
      <c r="B51" s="166">
        <v>11648</v>
      </c>
      <c r="C51" s="167">
        <v>809832</v>
      </c>
      <c r="D51" s="152"/>
      <c r="E51" s="150"/>
      <c r="F51" s="152"/>
      <c r="G51" s="150"/>
      <c r="H51" s="150"/>
    </row>
    <row r="52" spans="1:8">
      <c r="A52" s="159">
        <f t="shared" si="0"/>
        <v>41215</v>
      </c>
      <c r="B52" s="160">
        <v>11855</v>
      </c>
      <c r="C52" s="161">
        <v>809405</v>
      </c>
      <c r="D52" s="152"/>
      <c r="E52" s="150"/>
      <c r="F52" s="152"/>
      <c r="G52" s="150"/>
      <c r="H52" s="150"/>
    </row>
    <row r="53" spans="1:8">
      <c r="A53" s="159">
        <f t="shared" si="0"/>
        <v>41222</v>
      </c>
      <c r="B53" s="160">
        <v>12074</v>
      </c>
      <c r="C53" s="161">
        <v>809434</v>
      </c>
      <c r="D53" s="152"/>
      <c r="E53" s="150"/>
      <c r="F53" s="152"/>
      <c r="G53" s="150"/>
      <c r="H53" s="150"/>
    </row>
    <row r="54" spans="1:8">
      <c r="A54" s="159">
        <f t="shared" si="0"/>
        <v>41229</v>
      </c>
      <c r="B54" s="160">
        <v>12414</v>
      </c>
      <c r="C54" s="161">
        <v>809621</v>
      </c>
      <c r="D54" s="152"/>
      <c r="E54" s="150"/>
      <c r="F54" s="152"/>
      <c r="G54" s="150"/>
      <c r="H54" s="151"/>
    </row>
    <row r="55" spans="1:8">
      <c r="A55" s="159">
        <f t="shared" si="0"/>
        <v>41236</v>
      </c>
      <c r="B55" s="160">
        <v>12465</v>
      </c>
      <c r="C55" s="161">
        <v>809767</v>
      </c>
      <c r="D55" s="152"/>
      <c r="E55" s="150"/>
      <c r="F55" s="152"/>
      <c r="G55" s="150"/>
      <c r="H55" s="150"/>
    </row>
    <row r="56" spans="1:8">
      <c r="A56" s="175">
        <f t="shared" si="0"/>
        <v>41243</v>
      </c>
      <c r="B56" s="166">
        <v>12873</v>
      </c>
      <c r="C56" s="167">
        <v>809347</v>
      </c>
      <c r="D56" s="152"/>
      <c r="E56" s="150"/>
      <c r="F56" s="152"/>
      <c r="G56" s="150"/>
      <c r="H56" s="151"/>
    </row>
    <row r="57" spans="1:8">
      <c r="A57" s="159">
        <f>A56+7</f>
        <v>41250</v>
      </c>
      <c r="B57" s="160">
        <v>12975</v>
      </c>
      <c r="C57" s="161">
        <v>809481</v>
      </c>
      <c r="D57" s="152"/>
      <c r="E57" s="150"/>
      <c r="F57" s="152"/>
      <c r="G57" s="150"/>
      <c r="H57" s="151"/>
    </row>
    <row r="58" spans="1:8" ht="13.5" thickBot="1">
      <c r="A58" s="181">
        <f>A57+7</f>
        <v>41257</v>
      </c>
      <c r="B58" s="182">
        <v>13216</v>
      </c>
      <c r="C58" s="188">
        <v>809754</v>
      </c>
      <c r="D58" s="150"/>
      <c r="E58" s="150"/>
      <c r="F58" s="150"/>
      <c r="G58" s="150"/>
      <c r="H58" s="150"/>
    </row>
    <row r="59" spans="1:8">
      <c r="A59" s="189"/>
      <c r="B59" s="176"/>
      <c r="C59" s="180">
        <f>C58-C8</f>
        <v>9942</v>
      </c>
      <c r="D59" s="150"/>
      <c r="E59" s="150"/>
      <c r="F59" s="150"/>
      <c r="G59" s="150"/>
      <c r="H59" s="150"/>
    </row>
    <row r="60" spans="1:8" ht="13.5" thickBot="1">
      <c r="A60" s="190"/>
      <c r="B60" s="176"/>
      <c r="C60" s="180"/>
      <c r="D60" s="150"/>
      <c r="E60" s="150"/>
      <c r="F60" s="150"/>
      <c r="G60" s="150"/>
      <c r="H60" s="150"/>
    </row>
    <row r="61" spans="1:8">
      <c r="A61" s="191" t="s">
        <v>61</v>
      </c>
      <c r="B61" s="192"/>
      <c r="C61" s="193">
        <f>B58</f>
        <v>13216</v>
      </c>
      <c r="D61" s="150"/>
      <c r="E61" s="150"/>
      <c r="F61" s="150"/>
      <c r="G61" s="150"/>
      <c r="H61" s="150"/>
    </row>
    <row r="62" spans="1:8">
      <c r="A62" s="194" t="s">
        <v>66</v>
      </c>
      <c r="B62" s="195"/>
      <c r="C62" s="196">
        <f>C59</f>
        <v>9942</v>
      </c>
      <c r="D62" s="150"/>
      <c r="E62" s="150"/>
      <c r="F62" s="150"/>
      <c r="G62" s="150"/>
      <c r="H62" s="150"/>
    </row>
    <row r="63" spans="1:8">
      <c r="A63" s="197" t="s">
        <v>62</v>
      </c>
      <c r="B63" s="195"/>
      <c r="C63" s="201">
        <f>C62-C61</f>
        <v>-3274</v>
      </c>
      <c r="D63" s="150"/>
      <c r="E63" s="150"/>
      <c r="F63" s="150"/>
      <c r="G63" s="150"/>
      <c r="H63" s="150"/>
    </row>
    <row r="64" spans="1:8">
      <c r="A64" s="194" t="s">
        <v>67</v>
      </c>
      <c r="B64" s="195"/>
      <c r="C64" s="196">
        <v>810217</v>
      </c>
      <c r="D64" s="150"/>
      <c r="E64" s="150"/>
      <c r="F64" s="150"/>
      <c r="G64" s="150"/>
      <c r="H64" s="150"/>
    </row>
    <row r="65" spans="1:8" ht="13.5" thickBot="1">
      <c r="A65" s="198" t="s">
        <v>63</v>
      </c>
      <c r="B65" s="199"/>
      <c r="C65" s="200">
        <f>C63/C64</f>
        <v>-4.040892748485899E-3</v>
      </c>
      <c r="D65" s="150"/>
      <c r="E65" s="150"/>
      <c r="F65" s="150"/>
      <c r="G65" s="150"/>
      <c r="H65" s="150"/>
    </row>
    <row r="66" spans="1:8">
      <c r="B66" s="71"/>
      <c r="C66" s="71"/>
      <c r="D66" s="150"/>
      <c r="E66" s="150"/>
      <c r="F66" s="150"/>
      <c r="G66" s="150"/>
      <c r="H66" s="150"/>
    </row>
    <row r="67" spans="1:8">
      <c r="B67" s="71"/>
      <c r="C67" s="71"/>
      <c r="D67" s="150"/>
      <c r="E67" s="150"/>
      <c r="F67" s="150"/>
      <c r="G67" s="150"/>
      <c r="H67" s="150"/>
    </row>
    <row r="68" spans="1:8">
      <c r="B68" s="71"/>
      <c r="C68" s="71"/>
      <c r="D68" s="150"/>
      <c r="E68" s="150"/>
      <c r="F68" s="150"/>
      <c r="G68" s="150"/>
      <c r="H68" s="150"/>
    </row>
    <row r="69" spans="1:8" ht="409.6">
      <c r="B69" s="71"/>
      <c r="C69" s="71"/>
      <c r="D69" s="150"/>
      <c r="E69" s="150"/>
      <c r="F69" s="150"/>
      <c r="G69" s="150"/>
      <c r="H69" s="150"/>
    </row>
    <row r="70" spans="1:8" ht="409.6">
      <c r="B70" s="71"/>
      <c r="C70" s="71"/>
      <c r="D70" s="150"/>
      <c r="E70" s="150"/>
      <c r="F70" s="150"/>
      <c r="G70" s="150"/>
      <c r="H70" s="150"/>
    </row>
    <row r="71" spans="1:8" ht="409.6">
      <c r="B71" s="71"/>
      <c r="C71" s="71"/>
      <c r="D71" s="150"/>
      <c r="E71" s="150"/>
      <c r="F71" s="150"/>
      <c r="G71" s="150"/>
      <c r="H71" s="150"/>
    </row>
    <row r="72" spans="1:8" ht="409.6">
      <c r="B72" s="71"/>
      <c r="C72" s="71"/>
      <c r="D72" s="150"/>
      <c r="E72" s="150"/>
      <c r="F72" s="150"/>
      <c r="G72" s="150"/>
      <c r="H72" s="150"/>
    </row>
    <row r="73" spans="1:8">
      <c r="B73" s="71"/>
      <c r="C73" s="71"/>
      <c r="D73" s="150"/>
      <c r="E73" s="150"/>
      <c r="F73" s="150"/>
      <c r="G73" s="150"/>
      <c r="H73" s="150"/>
    </row>
    <row r="74" spans="1:8">
      <c r="B74" s="71"/>
      <c r="C74" s="71"/>
      <c r="D74" s="150"/>
      <c r="E74" s="150"/>
      <c r="F74" s="150"/>
      <c r="G74" s="150"/>
      <c r="H74" s="150"/>
    </row>
    <row r="75" spans="1:8">
      <c r="B75" s="71"/>
      <c r="C75" s="71"/>
      <c r="D75" s="150"/>
      <c r="E75" s="150"/>
      <c r="F75" s="150"/>
      <c r="G75" s="150"/>
      <c r="H75" s="150"/>
    </row>
    <row r="76" spans="1:8">
      <c r="B76" s="71"/>
      <c r="C76" s="71"/>
      <c r="D76" s="150"/>
      <c r="E76" s="150"/>
      <c r="F76" s="150"/>
      <c r="G76" s="150"/>
      <c r="H76" s="150"/>
    </row>
    <row r="77" spans="1:8">
      <c r="B77" s="71"/>
      <c r="C77" s="71"/>
      <c r="D77" s="150"/>
      <c r="E77" s="150"/>
      <c r="F77" s="150"/>
      <c r="G77" s="150"/>
      <c r="H77" s="150"/>
    </row>
    <row r="78" spans="1:8">
      <c r="B78" s="71"/>
      <c r="C78" s="71"/>
      <c r="D78" s="150"/>
      <c r="E78" s="150"/>
      <c r="F78" s="150"/>
      <c r="G78" s="150"/>
      <c r="H78" s="150"/>
    </row>
    <row r="79" spans="1:8">
      <c r="B79" s="71"/>
      <c r="C79" s="71"/>
      <c r="D79" s="150"/>
      <c r="E79" s="150"/>
      <c r="F79" s="150"/>
      <c r="G79" s="150"/>
      <c r="H79" s="150"/>
    </row>
    <row r="80" spans="1:8">
      <c r="B80" s="71"/>
      <c r="C80" s="71"/>
      <c r="D80" s="150"/>
      <c r="E80" s="150"/>
      <c r="F80" s="150"/>
      <c r="G80" s="150"/>
      <c r="H80" s="150"/>
    </row>
    <row r="81" spans="2:8">
      <c r="B81" s="71"/>
      <c r="C81" s="71"/>
      <c r="D81" s="150"/>
      <c r="E81" s="150"/>
      <c r="F81" s="150"/>
      <c r="G81" s="150"/>
      <c r="H81" s="150"/>
    </row>
    <row r="82" spans="2:8">
      <c r="B82" s="71"/>
      <c r="C82" s="71"/>
      <c r="D82" s="150"/>
      <c r="E82" s="150"/>
      <c r="F82" s="150"/>
      <c r="G82" s="150"/>
      <c r="H82" s="150"/>
    </row>
    <row r="83" spans="2:8">
      <c r="B83" s="71"/>
      <c r="C83" s="71"/>
      <c r="D83" s="150"/>
      <c r="E83" s="150"/>
      <c r="F83" s="150"/>
      <c r="G83" s="150"/>
      <c r="H83" s="150"/>
    </row>
    <row r="84" spans="2:8">
      <c r="B84" s="71"/>
      <c r="C84" s="71"/>
      <c r="D84" s="150"/>
      <c r="E84" s="150"/>
      <c r="F84" s="150"/>
      <c r="G84" s="150"/>
      <c r="H84" s="150"/>
    </row>
    <row r="85" spans="2:8">
      <c r="B85" s="71"/>
      <c r="C85" s="71"/>
      <c r="D85" s="150"/>
      <c r="E85" s="150"/>
      <c r="F85" s="150"/>
      <c r="G85" s="150"/>
      <c r="H85" s="150"/>
    </row>
    <row r="86" spans="2:8">
      <c r="B86" s="71"/>
      <c r="C86" s="71"/>
      <c r="D86" s="150"/>
      <c r="E86" s="150"/>
      <c r="F86" s="150"/>
      <c r="G86" s="150"/>
      <c r="H86" s="150"/>
    </row>
    <row r="87" spans="2:8">
      <c r="B87" s="71"/>
      <c r="C87" s="71"/>
      <c r="D87" s="150"/>
      <c r="E87" s="150"/>
      <c r="F87" s="150"/>
      <c r="G87" s="150"/>
      <c r="H87" s="150"/>
    </row>
    <row r="88" spans="2:8">
      <c r="B88" s="71"/>
      <c r="C88" s="71"/>
      <c r="D88" s="150"/>
      <c r="E88" s="150"/>
      <c r="F88" s="150"/>
      <c r="G88" s="150"/>
      <c r="H88" s="150"/>
    </row>
    <row r="89" spans="2:8">
      <c r="B89" s="71"/>
      <c r="C89" s="71"/>
      <c r="D89" s="150"/>
      <c r="E89" s="150"/>
      <c r="F89" s="150"/>
      <c r="G89" s="150"/>
      <c r="H89" s="150"/>
    </row>
    <row r="90" spans="2:8">
      <c r="B90" s="71"/>
      <c r="C90" s="71"/>
      <c r="D90" s="150"/>
      <c r="E90" s="150"/>
      <c r="F90" s="150"/>
      <c r="G90" s="150"/>
      <c r="H90" s="150"/>
    </row>
    <row r="91" spans="2:8">
      <c r="B91" s="71"/>
      <c r="C91" s="71"/>
      <c r="D91" s="150"/>
      <c r="E91" s="150"/>
      <c r="F91" s="150"/>
      <c r="G91" s="150"/>
      <c r="H91" s="150"/>
    </row>
    <row r="92" spans="2:8">
      <c r="B92" s="71"/>
      <c r="C92" s="71"/>
      <c r="D92" s="150"/>
      <c r="E92" s="150"/>
      <c r="F92" s="150"/>
      <c r="G92" s="150"/>
      <c r="H92" s="150"/>
    </row>
    <row r="93" spans="2:8">
      <c r="B93" s="71"/>
      <c r="C93" s="71"/>
      <c r="D93" s="150"/>
      <c r="E93" s="150"/>
      <c r="F93" s="150"/>
      <c r="G93" s="150"/>
      <c r="H93" s="150"/>
    </row>
    <row r="94" spans="2:8">
      <c r="B94" s="71"/>
      <c r="C94" s="71"/>
      <c r="D94" s="150"/>
      <c r="E94" s="150"/>
      <c r="F94" s="150"/>
      <c r="G94" s="150"/>
      <c r="H94" s="150"/>
    </row>
    <row r="95" spans="2:8">
      <c r="B95" s="71"/>
      <c r="C95" s="71"/>
      <c r="D95" s="150"/>
      <c r="E95" s="150"/>
      <c r="F95" s="150"/>
      <c r="G95" s="150"/>
      <c r="H95" s="150"/>
    </row>
    <row r="96" spans="2:8">
      <c r="B96" s="71"/>
      <c r="C96" s="71"/>
      <c r="D96" s="150"/>
      <c r="E96" s="150"/>
      <c r="F96" s="150"/>
      <c r="G96" s="150"/>
      <c r="H96" s="150"/>
    </row>
    <row r="97" spans="2:8">
      <c r="B97" s="71"/>
      <c r="C97" s="71"/>
      <c r="D97" s="150"/>
      <c r="E97" s="150"/>
      <c r="F97" s="150"/>
      <c r="G97" s="150"/>
      <c r="H97" s="150"/>
    </row>
    <row r="98" spans="2:8">
      <c r="B98" s="71"/>
      <c r="C98" s="71"/>
      <c r="D98" s="150"/>
      <c r="E98" s="150"/>
      <c r="F98" s="150"/>
      <c r="G98" s="150"/>
      <c r="H98" s="150"/>
    </row>
    <row r="99" spans="2:8">
      <c r="B99" s="71"/>
      <c r="C99" s="71"/>
      <c r="D99" s="150"/>
      <c r="E99" s="150"/>
      <c r="F99" s="150"/>
      <c r="G99" s="150"/>
      <c r="H99" s="150"/>
    </row>
    <row r="100" spans="2:8">
      <c r="B100" s="71"/>
      <c r="C100" s="71"/>
    </row>
    <row r="101" spans="2:8">
      <c r="B101" s="71"/>
      <c r="C101" s="71"/>
    </row>
    <row r="102" spans="2:8">
      <c r="B102" s="71"/>
      <c r="C102" s="71"/>
    </row>
    <row r="103" spans="2:8">
      <c r="B103" s="71"/>
      <c r="C103" s="71"/>
    </row>
    <row r="104" spans="2:8">
      <c r="B104" s="71"/>
      <c r="C104" s="71"/>
    </row>
    <row r="105" spans="2:8">
      <c r="B105" s="71"/>
      <c r="C105" s="71"/>
    </row>
    <row r="106" spans="2:8">
      <c r="B106" s="71"/>
      <c r="C106" s="71"/>
    </row>
    <row r="107" spans="2:8">
      <c r="B107" s="71"/>
      <c r="C107" s="71"/>
    </row>
    <row r="108" spans="2:8">
      <c r="B108" s="71"/>
      <c r="C108" s="71"/>
    </row>
    <row r="109" spans="2:8">
      <c r="B109" s="71"/>
      <c r="C109" s="71"/>
    </row>
    <row r="110" spans="2:8">
      <c r="B110" s="71"/>
      <c r="C110" s="71"/>
    </row>
    <row r="111" spans="2:8">
      <c r="B111" s="71"/>
      <c r="C111" s="71"/>
    </row>
    <row r="112" spans="2:8">
      <c r="B112" s="71"/>
      <c r="C112" s="71"/>
    </row>
    <row r="113" spans="2:3">
      <c r="B113" s="71"/>
      <c r="C113" s="71"/>
    </row>
    <row r="114" spans="2:3">
      <c r="B114" s="71"/>
      <c r="C114" s="71"/>
    </row>
    <row r="115" spans="2:3">
      <c r="B115" s="71"/>
      <c r="C115" s="71"/>
    </row>
    <row r="116" spans="2:3">
      <c r="B116" s="71"/>
      <c r="C116" s="71"/>
    </row>
    <row r="117" spans="2:3">
      <c r="B117" s="71"/>
      <c r="C117" s="71"/>
    </row>
    <row r="118" spans="2:3">
      <c r="B118" s="71"/>
      <c r="C118" s="71"/>
    </row>
    <row r="119" spans="2:3">
      <c r="B119" s="71"/>
      <c r="C119" s="71"/>
    </row>
    <row r="120" spans="2:3">
      <c r="B120" s="71"/>
      <c r="C120" s="71"/>
    </row>
    <row r="121" spans="2:3">
      <c r="B121" s="71"/>
      <c r="C121" s="71"/>
    </row>
    <row r="122" spans="2:3">
      <c r="B122" s="71"/>
      <c r="C122" s="71"/>
    </row>
    <row r="123" spans="2:3">
      <c r="B123" s="71"/>
      <c r="C123" s="71"/>
    </row>
    <row r="124" spans="2:3">
      <c r="B124" s="71"/>
      <c r="C124" s="71"/>
    </row>
    <row r="125" spans="2:3">
      <c r="B125" s="71"/>
      <c r="C125" s="71"/>
    </row>
    <row r="126" spans="2:3">
      <c r="B126" s="71"/>
      <c r="C126" s="71"/>
    </row>
    <row r="127" spans="2:3">
      <c r="B127" s="71"/>
      <c r="C127" s="71"/>
    </row>
    <row r="128" spans="2:3">
      <c r="B128" s="71"/>
      <c r="C128" s="71"/>
    </row>
    <row r="129" spans="2:3">
      <c r="B129" s="71"/>
      <c r="C129" s="71"/>
    </row>
    <row r="130" spans="2:3">
      <c r="B130" s="71"/>
      <c r="C130" s="71"/>
    </row>
    <row r="131" spans="2:3">
      <c r="B131" s="71"/>
      <c r="C131" s="71"/>
    </row>
    <row r="132" spans="2:3">
      <c r="B132" s="71"/>
      <c r="C132" s="71"/>
    </row>
    <row r="133" spans="2:3">
      <c r="B133" s="71"/>
      <c r="C133" s="71"/>
    </row>
    <row r="134" spans="2:3">
      <c r="B134" s="71"/>
      <c r="C134" s="71"/>
    </row>
    <row r="135" spans="2:3">
      <c r="B135" s="71"/>
      <c r="C135" s="71"/>
    </row>
    <row r="136" spans="2:3">
      <c r="B136" s="71"/>
      <c r="C136" s="71"/>
    </row>
    <row r="137" spans="2:3">
      <c r="B137" s="71"/>
      <c r="C137" s="71"/>
    </row>
    <row r="138" spans="2:3">
      <c r="B138" s="71"/>
      <c r="C138" s="71"/>
    </row>
    <row r="139" spans="2:3">
      <c r="B139" s="71"/>
      <c r="C139" s="71"/>
    </row>
    <row r="140" spans="2:3">
      <c r="B140" s="71"/>
      <c r="C140" s="71"/>
    </row>
    <row r="141" spans="2:3">
      <c r="B141" s="71"/>
      <c r="C141" s="71"/>
    </row>
    <row r="142" spans="2:3">
      <c r="B142" s="71"/>
      <c r="C142" s="71"/>
    </row>
    <row r="143" spans="2:3">
      <c r="B143" s="71"/>
      <c r="C143" s="71"/>
    </row>
    <row r="144" spans="2:3">
      <c r="B144" s="71"/>
      <c r="C144" s="71"/>
    </row>
    <row r="145" spans="2:3">
      <c r="B145" s="71"/>
      <c r="C145" s="71"/>
    </row>
    <row r="146" spans="2:3">
      <c r="B146" s="71"/>
      <c r="C146" s="71"/>
    </row>
    <row r="147" spans="2:3">
      <c r="B147" s="71"/>
      <c r="C147" s="71"/>
    </row>
    <row r="148" spans="2:3">
      <c r="B148" s="71"/>
      <c r="C148" s="71"/>
    </row>
    <row r="149" spans="2:3">
      <c r="B149" s="71"/>
      <c r="C149" s="71"/>
    </row>
    <row r="150" spans="2:3">
      <c r="B150" s="71"/>
      <c r="C150" s="71"/>
    </row>
    <row r="151" spans="2:3">
      <c r="B151" s="71"/>
      <c r="C151" s="71"/>
    </row>
    <row r="152" spans="2:3">
      <c r="B152" s="71"/>
      <c r="C152" s="71"/>
    </row>
    <row r="153" spans="2:3">
      <c r="B153" s="71"/>
      <c r="C153" s="71"/>
    </row>
    <row r="154" spans="2:3">
      <c r="B154" s="71"/>
      <c r="C154" s="71"/>
    </row>
    <row r="155" spans="2:3">
      <c r="B155" s="71"/>
      <c r="C155" s="71"/>
    </row>
    <row r="156" spans="2:3">
      <c r="B156" s="71"/>
      <c r="C156" s="71"/>
    </row>
    <row r="157" spans="2:3">
      <c r="B157" s="71"/>
      <c r="C157" s="71"/>
    </row>
    <row r="158" spans="2:3">
      <c r="B158" s="71"/>
      <c r="C158" s="71"/>
    </row>
    <row r="159" spans="2:3">
      <c r="B159" s="71"/>
      <c r="C159" s="71"/>
    </row>
    <row r="160" spans="2:3">
      <c r="B160" s="71"/>
      <c r="C160" s="71"/>
    </row>
    <row r="161" spans="2:3">
      <c r="B161" s="71"/>
      <c r="C161" s="71"/>
    </row>
    <row r="162" spans="2:3">
      <c r="B162" s="71"/>
      <c r="C162" s="71"/>
    </row>
    <row r="163" spans="2:3">
      <c r="B163" s="71"/>
      <c r="C163" s="71"/>
    </row>
    <row r="164" spans="2:3">
      <c r="B164" s="71"/>
      <c r="C164" s="71"/>
    </row>
    <row r="165" spans="2:3">
      <c r="B165" s="71"/>
      <c r="C165" s="71"/>
    </row>
    <row r="166" spans="2:3">
      <c r="B166" s="71"/>
      <c r="C166" s="71"/>
    </row>
    <row r="167" spans="2:3">
      <c r="B167" s="71"/>
      <c r="C167" s="71"/>
    </row>
    <row r="168" spans="2:3">
      <c r="B168" s="71"/>
      <c r="C168" s="71"/>
    </row>
    <row r="169" spans="2:3">
      <c r="B169" s="71"/>
      <c r="C169" s="71"/>
    </row>
    <row r="170" spans="2:3">
      <c r="B170" s="71"/>
      <c r="C170" s="71"/>
    </row>
    <row r="171" spans="2:3">
      <c r="B171" s="71"/>
      <c r="C171" s="71"/>
    </row>
    <row r="172" spans="2:3">
      <c r="B172" s="71"/>
      <c r="C172" s="71"/>
    </row>
    <row r="173" spans="2:3">
      <c r="B173" s="71"/>
      <c r="C173" s="71"/>
    </row>
    <row r="174" spans="2:3">
      <c r="B174" s="71"/>
      <c r="C174" s="71"/>
    </row>
    <row r="175" spans="2:3">
      <c r="B175" s="71"/>
      <c r="C175" s="71"/>
    </row>
    <row r="176" spans="2:3">
      <c r="B176" s="71"/>
      <c r="C176" s="71"/>
    </row>
    <row r="177" spans="2:3">
      <c r="B177" s="71"/>
      <c r="C177" s="71"/>
    </row>
    <row r="178" spans="2:3">
      <c r="B178" s="71"/>
      <c r="C178" s="71"/>
    </row>
    <row r="179" spans="2:3">
      <c r="B179" s="71"/>
      <c r="C179" s="71"/>
    </row>
    <row r="180" spans="2:3">
      <c r="B180" s="71"/>
      <c r="C180" s="71"/>
    </row>
    <row r="181" spans="2:3">
      <c r="B181" s="71"/>
      <c r="C181" s="71"/>
    </row>
    <row r="182" spans="2:3">
      <c r="B182" s="71"/>
      <c r="C182" s="71"/>
    </row>
    <row r="183" spans="2:3">
      <c r="B183" s="71"/>
      <c r="C183" s="71"/>
    </row>
    <row r="184" spans="2:3">
      <c r="B184" s="71"/>
      <c r="C184" s="71"/>
    </row>
    <row r="185" spans="2:3">
      <c r="B185" s="71"/>
      <c r="C185" s="71"/>
    </row>
    <row r="186" spans="2:3">
      <c r="B186" s="71"/>
      <c r="C186" s="71"/>
    </row>
    <row r="187" spans="2:3">
      <c r="B187" s="71"/>
      <c r="C187" s="71"/>
    </row>
  </sheetData>
  <mergeCells count="2">
    <mergeCell ref="A4:C4"/>
    <mergeCell ref="A5:C5"/>
  </mergeCells>
  <printOptions horizontalCentered="1"/>
  <pageMargins left="0.27" right="0.2" top="0" bottom="0.61" header="0.5" footer="0.16"/>
  <pageSetup scale="8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CFD7370592B4C83BF1A69F7008404" ma:contentTypeVersion="15" ma:contentTypeDescription="Create a new document." ma:contentTypeScope="" ma:versionID="f94ed34d5b18bb90cce1b8e0d9a2ddbf">
  <xsd:schema xmlns:xsd="http://www.w3.org/2001/XMLSchema" xmlns:xs="http://www.w3.org/2001/XMLSchema" xmlns:p="http://schemas.microsoft.com/office/2006/metadata/properties" xmlns:ns2="0ae9974b-d534-4044-9a9d-dd330ad48fe2" xmlns:ns3="84bdb415-5b7f-4474-8a50-d052fab73815" targetNamespace="http://schemas.microsoft.com/office/2006/metadata/properties" ma:root="true" ma:fieldsID="b0b925bab104657a45fcb0020774f975" ns2:_="" ns3:_="">
    <xsd:import namespace="0ae9974b-d534-4044-9a9d-dd330ad48fe2"/>
    <xsd:import namespace="84bdb415-5b7f-4474-8a50-d052fab73815"/>
    <xsd:element name="properties">
      <xsd:complexType>
        <xsd:sequence>
          <xsd:element name="documentManagement">
            <xsd:complexType>
              <xsd:all>
                <xsd:element ref="ns2:Confidential" minOccurs="0"/>
                <xsd:element ref="ns2:Privileged" minOccurs="0"/>
                <xsd:element ref="ns2:Comments" minOccurs="0"/>
                <xsd:element ref="ns2:BU_x0020__x002d__x0020_Consultant" minOccurs="0"/>
                <xsd:element ref="ns2:Reviewing_x0020_Attorney" minOccurs="0"/>
                <xsd:element ref="ns2:In_x002d_house_x0020_Counsel_x0020_Approved" minOccurs="0"/>
                <xsd:element ref="ns3:Conf_x002e__x0020_Reason" minOccurs="0"/>
                <xsd:element ref="ns3:Non_x0020_Responsiv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9974b-d534-4044-9a9d-dd330ad48fe2" elementFormDefault="qualified">
    <xsd:import namespace="http://schemas.microsoft.com/office/2006/documentManagement/types"/>
    <xsd:import namespace="http://schemas.microsoft.com/office/infopath/2007/PartnerControls"/>
    <xsd:element name="Confidential" ma:index="2" nillable="true" ma:displayName="Confidential?" ma:internalName="Confidentia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Yes"/>
                    <xsd:enumeration value="No"/>
                  </xsd:restriction>
                </xsd:simpleType>
              </xsd:element>
            </xsd:sequence>
          </xsd:extension>
        </xsd:complexContent>
      </xsd:complexType>
    </xsd:element>
    <xsd:element name="Privileged" ma:index="3" nillable="true" ma:displayName="Privileged" ma:internalName="Privileg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Work Product"/>
                    <xsd:enumeration value="Attorney Client Communication"/>
                  </xsd:restriction>
                </xsd:simpleType>
              </xsd:element>
            </xsd:sequence>
          </xsd:extension>
        </xsd:complexContent>
      </xsd:complexType>
    </xsd:element>
    <xsd:element name="Comments" ma:index="4" nillable="true" ma:displayName="Comments" ma:internalName="Comments">
      <xsd:simpleType>
        <xsd:restriction base="dms:Note">
          <xsd:maxLength value="255"/>
        </xsd:restriction>
      </xsd:simpleType>
    </xsd:element>
    <xsd:element name="BU_x0020__x002d__x0020_Consultant" ma:index="5" nillable="true" ma:displayName="BU" ma:format="Dropdown" ma:internalName="BU_x0020__x002d__x0020_Consultant">
      <xsd:simpleType>
        <xsd:union memberTypes="dms:Text">
          <xsd:simpleType>
            <xsd:restriction base="dms:Choice">
              <xsd:enumeration value="DSM"/>
              <xsd:enumeration value="RAP"/>
              <xsd:enumeration value="Rates"/>
              <xsd:enumeration value="Load Forecasting"/>
            </xsd:restriction>
          </xsd:simpleType>
        </xsd:union>
      </xsd:simpleType>
    </xsd:element>
    <xsd:element name="Reviewing_x0020_Attorney" ma:index="6" nillable="true" ma:displayName="Reviewing Attorney" ma:format="Dropdown" ma:internalName="Reviewing_x0020_Attorney">
      <xsd:simpleType>
        <xsd:restriction base="dms:Choice">
          <xsd:enumeration value="John Butler"/>
          <xsd:enumeration value="Jessica Cano"/>
          <xsd:enumeration value="Kevin Donaldson"/>
        </xsd:restriction>
      </xsd:simpleType>
    </xsd:element>
    <xsd:element name="In_x002d_house_x0020_Counsel_x0020_Approved" ma:index="7" nillable="true" ma:displayName="Attorney Reviewed" ma:format="Dropdown" ma:internalName="In_x002d_house_x0020_Counsel_x0020_Approved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bdb415-5b7f-4474-8a50-d052fab73815" elementFormDefault="qualified">
    <xsd:import namespace="http://schemas.microsoft.com/office/2006/documentManagement/types"/>
    <xsd:import namespace="http://schemas.microsoft.com/office/infopath/2007/PartnerControls"/>
    <xsd:element name="Conf_x002e__x0020_Reason" ma:index="14" nillable="true" ma:displayName="Conf. Reason" ma:internalName="Conf_x002e__x0020_Reaso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ustomer-specific information e.g. customer names addresses telephone numbers account numbers rates billing"/>
                    <xsd:enumeration value="Employee personnel information unrelated to compensation duties qualifications or responsibilities"/>
                    <xsd:enumeration value="Information concerning bids or other contractual data"/>
                    <xsd:enumeration value="Information relating to competitive interests"/>
                    <xsd:enumeration value="Internal auditing controls"/>
                    <xsd:enumeration value="Security measures systems or procedures"/>
                    <xsd:enumeration value="Trade secrets"/>
                  </xsd:restriction>
                </xsd:simpleType>
              </xsd:element>
            </xsd:sequence>
          </xsd:extension>
        </xsd:complexContent>
      </xsd:complexType>
    </xsd:element>
    <xsd:element name="Non_x0020_Responsive" ma:index="15" nillable="true" ma:displayName="Non Responsive" ma:format="Dropdown" ma:internalName="Non_x0020_Responsive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_x002e__x0020_Reason xmlns="84bdb415-5b7f-4474-8a50-d052fab73815"/>
    <Non_x0020_Responsive xmlns="84bdb415-5b7f-4474-8a50-d052fab73815" xsi:nil="true"/>
    <BU_x0020__x002d__x0020_Consultant xmlns="0ae9974b-d534-4044-9a9d-dd330ad48fe2">DSM</BU_x0020__x002d__x0020_Consultant>
    <Reviewing_x0020_Attorney xmlns="0ae9974b-d534-4044-9a9d-dd330ad48fe2">John Butler</Reviewing_x0020_Attorney>
    <Confidential xmlns="0ae9974b-d534-4044-9a9d-dd330ad48fe2"/>
    <Privileged xmlns="0ae9974b-d534-4044-9a9d-dd330ad48fe2"/>
    <Comments xmlns="0ae9974b-d534-4044-9a9d-dd330ad48fe2" xsi:nil="true"/>
    <In_x002d_house_x0020_Counsel_x0020_Approved xmlns="0ae9974b-d534-4044-9a9d-dd330ad48fe2" xsi:nil="true"/>
  </documentManagement>
</p:properties>
</file>

<file path=customXml/itemProps1.xml><?xml version="1.0" encoding="utf-8"?>
<ds:datastoreItem xmlns:ds="http://schemas.openxmlformats.org/officeDocument/2006/customXml" ds:itemID="{0F796D9A-3BE5-4DC6-B0A4-488FBBCE8F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CB27CD-891C-4EFD-9C0A-AD08ED55B7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9974b-d534-4044-9a9d-dd330ad48fe2"/>
    <ds:schemaRef ds:uri="84bdb415-5b7f-4474-8a50-d052fab738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2E2890-B48B-4E07-8A83-E5F5F3A6C570}">
  <ds:schemaRefs>
    <ds:schemaRef ds:uri="http://schemas.microsoft.com/office/2006/metadata/properties"/>
    <ds:schemaRef ds:uri="http://schemas.microsoft.com/office/infopath/2007/PartnerControls"/>
    <ds:schemaRef ds:uri="84bdb415-5b7f-4474-8a50-d052fab73815"/>
    <ds:schemaRef ds:uri="0ae9974b-d534-4044-9a9d-dd330ad48f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Mike Inputs</vt:lpstr>
      <vt:lpstr>Appliance Participation</vt:lpstr>
      <vt:lpstr>2012 ROC Attrition Rate</vt:lpstr>
      <vt:lpstr>'2012 ROC Attrition Rate'!Print_Area</vt:lpstr>
      <vt:lpstr>'Appliance Participation'!Print_Area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Sharma, A.SYP</dc:creator>
  <cp:lastModifiedBy>FPL_User</cp:lastModifiedBy>
  <cp:lastPrinted>2014-05-29T19:18:44Z</cp:lastPrinted>
  <dcterms:created xsi:type="dcterms:W3CDTF">1999-04-05T17:49:16Z</dcterms:created>
  <dcterms:modified xsi:type="dcterms:W3CDTF">2014-05-29T19:19:12Z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0x0101006B0CFD7370592B4C83BF1A69F7008404</vt:lpwstr>
  </property>
</Properties>
</file>