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255" windowWidth="19320" windowHeight="10920" tabRatio="543"/>
  </bookViews>
  <sheets>
    <sheet name="Res Non-Disp" sheetId="9" r:id="rId1"/>
    <sheet name="CI Non-Disp" sheetId="10" r:id="rId2"/>
    <sheet name="Total Non-Disp" sheetId="16" r:id="rId3"/>
    <sheet name="Res" sheetId="17" r:id="rId4"/>
    <sheet name="CI" sheetId="18" r:id="rId5"/>
    <sheet name="Total" sheetId="19" r:id="rId6"/>
  </sheets>
  <definedNames>
    <definedName name="_xlnm.Print_Area" localSheetId="1">'CI Non-Disp'!$I$44:$W$54</definedName>
    <definedName name="_xlnm.Print_Area" localSheetId="0">'Res Non-Disp'!$I$40:$W$52</definedName>
    <definedName name="_xlnm.Print_Area" localSheetId="2">'Total Non-Disp'!$A$2:$N$36</definedName>
  </definedNames>
  <calcPr calcId="145621" calcMode="manual"/>
</workbook>
</file>

<file path=xl/calcChain.xml><?xml version="1.0" encoding="utf-8"?>
<calcChain xmlns="http://schemas.openxmlformats.org/spreadsheetml/2006/main">
  <c r="W49" i="10"/>
  <c r="V49"/>
  <c r="U49"/>
  <c r="T49"/>
  <c r="S49"/>
  <c r="R49"/>
  <c r="Q49"/>
  <c r="W49" i="9"/>
  <c r="V49"/>
  <c r="U49"/>
  <c r="T49"/>
  <c r="S49"/>
  <c r="R49"/>
  <c r="Q49"/>
  <c r="W47"/>
  <c r="V47"/>
  <c r="U47"/>
  <c r="T47"/>
  <c r="S47"/>
  <c r="R47"/>
  <c r="Q47"/>
  <c r="J5" i="17" l="1"/>
  <c r="J5" i="19" s="1"/>
  <c r="F5" i="17"/>
  <c r="F5" i="19" s="1"/>
  <c r="B5" i="17"/>
  <c r="B5" i="19" s="1"/>
  <c r="B9" i="16"/>
  <c r="B13"/>
  <c r="B5"/>
  <c r="N50" i="10"/>
  <c r="O50" s="1"/>
  <c r="N48"/>
  <c r="O48" s="1"/>
  <c r="P48" s="1"/>
  <c r="Q48" s="1"/>
  <c r="R48" s="1"/>
  <c r="S48" s="1"/>
  <c r="T48" s="1"/>
  <c r="U48" s="1"/>
  <c r="V48" s="1"/>
  <c r="W48" s="1"/>
  <c r="Y46"/>
  <c r="Z46"/>
  <c r="AA46" s="1"/>
  <c r="AB46" s="1"/>
  <c r="AC46"/>
  <c r="AD46"/>
  <c r="AE46" s="1"/>
  <c r="AF46" s="1"/>
  <c r="AG46" s="1"/>
  <c r="AH46" s="1"/>
  <c r="AI46" s="1"/>
  <c r="AJ46" s="1"/>
  <c r="AK46" s="1"/>
  <c r="AL46" s="1"/>
  <c r="AM46" s="1"/>
  <c r="AN46" s="1"/>
  <c r="AO46" s="1"/>
  <c r="AP46" s="1"/>
  <c r="AQ46" s="1"/>
  <c r="AR46" s="1"/>
  <c r="N48" i="9"/>
  <c r="O48" s="1"/>
  <c r="P48" s="1"/>
  <c r="Q48" s="1"/>
  <c r="R48" s="1"/>
  <c r="S48" s="1"/>
  <c r="T48" s="1"/>
  <c r="U48" s="1"/>
  <c r="V48" s="1"/>
  <c r="W48" s="1"/>
  <c r="N46"/>
  <c r="O46" s="1"/>
  <c r="P46" s="1"/>
  <c r="Q46" s="1"/>
  <c r="R46" s="1"/>
  <c r="S46" s="1"/>
  <c r="T46" s="1"/>
  <c r="U46" s="1"/>
  <c r="V46" s="1"/>
  <c r="W46" s="1"/>
  <c r="Y49"/>
  <c r="Z49"/>
  <c r="AA49" s="1"/>
  <c r="AB49" s="1"/>
  <c r="AC49"/>
  <c r="AD49"/>
  <c r="AE49" s="1"/>
  <c r="AF49" s="1"/>
  <c r="AG49" s="1"/>
  <c r="AH49" s="1"/>
  <c r="AI49" s="1"/>
  <c r="AJ49" s="1"/>
  <c r="AK49" s="1"/>
  <c r="AL49" s="1"/>
  <c r="AM49" s="1"/>
  <c r="AN49" s="1"/>
  <c r="AO49" s="1"/>
  <c r="AP49" s="1"/>
  <c r="AQ49" s="1"/>
  <c r="AR49" s="1"/>
  <c r="D19"/>
  <c r="J44"/>
  <c r="K44"/>
  <c r="L44"/>
  <c r="M44"/>
  <c r="N44"/>
  <c r="O44"/>
  <c r="P44"/>
  <c r="Q44"/>
  <c r="R44"/>
  <c r="S44"/>
  <c r="T44"/>
  <c r="U44"/>
  <c r="V44"/>
  <c r="W44"/>
  <c r="X44"/>
  <c r="H44"/>
  <c r="I44"/>
  <c r="Y24" i="16"/>
  <c r="Z24"/>
  <c r="AA24" s="1"/>
  <c r="AB24" s="1"/>
  <c r="AC24" s="1"/>
  <c r="AD24" s="1"/>
  <c r="AE24" s="1"/>
  <c r="AF24" s="1"/>
  <c r="AG24" s="1"/>
  <c r="AH24"/>
  <c r="AI24" s="1"/>
  <c r="AJ24" s="1"/>
  <c r="AK24" s="1"/>
  <c r="AL24" s="1"/>
  <c r="AM24" s="1"/>
  <c r="AN24" s="1"/>
  <c r="AO24" s="1"/>
  <c r="AP24" s="1"/>
  <c r="AQ24" s="1"/>
  <c r="AR24" s="1"/>
  <c r="D19" i="10"/>
  <c r="Y47" i="9"/>
  <c r="Z47"/>
  <c r="AA47"/>
  <c r="AB47" s="1"/>
  <c r="AC47" s="1"/>
  <c r="AD47" s="1"/>
  <c r="AE47" s="1"/>
  <c r="AF47" s="1"/>
  <c r="AG47" s="1"/>
  <c r="Y49" i="10"/>
  <c r="Z49" s="1"/>
  <c r="AA49" s="1"/>
  <c r="AB49"/>
  <c r="AC49" s="1"/>
  <c r="AD49" s="1"/>
  <c r="AE49" s="1"/>
  <c r="AF49" s="1"/>
  <c r="AG49" s="1"/>
  <c r="AH49" s="1"/>
  <c r="AI49" s="1"/>
  <c r="AJ49" s="1"/>
  <c r="AK49" s="1"/>
  <c r="AL49" s="1"/>
  <c r="AM49" s="1"/>
  <c r="AN49" s="1"/>
  <c r="AO49" s="1"/>
  <c r="AP49" s="1"/>
  <c r="AQ49" s="1"/>
  <c r="AR49" s="1"/>
  <c r="Y51"/>
  <c r="Z51" s="1"/>
  <c r="AA51" s="1"/>
  <c r="AB51" s="1"/>
  <c r="AC51" s="1"/>
  <c r="AD51" s="1"/>
  <c r="AE51" s="1"/>
  <c r="AF51" s="1"/>
  <c r="AG51" s="1"/>
  <c r="AH51" s="1"/>
  <c r="AI51" s="1"/>
  <c r="AJ51" s="1"/>
  <c r="AK51" s="1"/>
  <c r="AL51" s="1"/>
  <c r="AM51" s="1"/>
  <c r="AN51" s="1"/>
  <c r="AO51" s="1"/>
  <c r="AP51" s="1"/>
  <c r="AQ51" s="1"/>
  <c r="AR51" s="1"/>
  <c r="Y4" i="16"/>
  <c r="Z4" s="1"/>
  <c r="AA4" s="1"/>
  <c r="AB4"/>
  <c r="AC4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Y24" i="9"/>
  <c r="Y44"/>
  <c r="Y4"/>
  <c r="Z4" s="1"/>
  <c r="AA4" s="1"/>
  <c r="AB4"/>
  <c r="AC4"/>
  <c r="AD4" s="1"/>
  <c r="AE4" s="1"/>
  <c r="AF4"/>
  <c r="AG4" s="1"/>
  <c r="AH4" s="1"/>
  <c r="AI4" s="1"/>
  <c r="AJ4" s="1"/>
  <c r="AK4" s="1"/>
  <c r="AL4" s="1"/>
  <c r="AM4" s="1"/>
  <c r="AN4" s="1"/>
  <c r="AO4" s="1"/>
  <c r="AP4" s="1"/>
  <c r="AQ4" s="1"/>
  <c r="AR4" s="1"/>
  <c r="Y24" i="10"/>
  <c r="Z24"/>
  <c r="AA24"/>
  <c r="AB24" s="1"/>
  <c r="AC24" s="1"/>
  <c r="AD24" s="1"/>
  <c r="AE24" s="1"/>
  <c r="AF24" s="1"/>
  <c r="AG24" s="1"/>
  <c r="AH24" s="1"/>
  <c r="AI24" s="1"/>
  <c r="AJ24" s="1"/>
  <c r="AK24" s="1"/>
  <c r="AL24" s="1"/>
  <c r="AM24" s="1"/>
  <c r="AN24" s="1"/>
  <c r="AO24" s="1"/>
  <c r="AP24" s="1"/>
  <c r="AQ24" s="1"/>
  <c r="AR24" s="1"/>
  <c r="Y4"/>
  <c r="Z4" s="1"/>
  <c r="AA4" s="1"/>
  <c r="AB4" s="1"/>
  <c r="AC4" s="1"/>
  <c r="AD4" s="1"/>
  <c r="AE4" s="1"/>
  <c r="AF4" s="1"/>
  <c r="AG4"/>
  <c r="AH4" s="1"/>
  <c r="AI4" s="1"/>
  <c r="AJ4" s="1"/>
  <c r="AK4" s="1"/>
  <c r="AL4" s="1"/>
  <c r="AM4" s="1"/>
  <c r="AN4" s="1"/>
  <c r="AO4" s="1"/>
  <c r="AP4" s="1"/>
  <c r="AQ4" s="1"/>
  <c r="AR4" s="1"/>
  <c r="C30"/>
  <c r="D30" s="1"/>
  <c r="C36"/>
  <c r="D36" s="1"/>
  <c r="C35"/>
  <c r="C34"/>
  <c r="D34" s="1"/>
  <c r="C33"/>
  <c r="D33"/>
  <c r="D13" s="1"/>
  <c r="J7" i="18" s="1"/>
  <c r="E33" i="10"/>
  <c r="C32"/>
  <c r="D32" s="1"/>
  <c r="C31"/>
  <c r="D31" s="1"/>
  <c r="C29"/>
  <c r="C28"/>
  <c r="D28" s="1"/>
  <c r="C27"/>
  <c r="D27" s="1"/>
  <c r="C26"/>
  <c r="D26" s="1"/>
  <c r="C25"/>
  <c r="C5" s="1"/>
  <c r="B6" i="18" s="1"/>
  <c r="D25" i="10"/>
  <c r="E25" s="1"/>
  <c r="B16"/>
  <c r="B15"/>
  <c r="L5" i="18" s="1"/>
  <c r="B14" i="10"/>
  <c r="K5" i="18" s="1"/>
  <c r="B13" i="10"/>
  <c r="J5" i="18" s="1"/>
  <c r="B12" i="10"/>
  <c r="B11"/>
  <c r="H5" i="18" s="1"/>
  <c r="B10" i="10"/>
  <c r="G5" i="18" s="1"/>
  <c r="B9" i="10"/>
  <c r="F5" i="18" s="1"/>
  <c r="B8" i="10"/>
  <c r="B7"/>
  <c r="D5" i="18" s="1"/>
  <c r="B6" i="10"/>
  <c r="C5" i="18" s="1"/>
  <c r="B5" i="10"/>
  <c r="B5" i="18" s="1"/>
  <c r="C36" i="9"/>
  <c r="C26"/>
  <c r="D26" s="1"/>
  <c r="C25"/>
  <c r="D25"/>
  <c r="C35"/>
  <c r="D35" s="1"/>
  <c r="E35" s="1"/>
  <c r="F35" s="1"/>
  <c r="G35" s="1"/>
  <c r="H35" s="1"/>
  <c r="C34"/>
  <c r="D34"/>
  <c r="C33"/>
  <c r="D33" s="1"/>
  <c r="E33" s="1"/>
  <c r="C32"/>
  <c r="C31"/>
  <c r="D31"/>
  <c r="C30"/>
  <c r="D30" s="1"/>
  <c r="C29"/>
  <c r="C29" i="16" s="1"/>
  <c r="D29" i="9"/>
  <c r="C28"/>
  <c r="D28"/>
  <c r="E28" s="1"/>
  <c r="F28" s="1"/>
  <c r="C27"/>
  <c r="D27" s="1"/>
  <c r="C9"/>
  <c r="F6" i="17" s="1"/>
  <c r="C11" i="9"/>
  <c r="H6" i="17" s="1"/>
  <c r="C13" i="9"/>
  <c r="J6" i="17" s="1"/>
  <c r="C6" i="9"/>
  <c r="C6" i="17" s="1"/>
  <c r="C7" i="9"/>
  <c r="D6" i="17" s="1"/>
  <c r="B16" i="9"/>
  <c r="M5" i="17" s="1"/>
  <c r="B15" i="9"/>
  <c r="B14"/>
  <c r="B14" i="16" s="1"/>
  <c r="B13" i="9"/>
  <c r="B12"/>
  <c r="I5" i="17" s="1"/>
  <c r="B11" i="9"/>
  <c r="B10"/>
  <c r="B10" i="16" s="1"/>
  <c r="B9" i="9"/>
  <c r="B8"/>
  <c r="E5" i="17" s="1"/>
  <c r="B7" i="9"/>
  <c r="B6"/>
  <c r="B6" i="16" s="1"/>
  <c r="B5" i="9"/>
  <c r="C31" i="16"/>
  <c r="C33"/>
  <c r="D33"/>
  <c r="B26"/>
  <c r="B27"/>
  <c r="B28"/>
  <c r="B29"/>
  <c r="B30"/>
  <c r="B31"/>
  <c r="B32"/>
  <c r="B33"/>
  <c r="B34"/>
  <c r="B35"/>
  <c r="B36"/>
  <c r="B25"/>
  <c r="D15" i="9"/>
  <c r="L7" i="17" s="1"/>
  <c r="E34" i="9"/>
  <c r="F33" i="10"/>
  <c r="F13" s="1"/>
  <c r="J9" i="18" s="1"/>
  <c r="C15" i="9"/>
  <c r="L6" i="17" s="1"/>
  <c r="D5" i="10"/>
  <c r="B7" i="18" s="1"/>
  <c r="E15" i="9"/>
  <c r="L8" i="17" s="1"/>
  <c r="F15" i="9"/>
  <c r="L9" i="17" s="1"/>
  <c r="G15" i="9"/>
  <c r="L10" i="17" s="1"/>
  <c r="C10" i="10"/>
  <c r="G6" i="18" s="1"/>
  <c r="C14" i="10"/>
  <c r="K6" i="18" s="1"/>
  <c r="C13" i="10"/>
  <c r="J6" i="18" s="1"/>
  <c r="C11" i="10"/>
  <c r="E13"/>
  <c r="J8" i="18" s="1"/>
  <c r="I35" i="9"/>
  <c r="J35" s="1"/>
  <c r="J15" s="1"/>
  <c r="L13" i="17" s="1"/>
  <c r="H15" i="9"/>
  <c r="L11" i="17" s="1"/>
  <c r="D8" i="9"/>
  <c r="E7" i="17" s="1"/>
  <c r="C8" i="9"/>
  <c r="E6" i="17" s="1"/>
  <c r="Z24" i="9"/>
  <c r="AH47"/>
  <c r="AI47" s="1"/>
  <c r="AJ47" s="1"/>
  <c r="AK47" s="1"/>
  <c r="AL47" s="1"/>
  <c r="AM47" s="1"/>
  <c r="AN47" s="1"/>
  <c r="AO47" s="1"/>
  <c r="AP47" s="1"/>
  <c r="AQ47" s="1"/>
  <c r="AR47" s="1"/>
  <c r="K35"/>
  <c r="L35" s="1"/>
  <c r="M35" s="1"/>
  <c r="N35" s="1"/>
  <c r="O35" s="1"/>
  <c r="C36" i="16" l="1"/>
  <c r="C16" i="9"/>
  <c r="M6" i="17" s="1"/>
  <c r="D36" i="9"/>
  <c r="E5" i="18"/>
  <c r="B8" i="16"/>
  <c r="I5" i="18"/>
  <c r="B12" i="16"/>
  <c r="M5" i="18"/>
  <c r="M5" i="19" s="1"/>
  <c r="B16" i="16"/>
  <c r="AA24" i="9"/>
  <c r="Z44"/>
  <c r="F8"/>
  <c r="E9" i="17" s="1"/>
  <c r="G28" i="9"/>
  <c r="F33"/>
  <c r="E13"/>
  <c r="J8" i="17" s="1"/>
  <c r="J8" i="19" s="1"/>
  <c r="E25" i="9"/>
  <c r="D5"/>
  <c r="B7" i="17" s="1"/>
  <c r="D25" i="16"/>
  <c r="G33" i="10"/>
  <c r="E31" i="9"/>
  <c r="D11"/>
  <c r="H7" i="17" s="1"/>
  <c r="E8" i="9"/>
  <c r="E8" i="17" s="1"/>
  <c r="E33" i="16"/>
  <c r="E29" i="9"/>
  <c r="D9"/>
  <c r="F7" i="17" s="1"/>
  <c r="L15" i="9"/>
  <c r="L15" i="17" s="1"/>
  <c r="D7" i="9"/>
  <c r="D7" i="17" s="1"/>
  <c r="E27" i="9"/>
  <c r="G5" i="17"/>
  <c r="G5" i="19" s="1"/>
  <c r="M15" i="9"/>
  <c r="L16" i="17" s="1"/>
  <c r="D5"/>
  <c r="D5" i="19" s="1"/>
  <c r="B7" i="16"/>
  <c r="H5" i="17"/>
  <c r="H5" i="19" s="1"/>
  <c r="B11" i="16"/>
  <c r="L5" i="17"/>
  <c r="L5" i="19" s="1"/>
  <c r="B15" i="16"/>
  <c r="E30" i="9"/>
  <c r="D10"/>
  <c r="G7" i="17" s="1"/>
  <c r="D32" i="9"/>
  <c r="C32" i="16"/>
  <c r="E26" i="9"/>
  <c r="D6"/>
  <c r="C7" i="17" s="1"/>
  <c r="D29" i="10"/>
  <c r="D29" i="16" s="1"/>
  <c r="C9" i="10"/>
  <c r="F6" i="18" s="1"/>
  <c r="F6" i="19" s="1"/>
  <c r="F34" i="9"/>
  <c r="E14"/>
  <c r="K8" i="17" s="1"/>
  <c r="C5" i="9"/>
  <c r="B6" i="17" s="1"/>
  <c r="C25" i="16"/>
  <c r="F25" i="10"/>
  <c r="E5"/>
  <c r="B8" i="18" s="1"/>
  <c r="D35" i="10"/>
  <c r="D35" i="16" s="1"/>
  <c r="C15" i="10"/>
  <c r="L6" i="18" s="1"/>
  <c r="K15" i="9"/>
  <c r="L14" i="17" s="1"/>
  <c r="I15" i="9"/>
  <c r="L12" i="17" s="1"/>
  <c r="C35" i="16"/>
  <c r="E5" i="19"/>
  <c r="I5"/>
  <c r="C5" i="17"/>
  <c r="C5" i="19" s="1"/>
  <c r="K5" i="17"/>
  <c r="K5" i="19" s="1"/>
  <c r="D13" i="9"/>
  <c r="J7" i="17" s="1"/>
  <c r="J7" i="19" s="1"/>
  <c r="B7"/>
  <c r="C7" i="10"/>
  <c r="D6" i="18" s="1"/>
  <c r="D6" i="19" s="1"/>
  <c r="C12" i="10"/>
  <c r="I6" i="18" s="1"/>
  <c r="C34" i="16"/>
  <c r="V51" i="10"/>
  <c r="T51"/>
  <c r="R51"/>
  <c r="P50"/>
  <c r="W51"/>
  <c r="U51"/>
  <c r="S51"/>
  <c r="Q51"/>
  <c r="B6" i="19"/>
  <c r="C26" i="16"/>
  <c r="D14" i="10"/>
  <c r="K7" i="18" s="1"/>
  <c r="E34" i="10"/>
  <c r="D34" i="16"/>
  <c r="D15" i="10"/>
  <c r="D15" i="16" s="1"/>
  <c r="E35" i="10"/>
  <c r="E28"/>
  <c r="E8" s="1"/>
  <c r="D8"/>
  <c r="E7" i="18" s="1"/>
  <c r="E7" i="19" s="1"/>
  <c r="D28" i="16"/>
  <c r="C8" i="10"/>
  <c r="E6" i="18" s="1"/>
  <c r="E6" i="19" s="1"/>
  <c r="C30" i="16"/>
  <c r="C28"/>
  <c r="C7"/>
  <c r="D8"/>
  <c r="C11"/>
  <c r="H6" i="18"/>
  <c r="H6" i="19" s="1"/>
  <c r="L6"/>
  <c r="J6"/>
  <c r="C15" i="16"/>
  <c r="D14" i="9"/>
  <c r="K7" i="17" s="1"/>
  <c r="C14" i="9"/>
  <c r="K6" i="17" s="1"/>
  <c r="K6" i="19" s="1"/>
  <c r="C12" i="9"/>
  <c r="I6" i="17" s="1"/>
  <c r="I6" i="19" s="1"/>
  <c r="C10" i="9"/>
  <c r="G6" i="17" s="1"/>
  <c r="G6" i="19" s="1"/>
  <c r="E13" i="16"/>
  <c r="C13"/>
  <c r="C10"/>
  <c r="N15" i="9"/>
  <c r="L17" i="17" s="1"/>
  <c r="O15" i="9"/>
  <c r="L18" i="17" s="1"/>
  <c r="P35" i="9"/>
  <c r="E31" i="10"/>
  <c r="E11" s="1"/>
  <c r="D31" i="16"/>
  <c r="D11" i="10"/>
  <c r="E26"/>
  <c r="F26" s="1"/>
  <c r="D6"/>
  <c r="D26" i="16"/>
  <c r="C6" i="10"/>
  <c r="E30"/>
  <c r="E10" s="1"/>
  <c r="D10"/>
  <c r="D30" i="16"/>
  <c r="E27" i="10"/>
  <c r="D27" i="16"/>
  <c r="D7" i="10"/>
  <c r="D12"/>
  <c r="E32"/>
  <c r="D32" i="16"/>
  <c r="D16" i="10"/>
  <c r="D36" i="16"/>
  <c r="E36" i="10"/>
  <c r="E28" i="16"/>
  <c r="E29" i="10"/>
  <c r="D9"/>
  <c r="C27" i="16"/>
  <c r="C16" i="10"/>
  <c r="F5" l="1"/>
  <c r="B9" i="18" s="1"/>
  <c r="G25" i="10"/>
  <c r="F14" i="9"/>
  <c r="K9" i="17" s="1"/>
  <c r="G34" i="9"/>
  <c r="F26"/>
  <c r="E6"/>
  <c r="C8" i="17" s="1"/>
  <c r="F30" i="9"/>
  <c r="E10"/>
  <c r="G8" i="17" s="1"/>
  <c r="H28" i="9"/>
  <c r="G8"/>
  <c r="E10" i="17" s="1"/>
  <c r="F28" i="10"/>
  <c r="F28" i="16" s="1"/>
  <c r="D13"/>
  <c r="E7" i="9"/>
  <c r="D8" i="17" s="1"/>
  <c r="F27" i="9"/>
  <c r="E9"/>
  <c r="F8" i="17" s="1"/>
  <c r="F29" i="9"/>
  <c r="E11"/>
  <c r="H8" i="17" s="1"/>
  <c r="F31" i="9"/>
  <c r="F25"/>
  <c r="E25" i="16"/>
  <c r="E5" i="9"/>
  <c r="C12" i="16"/>
  <c r="E32" i="9"/>
  <c r="D12"/>
  <c r="I7" i="17" s="1"/>
  <c r="H33" i="10"/>
  <c r="G13"/>
  <c r="J10" i="18" s="1"/>
  <c r="D16" i="9"/>
  <c r="M7" i="17" s="1"/>
  <c r="E36" i="9"/>
  <c r="D5" i="16"/>
  <c r="C5"/>
  <c r="C9"/>
  <c r="F33"/>
  <c r="G33" i="9"/>
  <c r="F13"/>
  <c r="AB24"/>
  <c r="AA44"/>
  <c r="Q50" i="10"/>
  <c r="R50" s="1"/>
  <c r="S50" s="1"/>
  <c r="T50" s="1"/>
  <c r="U50" s="1"/>
  <c r="V50" s="1"/>
  <c r="W50" s="1"/>
  <c r="C14" i="16"/>
  <c r="C8"/>
  <c r="E6" i="10"/>
  <c r="E6" i="16" s="1"/>
  <c r="F30" i="10"/>
  <c r="F10" s="1"/>
  <c r="L7" i="18"/>
  <c r="L7" i="19" s="1"/>
  <c r="K7"/>
  <c r="E26" i="16"/>
  <c r="E30"/>
  <c r="E15" i="10"/>
  <c r="F35"/>
  <c r="E35" i="16"/>
  <c r="E34"/>
  <c r="F34" i="10"/>
  <c r="E14"/>
  <c r="E8" i="16"/>
  <c r="E8" i="18"/>
  <c r="E8" i="19" s="1"/>
  <c r="I7" i="18"/>
  <c r="E10" i="16"/>
  <c r="G8" i="18"/>
  <c r="G8" i="19" s="1"/>
  <c r="D9" i="16"/>
  <c r="F7" i="18"/>
  <c r="F7" i="19" s="1"/>
  <c r="D16" i="16"/>
  <c r="M7" i="18"/>
  <c r="M7" i="19" s="1"/>
  <c r="D7" i="16"/>
  <c r="D7" i="18"/>
  <c r="D7" i="19" s="1"/>
  <c r="C6" i="16"/>
  <c r="C6" i="18"/>
  <c r="C6" i="19" s="1"/>
  <c r="D6" i="16"/>
  <c r="C7" i="18"/>
  <c r="C7" i="19" s="1"/>
  <c r="D11" i="16"/>
  <c r="H7" i="18"/>
  <c r="H7" i="19" s="1"/>
  <c r="H8" i="18"/>
  <c r="C16" i="16"/>
  <c r="M6" i="18"/>
  <c r="M6" i="19" s="1"/>
  <c r="D10" i="16"/>
  <c r="G7" i="18"/>
  <c r="G7" i="19" s="1"/>
  <c r="D14" i="16"/>
  <c r="P15" i="9"/>
  <c r="L19" i="17" s="1"/>
  <c r="Q35" i="9"/>
  <c r="F31" i="10"/>
  <c r="F31" i="16" s="1"/>
  <c r="E31"/>
  <c r="G30" i="10"/>
  <c r="F29"/>
  <c r="E9"/>
  <c r="E29" i="16"/>
  <c r="F36" i="10"/>
  <c r="E16"/>
  <c r="E36" i="16"/>
  <c r="F32" i="10"/>
  <c r="E32" i="16"/>
  <c r="E12" i="10"/>
  <c r="F8"/>
  <c r="G28"/>
  <c r="E7"/>
  <c r="E27" i="16"/>
  <c r="F27" i="10"/>
  <c r="G26"/>
  <c r="F6"/>
  <c r="F26" i="16"/>
  <c r="G33" l="1"/>
  <c r="G13" i="9"/>
  <c r="H33"/>
  <c r="I33" i="10"/>
  <c r="H13"/>
  <c r="J11" i="18" s="1"/>
  <c r="B8" i="17"/>
  <c r="B8" i="19" s="1"/>
  <c r="E5" i="16"/>
  <c r="H8" i="9"/>
  <c r="E11" i="17" s="1"/>
  <c r="I28" i="9"/>
  <c r="G26"/>
  <c r="F6"/>
  <c r="C9" i="17" s="1"/>
  <c r="E16" i="9"/>
  <c r="M8" i="17" s="1"/>
  <c r="F36" i="9"/>
  <c r="G29"/>
  <c r="F9"/>
  <c r="F9" i="17" s="1"/>
  <c r="G14" i="9"/>
  <c r="K10" i="17" s="1"/>
  <c r="H34" i="9"/>
  <c r="H8" i="19"/>
  <c r="I7"/>
  <c r="AC24" i="9"/>
  <c r="AB44"/>
  <c r="E12"/>
  <c r="I8" i="17" s="1"/>
  <c r="F32" i="9"/>
  <c r="F32" i="16" s="1"/>
  <c r="F5" i="9"/>
  <c r="F25" i="16"/>
  <c r="G25" i="9"/>
  <c r="G30"/>
  <c r="F10"/>
  <c r="G9" i="17" s="1"/>
  <c r="E11" i="16"/>
  <c r="D12"/>
  <c r="J9" i="17"/>
  <c r="J9" i="19" s="1"/>
  <c r="F13" i="16"/>
  <c r="G31" i="9"/>
  <c r="F11"/>
  <c r="H9" i="17" s="1"/>
  <c r="G27" i="9"/>
  <c r="F7"/>
  <c r="D9" i="17" s="1"/>
  <c r="G5" i="10"/>
  <c r="B10" i="18" s="1"/>
  <c r="H25" i="10"/>
  <c r="F30" i="16"/>
  <c r="C8" i="18"/>
  <c r="C8" i="19" s="1"/>
  <c r="G31" i="10"/>
  <c r="G11" s="1"/>
  <c r="F11"/>
  <c r="F11" i="16" s="1"/>
  <c r="F34"/>
  <c r="F14" i="10"/>
  <c r="G34"/>
  <c r="L8" i="18"/>
  <c r="L8" i="19" s="1"/>
  <c r="E15" i="16"/>
  <c r="K8" i="18"/>
  <c r="K8" i="19" s="1"/>
  <c r="E14" i="16"/>
  <c r="F35"/>
  <c r="F15" i="10"/>
  <c r="G35"/>
  <c r="F6" i="16"/>
  <c r="C9" i="18"/>
  <c r="E7" i="16"/>
  <c r="D8" i="18"/>
  <c r="D8" i="19" s="1"/>
  <c r="E12" i="16"/>
  <c r="I8" i="18"/>
  <c r="I8" i="19" s="1"/>
  <c r="G9" i="18"/>
  <c r="F8" i="16"/>
  <c r="E9" i="18"/>
  <c r="E9" i="19" s="1"/>
  <c r="E9" i="16"/>
  <c r="F8" i="18"/>
  <c r="F8" i="19" s="1"/>
  <c r="M8" i="18"/>
  <c r="M8" i="19" s="1"/>
  <c r="R35" i="9"/>
  <c r="Q15"/>
  <c r="L20" i="17" s="1"/>
  <c r="H26" i="10"/>
  <c r="G6"/>
  <c r="G26" i="16"/>
  <c r="H31" i="10"/>
  <c r="F16"/>
  <c r="F36" i="16"/>
  <c r="G36" i="10"/>
  <c r="G29"/>
  <c r="F29" i="16"/>
  <c r="F9" i="10"/>
  <c r="G27"/>
  <c r="F27" i="16"/>
  <c r="F7" i="10"/>
  <c r="H28"/>
  <c r="G8"/>
  <c r="G28" i="16"/>
  <c r="G32" i="10"/>
  <c r="F12"/>
  <c r="G10"/>
  <c r="G30" i="16"/>
  <c r="H30" i="10"/>
  <c r="B9" i="17" l="1"/>
  <c r="B9" i="19" s="1"/>
  <c r="F5" i="16"/>
  <c r="J33" i="10"/>
  <c r="I13"/>
  <c r="J12" i="18" s="1"/>
  <c r="E16" i="16"/>
  <c r="G9" i="19"/>
  <c r="H27" i="9"/>
  <c r="G7"/>
  <c r="D10" i="17" s="1"/>
  <c r="G10" i="9"/>
  <c r="G10" i="17" s="1"/>
  <c r="H30" i="9"/>
  <c r="H13"/>
  <c r="H33" i="16"/>
  <c r="I33" i="9"/>
  <c r="H9" i="18"/>
  <c r="H9" i="19" s="1"/>
  <c r="F10" i="16"/>
  <c r="I25" i="10"/>
  <c r="H5"/>
  <c r="B11" i="18" s="1"/>
  <c r="G5" i="9"/>
  <c r="H25"/>
  <c r="G25" i="16"/>
  <c r="G9" i="9"/>
  <c r="F10" i="17" s="1"/>
  <c r="H29" i="9"/>
  <c r="G6"/>
  <c r="C10" i="17" s="1"/>
  <c r="H26" i="9"/>
  <c r="J10" i="17"/>
  <c r="J10" i="19" s="1"/>
  <c r="G13" i="16"/>
  <c r="AD24" i="9"/>
  <c r="AC44"/>
  <c r="F12"/>
  <c r="I9" i="17" s="1"/>
  <c r="G32" i="9"/>
  <c r="C9" i="19"/>
  <c r="H31" i="9"/>
  <c r="G11"/>
  <c r="H10" i="17" s="1"/>
  <c r="I34" i="9"/>
  <c r="H14"/>
  <c r="K11" i="17" s="1"/>
  <c r="G36" i="9"/>
  <c r="F16"/>
  <c r="M9" i="17" s="1"/>
  <c r="J28" i="9"/>
  <c r="I8"/>
  <c r="E12" i="17" s="1"/>
  <c r="G31" i="16"/>
  <c r="L9" i="18"/>
  <c r="L9" i="19" s="1"/>
  <c r="F15" i="16"/>
  <c r="G14" i="10"/>
  <c r="G34" i="16"/>
  <c r="H34" i="10"/>
  <c r="G15"/>
  <c r="G35" i="16"/>
  <c r="H35" i="10"/>
  <c r="K9" i="18"/>
  <c r="K9" i="19" s="1"/>
  <c r="F14" i="16"/>
  <c r="F7"/>
  <c r="D9" i="18"/>
  <c r="D9" i="19" s="1"/>
  <c r="F16" i="16"/>
  <c r="M9" i="18"/>
  <c r="M9" i="19" s="1"/>
  <c r="G10" i="16"/>
  <c r="G10" i="18"/>
  <c r="G10" i="19" s="1"/>
  <c r="F12" i="16"/>
  <c r="I9" i="18"/>
  <c r="I9" i="19" s="1"/>
  <c r="F9" i="16"/>
  <c r="F9" i="18"/>
  <c r="F9" i="19" s="1"/>
  <c r="C10" i="18"/>
  <c r="G8" i="16"/>
  <c r="E10" i="18"/>
  <c r="E10" i="19" s="1"/>
  <c r="G11" i="16"/>
  <c r="H10" i="18"/>
  <c r="H10" i="19" s="1"/>
  <c r="S35" i="9"/>
  <c r="R15"/>
  <c r="L21" i="17" s="1"/>
  <c r="G12" i="10"/>
  <c r="G32" i="16"/>
  <c r="H32" i="10"/>
  <c r="H27"/>
  <c r="G7"/>
  <c r="G27" i="16"/>
  <c r="H36" i="10"/>
  <c r="G16"/>
  <c r="H6"/>
  <c r="I26"/>
  <c r="H30" i="16"/>
  <c r="I30" i="10"/>
  <c r="H10"/>
  <c r="I28"/>
  <c r="H8"/>
  <c r="H28" i="16"/>
  <c r="G9" i="10"/>
  <c r="H29"/>
  <c r="G29" i="16"/>
  <c r="I31" i="10"/>
  <c r="H11"/>
  <c r="H31" i="16"/>
  <c r="H36" i="9" l="1"/>
  <c r="G16"/>
  <c r="M10" i="17" s="1"/>
  <c r="H6" i="9"/>
  <c r="C11" i="17" s="1"/>
  <c r="I26" i="9"/>
  <c r="I26" i="16" s="1"/>
  <c r="I5" i="10"/>
  <c r="B12" i="18" s="1"/>
  <c r="J25" i="10"/>
  <c r="H26" i="16"/>
  <c r="J11" i="17"/>
  <c r="J11" i="19" s="1"/>
  <c r="H13" i="16"/>
  <c r="K33" i="10"/>
  <c r="J13"/>
  <c r="J13" i="18" s="1"/>
  <c r="C10" i="19"/>
  <c r="J8" i="9"/>
  <c r="E13" i="17" s="1"/>
  <c r="K28" i="9"/>
  <c r="I14"/>
  <c r="K12" i="17" s="1"/>
  <c r="J34" i="9"/>
  <c r="H32"/>
  <c r="G12"/>
  <c r="I10" i="17" s="1"/>
  <c r="H9" i="9"/>
  <c r="F11" i="17" s="1"/>
  <c r="I29" i="9"/>
  <c r="B10" i="17"/>
  <c r="B10" i="19" s="1"/>
  <c r="G5" i="16"/>
  <c r="I30" i="9"/>
  <c r="H10"/>
  <c r="G11" i="17" s="1"/>
  <c r="I31" i="9"/>
  <c r="H11"/>
  <c r="H11" i="17" s="1"/>
  <c r="AD44" i="9"/>
  <c r="AE24"/>
  <c r="I25"/>
  <c r="H5"/>
  <c r="H25" i="16"/>
  <c r="I27" i="9"/>
  <c r="H7"/>
  <c r="D11" i="17" s="1"/>
  <c r="G36" i="16"/>
  <c r="G6"/>
  <c r="I33"/>
  <c r="I13" i="9"/>
  <c r="J33"/>
  <c r="H34" i="16"/>
  <c r="H14" i="10"/>
  <c r="I34"/>
  <c r="K10" i="18"/>
  <c r="K10" i="19" s="1"/>
  <c r="G14" i="16"/>
  <c r="I35" i="10"/>
  <c r="H15"/>
  <c r="H35" i="16"/>
  <c r="G15"/>
  <c r="L10" i="18"/>
  <c r="L10" i="19" s="1"/>
  <c r="G9" i="16"/>
  <c r="F10" i="18"/>
  <c r="F10" i="19" s="1"/>
  <c r="G11" i="18"/>
  <c r="G12" i="16"/>
  <c r="I10" i="18"/>
  <c r="I10" i="19" s="1"/>
  <c r="C11" i="18"/>
  <c r="G16" i="16"/>
  <c r="M10" i="18"/>
  <c r="M10" i="19" s="1"/>
  <c r="H11" i="16"/>
  <c r="H11" i="18"/>
  <c r="H11" i="19" s="1"/>
  <c r="H8" i="16"/>
  <c r="E11" i="18"/>
  <c r="E11" i="19" s="1"/>
  <c r="G7" i="16"/>
  <c r="D10" i="18"/>
  <c r="D10" i="19" s="1"/>
  <c r="S15" i="9"/>
  <c r="T35"/>
  <c r="I29" i="10"/>
  <c r="H9"/>
  <c r="H29" i="16"/>
  <c r="I10" i="10"/>
  <c r="J30"/>
  <c r="I6"/>
  <c r="J26"/>
  <c r="I27"/>
  <c r="H7"/>
  <c r="H27" i="16"/>
  <c r="I32" i="10"/>
  <c r="H12"/>
  <c r="H32" i="16"/>
  <c r="J31" i="10"/>
  <c r="I31" i="16"/>
  <c r="I11" i="10"/>
  <c r="I8"/>
  <c r="I28" i="16"/>
  <c r="J28" i="10"/>
  <c r="H16"/>
  <c r="I36"/>
  <c r="H36" i="16"/>
  <c r="J27" i="9" l="1"/>
  <c r="I7"/>
  <c r="D12" i="17" s="1"/>
  <c r="AF24" i="9"/>
  <c r="AE44"/>
  <c r="J29"/>
  <c r="I9"/>
  <c r="F12" i="17" s="1"/>
  <c r="I10" i="9"/>
  <c r="G12" i="17" s="1"/>
  <c r="J30" i="9"/>
  <c r="I30" i="16"/>
  <c r="C11" i="19"/>
  <c r="G11"/>
  <c r="J13" i="9"/>
  <c r="J33" i="16"/>
  <c r="K33" i="9"/>
  <c r="B11" i="17"/>
  <c r="B11" i="19" s="1"/>
  <c r="H5" i="16"/>
  <c r="K8" i="9"/>
  <c r="E14" i="17" s="1"/>
  <c r="L28" i="9"/>
  <c r="K13" i="10"/>
  <c r="J14" i="18" s="1"/>
  <c r="L33" i="10"/>
  <c r="K25"/>
  <c r="J5"/>
  <c r="B13" i="18" s="1"/>
  <c r="K34" i="9"/>
  <c r="J14"/>
  <c r="K13" i="17" s="1"/>
  <c r="I6" i="9"/>
  <c r="C12" i="17" s="1"/>
  <c r="J26" i="9"/>
  <c r="H6" i="16"/>
  <c r="H10"/>
  <c r="J12" i="17"/>
  <c r="J12" i="19" s="1"/>
  <c r="I13" i="16"/>
  <c r="I25"/>
  <c r="I5" i="9"/>
  <c r="J25"/>
  <c r="I11"/>
  <c r="H12" i="17" s="1"/>
  <c r="J31" i="9"/>
  <c r="H12"/>
  <c r="I11" i="17" s="1"/>
  <c r="I32" i="9"/>
  <c r="H16"/>
  <c r="M11" i="17" s="1"/>
  <c r="I36" i="9"/>
  <c r="U35"/>
  <c r="T15"/>
  <c r="H15" i="16"/>
  <c r="L11" i="18"/>
  <c r="L11" i="19" s="1"/>
  <c r="I14" i="10"/>
  <c r="I34" i="16"/>
  <c r="J34" i="10"/>
  <c r="I15"/>
  <c r="J35"/>
  <c r="I35" i="16"/>
  <c r="K11" i="18"/>
  <c r="K11" i="19" s="1"/>
  <c r="H14" i="16"/>
  <c r="I8"/>
  <c r="E12" i="18"/>
  <c r="E12" i="19" s="1"/>
  <c r="H7" i="16"/>
  <c r="D11" i="18"/>
  <c r="D11" i="19" s="1"/>
  <c r="H16" i="16"/>
  <c r="M11" i="18"/>
  <c r="M11" i="19" s="1"/>
  <c r="H12" i="18"/>
  <c r="H12" i="16"/>
  <c r="I11" i="18"/>
  <c r="I11" i="19" s="1"/>
  <c r="G12" i="18"/>
  <c r="H9" i="16"/>
  <c r="F11" i="18"/>
  <c r="F11" i="19" s="1"/>
  <c r="I6" i="16"/>
  <c r="C12" i="18"/>
  <c r="C12" i="19" s="1"/>
  <c r="L22" i="17"/>
  <c r="K31" i="10"/>
  <c r="J11"/>
  <c r="J31" i="16"/>
  <c r="I16" i="10"/>
  <c r="J36"/>
  <c r="K28"/>
  <c r="J8"/>
  <c r="J28" i="16"/>
  <c r="I12" i="10"/>
  <c r="J32"/>
  <c r="I32" i="16"/>
  <c r="I7" i="10"/>
  <c r="I27" i="16"/>
  <c r="J27" i="10"/>
  <c r="J6"/>
  <c r="K26"/>
  <c r="K30"/>
  <c r="J10"/>
  <c r="J30" i="16"/>
  <c r="J29" i="10"/>
  <c r="I9"/>
  <c r="I29" i="16"/>
  <c r="K31" i="9" l="1"/>
  <c r="J11"/>
  <c r="H13" i="17" s="1"/>
  <c r="AG24" i="9"/>
  <c r="AF44"/>
  <c r="M28"/>
  <c r="L8"/>
  <c r="E15" i="17" s="1"/>
  <c r="I10" i="16"/>
  <c r="I11"/>
  <c r="B12" i="17"/>
  <c r="B12" i="19" s="1"/>
  <c r="I5" i="16"/>
  <c r="L13" i="10"/>
  <c r="J15" i="18" s="1"/>
  <c r="M33" i="10"/>
  <c r="J13" i="17"/>
  <c r="J13" i="19" s="1"/>
  <c r="J13" i="16"/>
  <c r="J10" i="9"/>
  <c r="G13" i="17" s="1"/>
  <c r="K30" i="9"/>
  <c r="J36"/>
  <c r="I16"/>
  <c r="M12" i="17" s="1"/>
  <c r="L34" i="9"/>
  <c r="K14"/>
  <c r="K14" i="17" s="1"/>
  <c r="K26" i="9"/>
  <c r="J6"/>
  <c r="C13" i="17" s="1"/>
  <c r="K33" i="16"/>
  <c r="K13" i="9"/>
  <c r="L33"/>
  <c r="J26" i="16"/>
  <c r="I36"/>
  <c r="G12" i="19"/>
  <c r="H12"/>
  <c r="I12" i="9"/>
  <c r="I12" i="17" s="1"/>
  <c r="J32" i="9"/>
  <c r="J5"/>
  <c r="J25" i="16"/>
  <c r="K25" i="9"/>
  <c r="K5" i="10"/>
  <c r="B14" i="18" s="1"/>
  <c r="L25" i="10"/>
  <c r="J9" i="9"/>
  <c r="F13" i="17" s="1"/>
  <c r="K29" i="9"/>
  <c r="K27"/>
  <c r="J7"/>
  <c r="D13" i="17" s="1"/>
  <c r="V35" i="9"/>
  <c r="U15"/>
  <c r="J15" i="10"/>
  <c r="J35" i="16"/>
  <c r="K35" i="10"/>
  <c r="J34" i="16"/>
  <c r="J14" i="10"/>
  <c r="K34"/>
  <c r="K12" i="18"/>
  <c r="K12" i="19" s="1"/>
  <c r="I14" i="16"/>
  <c r="L12" i="18"/>
  <c r="L12" i="19" s="1"/>
  <c r="I15" i="16"/>
  <c r="I9"/>
  <c r="F12" i="18"/>
  <c r="F12" i="19" s="1"/>
  <c r="I7" i="16"/>
  <c r="D12" i="18"/>
  <c r="D12" i="19" s="1"/>
  <c r="G13" i="18"/>
  <c r="G13" i="19" s="1"/>
  <c r="C13" i="18"/>
  <c r="I12" i="16"/>
  <c r="I12" i="18"/>
  <c r="I12" i="19" s="1"/>
  <c r="J8" i="16"/>
  <c r="E13" i="18"/>
  <c r="E13" i="19" s="1"/>
  <c r="I16" i="16"/>
  <c r="M12" i="18"/>
  <c r="M12" i="19" s="1"/>
  <c r="H13" i="18"/>
  <c r="L23" i="17"/>
  <c r="K26" i="16"/>
  <c r="L26" i="10"/>
  <c r="K6"/>
  <c r="J16"/>
  <c r="J36" i="16"/>
  <c r="K36" i="10"/>
  <c r="K11"/>
  <c r="K31" i="16"/>
  <c r="L31" i="10"/>
  <c r="K29"/>
  <c r="J9"/>
  <c r="J29" i="16"/>
  <c r="L30" i="10"/>
  <c r="K10"/>
  <c r="K30" i="16"/>
  <c r="J7" i="10"/>
  <c r="J27" i="16"/>
  <c r="K27" i="10"/>
  <c r="K32"/>
  <c r="J12"/>
  <c r="L28"/>
  <c r="K8"/>
  <c r="K28" i="16"/>
  <c r="K7" i="9" l="1"/>
  <c r="D14" i="17" s="1"/>
  <c r="L27" i="9"/>
  <c r="K32"/>
  <c r="J12"/>
  <c r="I13" i="17" s="1"/>
  <c r="J10" i="16"/>
  <c r="L29" i="9"/>
  <c r="K9"/>
  <c r="F14" i="17" s="1"/>
  <c r="J11" i="16"/>
  <c r="J6"/>
  <c r="L5" i="10"/>
  <c r="B15" i="18" s="1"/>
  <c r="M25" i="10"/>
  <c r="B13" i="17"/>
  <c r="B13" i="19" s="1"/>
  <c r="J5" i="16"/>
  <c r="J14" i="17"/>
  <c r="J14" i="19" s="1"/>
  <c r="K13" i="16"/>
  <c r="L30" i="9"/>
  <c r="K10"/>
  <c r="G14" i="17" s="1"/>
  <c r="M13" i="10"/>
  <c r="J16" i="18" s="1"/>
  <c r="N33" i="10"/>
  <c r="L14" i="9"/>
  <c r="K15" i="17" s="1"/>
  <c r="M34" i="9"/>
  <c r="AH24"/>
  <c r="AG44"/>
  <c r="L25"/>
  <c r="K25" i="16"/>
  <c r="K5" i="9"/>
  <c r="J32" i="16"/>
  <c r="H13" i="19"/>
  <c r="C13"/>
  <c r="L13" i="9"/>
  <c r="L33" i="16"/>
  <c r="M33" i="9"/>
  <c r="K6"/>
  <c r="C14" i="17" s="1"/>
  <c r="L26" i="9"/>
  <c r="K36"/>
  <c r="J16"/>
  <c r="M13" i="17" s="1"/>
  <c r="N28" i="9"/>
  <c r="M8"/>
  <c r="E16" i="17" s="1"/>
  <c r="L31" i="9"/>
  <c r="K11"/>
  <c r="H14" i="17" s="1"/>
  <c r="W35" i="9"/>
  <c r="V15"/>
  <c r="J14" i="16"/>
  <c r="K13" i="18"/>
  <c r="K13" i="19" s="1"/>
  <c r="K35" i="16"/>
  <c r="K15" i="10"/>
  <c r="L35"/>
  <c r="L13" i="18"/>
  <c r="L13" i="19" s="1"/>
  <c r="J15" i="16"/>
  <c r="K34"/>
  <c r="K14" i="10"/>
  <c r="L34"/>
  <c r="J9" i="16"/>
  <c r="F13" i="18"/>
  <c r="F13" i="19" s="1"/>
  <c r="K6" i="16"/>
  <c r="C14" i="18"/>
  <c r="C14" i="19" s="1"/>
  <c r="I13" i="18"/>
  <c r="I13" i="19" s="1"/>
  <c r="J7" i="16"/>
  <c r="D13" i="18"/>
  <c r="D13" i="19" s="1"/>
  <c r="K10" i="16"/>
  <c r="G14" i="18"/>
  <c r="G14" i="19" s="1"/>
  <c r="M13" i="18"/>
  <c r="K8" i="16"/>
  <c r="E14" i="18"/>
  <c r="E14" i="19" s="1"/>
  <c r="H14" i="18"/>
  <c r="L24" i="17"/>
  <c r="L32" i="10"/>
  <c r="K12"/>
  <c r="K32" i="16"/>
  <c r="M30" i="10"/>
  <c r="L10"/>
  <c r="L31" i="16"/>
  <c r="M31" i="10"/>
  <c r="L11"/>
  <c r="K16"/>
  <c r="L36"/>
  <c r="M26"/>
  <c r="L6"/>
  <c r="L26" i="16"/>
  <c r="L28"/>
  <c r="M28" i="10"/>
  <c r="L8"/>
  <c r="L27"/>
  <c r="K7"/>
  <c r="K27" i="16"/>
  <c r="K9" i="10"/>
  <c r="L29"/>
  <c r="K29" i="16"/>
  <c r="N33" i="9" l="1"/>
  <c r="M33" i="16"/>
  <c r="M13" i="9"/>
  <c r="L25" i="16"/>
  <c r="L5" i="9"/>
  <c r="M25"/>
  <c r="L10"/>
  <c r="G15" i="17" s="1"/>
  <c r="M30" i="9"/>
  <c r="J12" i="16"/>
  <c r="K16" i="9"/>
  <c r="M14" i="17" s="1"/>
  <c r="L36" i="9"/>
  <c r="O33" i="10"/>
  <c r="N13"/>
  <c r="J17" i="18" s="1"/>
  <c r="N25" i="10"/>
  <c r="M5"/>
  <c r="B16" i="18" s="1"/>
  <c r="K11" i="16"/>
  <c r="M13" i="19"/>
  <c r="M26" i="9"/>
  <c r="L6"/>
  <c r="C15" i="17" s="1"/>
  <c r="J15"/>
  <c r="J15" i="19" s="1"/>
  <c r="L13" i="16"/>
  <c r="B14" i="17"/>
  <c r="B14" i="19" s="1"/>
  <c r="K5" i="16"/>
  <c r="AI24" i="9"/>
  <c r="AJ24" s="1"/>
  <c r="AK24" s="1"/>
  <c r="AL24" s="1"/>
  <c r="AM24" s="1"/>
  <c r="AN24" s="1"/>
  <c r="AO24" s="1"/>
  <c r="AP24" s="1"/>
  <c r="AQ24" s="1"/>
  <c r="AR24" s="1"/>
  <c r="AH44"/>
  <c r="AI44" s="1"/>
  <c r="AJ44" s="1"/>
  <c r="AK44" s="1"/>
  <c r="AL44" s="1"/>
  <c r="AM44" s="1"/>
  <c r="AN44" s="1"/>
  <c r="AO44" s="1"/>
  <c r="AP44" s="1"/>
  <c r="AQ44" s="1"/>
  <c r="AR44" s="1"/>
  <c r="L9"/>
  <c r="F15" i="17" s="1"/>
  <c r="M29" i="9"/>
  <c r="M27"/>
  <c r="L7"/>
  <c r="D15" i="17" s="1"/>
  <c r="L30" i="16"/>
  <c r="H14" i="19"/>
  <c r="M31" i="9"/>
  <c r="L11"/>
  <c r="H15" i="17" s="1"/>
  <c r="L32" i="9"/>
  <c r="K12"/>
  <c r="I14" i="17" s="1"/>
  <c r="K36" i="16"/>
  <c r="J16"/>
  <c r="O28" i="9"/>
  <c r="N8"/>
  <c r="E17" i="17" s="1"/>
  <c r="M14" i="9"/>
  <c r="K16" i="17" s="1"/>
  <c r="N34" i="9"/>
  <c r="X35"/>
  <c r="Y35" s="1"/>
  <c r="Z35" s="1"/>
  <c r="AA35" s="1"/>
  <c r="AB35" s="1"/>
  <c r="AC35" s="1"/>
  <c r="AD35" s="1"/>
  <c r="AE35" s="1"/>
  <c r="AF35" s="1"/>
  <c r="AG35" s="1"/>
  <c r="AH35" s="1"/>
  <c r="AI35" s="1"/>
  <c r="AJ35" s="1"/>
  <c r="AK35" s="1"/>
  <c r="AL35" s="1"/>
  <c r="AM35" s="1"/>
  <c r="W15"/>
  <c r="K14" i="18"/>
  <c r="K14" i="19" s="1"/>
  <c r="K14" i="16"/>
  <c r="M35" i="10"/>
  <c r="L35" i="16"/>
  <c r="L15" i="10"/>
  <c r="L14"/>
  <c r="M34"/>
  <c r="L34" i="16"/>
  <c r="K15"/>
  <c r="L14" i="18"/>
  <c r="L14" i="19" s="1"/>
  <c r="K9" i="16"/>
  <c r="F14" i="18"/>
  <c r="F14" i="19" s="1"/>
  <c r="L8" i="16"/>
  <c r="E15" i="18"/>
  <c r="E15" i="19" s="1"/>
  <c r="K16" i="16"/>
  <c r="M14" i="18"/>
  <c r="I14"/>
  <c r="L11" i="16"/>
  <c r="H15" i="18"/>
  <c r="H15" i="19" s="1"/>
  <c r="G15" i="18"/>
  <c r="K7" i="16"/>
  <c r="D14" i="18"/>
  <c r="D14" i="19" s="1"/>
  <c r="C15" i="18"/>
  <c r="L25" i="17"/>
  <c r="N31" i="10"/>
  <c r="M31" i="16"/>
  <c r="M11" i="10"/>
  <c r="M30" i="16"/>
  <c r="N30" i="10"/>
  <c r="M10"/>
  <c r="M29"/>
  <c r="L29" i="16"/>
  <c r="L9" i="10"/>
  <c r="L7"/>
  <c r="L27" i="16"/>
  <c r="M27" i="10"/>
  <c r="N28"/>
  <c r="M8"/>
  <c r="M28" i="16"/>
  <c r="M6" i="10"/>
  <c r="M26" i="16"/>
  <c r="N26" i="10"/>
  <c r="M36"/>
  <c r="L16"/>
  <c r="M32"/>
  <c r="L12"/>
  <c r="L32" i="16"/>
  <c r="L12" i="9" l="1"/>
  <c r="I15" i="17" s="1"/>
  <c r="M32" i="9"/>
  <c r="N5" i="10"/>
  <c r="B17" i="18" s="1"/>
  <c r="O25" i="10"/>
  <c r="M5" i="9"/>
  <c r="N25"/>
  <c r="M25" i="16"/>
  <c r="M14" i="19"/>
  <c r="M11" i="9"/>
  <c r="H16" i="17" s="1"/>
  <c r="N31" i="9"/>
  <c r="N27"/>
  <c r="M7"/>
  <c r="D16" i="17" s="1"/>
  <c r="P33" i="10"/>
  <c r="O13"/>
  <c r="J18" i="18" s="1"/>
  <c r="N30" i="9"/>
  <c r="M10"/>
  <c r="G16" i="17" s="1"/>
  <c r="N29" i="9"/>
  <c r="M9"/>
  <c r="F16" i="17" s="1"/>
  <c r="M36" i="9"/>
  <c r="L16"/>
  <c r="M15" i="17" s="1"/>
  <c r="J16"/>
  <c r="J16" i="19" s="1"/>
  <c r="M13" i="16"/>
  <c r="C15" i="19"/>
  <c r="G15"/>
  <c r="I14"/>
  <c r="O8" i="9"/>
  <c r="E18" i="17" s="1"/>
  <c r="P28" i="9"/>
  <c r="M6"/>
  <c r="C16" i="17" s="1"/>
  <c r="N26" i="9"/>
  <c r="L36" i="16"/>
  <c r="L6"/>
  <c r="L10"/>
  <c r="K12"/>
  <c r="N14" i="9"/>
  <c r="K17" i="17" s="1"/>
  <c r="O34" i="9"/>
  <c r="B15" i="17"/>
  <c r="B15" i="19" s="1"/>
  <c r="L5" i="16"/>
  <c r="N13" i="9"/>
  <c r="O33"/>
  <c r="N33" i="16"/>
  <c r="M34"/>
  <c r="N34" i="10"/>
  <c r="M14"/>
  <c r="L15" i="16"/>
  <c r="L15" i="18"/>
  <c r="L15" i="19" s="1"/>
  <c r="N35" i="10"/>
  <c r="M15"/>
  <c r="M35" i="16"/>
  <c r="K15" i="18"/>
  <c r="K15" i="19" s="1"/>
  <c r="L14" i="16"/>
  <c r="AN35" i="9"/>
  <c r="M8" i="16"/>
  <c r="E16" i="18"/>
  <c r="E16" i="19" s="1"/>
  <c r="L7" i="16"/>
  <c r="D15" i="18"/>
  <c r="D15" i="19" s="1"/>
  <c r="L12" i="16"/>
  <c r="I15" i="18"/>
  <c r="I15" i="19" s="1"/>
  <c r="M15" i="18"/>
  <c r="M15" i="19" s="1"/>
  <c r="L9" i="16"/>
  <c r="F15" i="18"/>
  <c r="F15" i="19" s="1"/>
  <c r="M11" i="16"/>
  <c r="H16" i="18"/>
  <c r="H16" i="19" s="1"/>
  <c r="C16" i="18"/>
  <c r="C16" i="19" s="1"/>
  <c r="G16" i="18"/>
  <c r="X15" i="9"/>
  <c r="L26" i="17"/>
  <c r="N36" i="10"/>
  <c r="M16"/>
  <c r="M36" i="16"/>
  <c r="N6" i="10"/>
  <c r="O26"/>
  <c r="N26" i="16"/>
  <c r="N27" i="10"/>
  <c r="M7"/>
  <c r="M27" i="16"/>
  <c r="O30" i="10"/>
  <c r="N10"/>
  <c r="N30" i="16"/>
  <c r="N11" i="10"/>
  <c r="O31"/>
  <c r="N31" i="16"/>
  <c r="O28" i="10"/>
  <c r="N8"/>
  <c r="N28" i="16"/>
  <c r="M9" i="10"/>
  <c r="M29" i="16"/>
  <c r="N29" i="10"/>
  <c r="M12"/>
  <c r="N32"/>
  <c r="M32" i="16"/>
  <c r="P25" i="10" l="1"/>
  <c r="O5"/>
  <c r="B18" i="18" s="1"/>
  <c r="M6" i="16"/>
  <c r="L16"/>
  <c r="O13" i="9"/>
  <c r="P33"/>
  <c r="O33" i="16"/>
  <c r="Q28" i="9"/>
  <c r="P8"/>
  <c r="E19" i="17" s="1"/>
  <c r="N10" i="9"/>
  <c r="G17" i="17" s="1"/>
  <c r="O30" i="9"/>
  <c r="G16" i="19"/>
  <c r="J17" i="17"/>
  <c r="J17" i="19" s="1"/>
  <c r="N13" i="16"/>
  <c r="N46" s="1"/>
  <c r="O31" i="9"/>
  <c r="N11"/>
  <c r="H17" i="17" s="1"/>
  <c r="O25" i="9"/>
  <c r="N5"/>
  <c r="N25" i="16"/>
  <c r="N32" i="9"/>
  <c r="M12"/>
  <c r="I16" i="17" s="1"/>
  <c r="P34" i="9"/>
  <c r="O14"/>
  <c r="K18" i="17" s="1"/>
  <c r="N36" i="9"/>
  <c r="M16"/>
  <c r="M16" i="17" s="1"/>
  <c r="O27" i="9"/>
  <c r="N7"/>
  <c r="D17" i="17" s="1"/>
  <c r="M10" i="16"/>
  <c r="N6" i="9"/>
  <c r="C17" i="17" s="1"/>
  <c r="O26" i="9"/>
  <c r="N9"/>
  <c r="F17" i="17" s="1"/>
  <c r="O29" i="9"/>
  <c r="Q33" i="10"/>
  <c r="P13"/>
  <c r="B16" i="17"/>
  <c r="B16" i="19" s="1"/>
  <c r="M5" i="16"/>
  <c r="M15"/>
  <c r="L16" i="18"/>
  <c r="L16" i="19" s="1"/>
  <c r="M14" i="16"/>
  <c r="K16" i="18"/>
  <c r="K16" i="19" s="1"/>
  <c r="N15" i="10"/>
  <c r="N35" i="16"/>
  <c r="O35" i="10"/>
  <c r="N14"/>
  <c r="N34" i="16"/>
  <c r="O34" i="10"/>
  <c r="AO35" i="9"/>
  <c r="N8" i="16"/>
  <c r="N41" s="1"/>
  <c r="E17" i="18"/>
  <c r="E17" i="19" s="1"/>
  <c r="N10" i="16"/>
  <c r="N43" s="1"/>
  <c r="G17" i="18"/>
  <c r="G17" i="19" s="1"/>
  <c r="M12" i="16"/>
  <c r="I16" i="18"/>
  <c r="I16" i="19" s="1"/>
  <c r="M7" i="16"/>
  <c r="D16" i="18"/>
  <c r="D16" i="19" s="1"/>
  <c r="N6" i="16"/>
  <c r="N39" s="1"/>
  <c r="C17" i="18"/>
  <c r="C17" i="19" s="1"/>
  <c r="M16" i="16"/>
  <c r="M16" i="18"/>
  <c r="M16" i="19" s="1"/>
  <c r="M9" i="16"/>
  <c r="F16" i="18"/>
  <c r="F16" i="19" s="1"/>
  <c r="N11" i="16"/>
  <c r="N44" s="1"/>
  <c r="H17" i="18"/>
  <c r="H17" i="19" s="1"/>
  <c r="Y15" i="9"/>
  <c r="L27" i="17"/>
  <c r="O32" i="10"/>
  <c r="N12"/>
  <c r="N32" i="16"/>
  <c r="O29" i="10"/>
  <c r="N29" i="16"/>
  <c r="N9" i="10"/>
  <c r="O27"/>
  <c r="N7"/>
  <c r="N27" i="16"/>
  <c r="O6" i="10"/>
  <c r="P26"/>
  <c r="N16"/>
  <c r="O36"/>
  <c r="N36" i="16"/>
  <c r="O28"/>
  <c r="P28" i="10"/>
  <c r="O8"/>
  <c r="P31"/>
  <c r="O11"/>
  <c r="O30" i="16"/>
  <c r="P30" i="10"/>
  <c r="O10"/>
  <c r="Q8" i="9" l="1"/>
  <c r="E20" i="17" s="1"/>
  <c r="R28" i="9"/>
  <c r="P26"/>
  <c r="O6"/>
  <c r="C18" i="17" s="1"/>
  <c r="P14" i="9"/>
  <c r="K19" i="17" s="1"/>
  <c r="Q34" i="9"/>
  <c r="P30"/>
  <c r="P30" i="16" s="1"/>
  <c r="O10" i="9"/>
  <c r="G18" i="17" s="1"/>
  <c r="R33" i="10"/>
  <c r="Q13"/>
  <c r="J20" i="18" s="1"/>
  <c r="P25" i="9"/>
  <c r="O25" i="16"/>
  <c r="O5" i="9"/>
  <c r="Q33"/>
  <c r="P13"/>
  <c r="J19" i="17" s="1"/>
  <c r="P33" i="16"/>
  <c r="O11" i="9"/>
  <c r="H18" i="17" s="1"/>
  <c r="P31" i="9"/>
  <c r="O31" i="16"/>
  <c r="P13"/>
  <c r="P46" s="1"/>
  <c r="J19" i="18"/>
  <c r="O7" i="9"/>
  <c r="D18" i="17" s="1"/>
  <c r="P27" i="9"/>
  <c r="B17" i="17"/>
  <c r="B17" i="19" s="1"/>
  <c r="N5" i="16"/>
  <c r="N38" s="1"/>
  <c r="O26"/>
  <c r="P29" i="9"/>
  <c r="O9"/>
  <c r="F18" i="17" s="1"/>
  <c r="O36" i="9"/>
  <c r="N16"/>
  <c r="M17" i="17" s="1"/>
  <c r="N12" i="9"/>
  <c r="I17" i="17" s="1"/>
  <c r="O32" i="9"/>
  <c r="J18" i="17"/>
  <c r="J18" i="19" s="1"/>
  <c r="O13" i="16"/>
  <c r="O46" s="1"/>
  <c r="P5" i="10"/>
  <c r="B19" i="18" s="1"/>
  <c r="Q25" i="10"/>
  <c r="O15"/>
  <c r="P35"/>
  <c r="O35" i="16"/>
  <c r="L17" i="18"/>
  <c r="L17" i="19" s="1"/>
  <c r="N15" i="16"/>
  <c r="N48" s="1"/>
  <c r="O34"/>
  <c r="P34" i="10"/>
  <c r="O14"/>
  <c r="K17" i="18"/>
  <c r="K17" i="19" s="1"/>
  <c r="N14" i="16"/>
  <c r="N47" s="1"/>
  <c r="AP35" i="9"/>
  <c r="G18" i="18"/>
  <c r="G18" i="19" s="1"/>
  <c r="O8" i="16"/>
  <c r="O41" s="1"/>
  <c r="E18" i="18"/>
  <c r="E18" i="19" s="1"/>
  <c r="C18" i="18"/>
  <c r="C18" i="19" s="1"/>
  <c r="N9" i="16"/>
  <c r="N42" s="1"/>
  <c r="F17" i="18"/>
  <c r="F17" i="19" s="1"/>
  <c r="N12" i="16"/>
  <c r="N45" s="1"/>
  <c r="I17" i="18"/>
  <c r="I17" i="19" s="1"/>
  <c r="N16" i="16"/>
  <c r="N49" s="1"/>
  <c r="M17" i="18"/>
  <c r="M17" i="19" s="1"/>
  <c r="O11" i="16"/>
  <c r="O44" s="1"/>
  <c r="H18" i="18"/>
  <c r="H18" i="19" s="1"/>
  <c r="N7" i="16"/>
  <c r="N40" s="1"/>
  <c r="D17" i="18"/>
  <c r="D17" i="19" s="1"/>
  <c r="Z15" i="9"/>
  <c r="L28" i="17"/>
  <c r="Q30" i="10"/>
  <c r="P10"/>
  <c r="Q31"/>
  <c r="P11"/>
  <c r="P31" i="16"/>
  <c r="Q28" i="10"/>
  <c r="P28" i="16"/>
  <c r="P8" i="10"/>
  <c r="P36"/>
  <c r="O36" i="16"/>
  <c r="O16" i="10"/>
  <c r="Q26"/>
  <c r="P6"/>
  <c r="P26" i="16"/>
  <c r="O9" i="10"/>
  <c r="O29" i="16"/>
  <c r="P29" i="10"/>
  <c r="P32"/>
  <c r="O12"/>
  <c r="P27"/>
  <c r="O7"/>
  <c r="O27" i="16"/>
  <c r="O12" i="9" l="1"/>
  <c r="I18" i="17" s="1"/>
  <c r="P32" i="9"/>
  <c r="O32" i="16"/>
  <c r="O6"/>
  <c r="O39" s="1"/>
  <c r="O10"/>
  <c r="O43" s="1"/>
  <c r="Q27" i="9"/>
  <c r="P7"/>
  <c r="D19" i="17" s="1"/>
  <c r="Q25" i="9"/>
  <c r="P5"/>
  <c r="P25" i="16"/>
  <c r="Q26" i="9"/>
  <c r="P6"/>
  <c r="C19" i="17" s="1"/>
  <c r="P11" i="9"/>
  <c r="H19" i="17" s="1"/>
  <c r="Q31" i="9"/>
  <c r="Q13"/>
  <c r="R33"/>
  <c r="Q33" i="16"/>
  <c r="R34" i="9"/>
  <c r="Q14"/>
  <c r="K20" i="17" s="1"/>
  <c r="S28" i="9"/>
  <c r="R8"/>
  <c r="E21" i="17" s="1"/>
  <c r="R25" i="10"/>
  <c r="Q5"/>
  <c r="B20" i="18" s="1"/>
  <c r="Q29" i="9"/>
  <c r="P9"/>
  <c r="F19" i="17" s="1"/>
  <c r="Q30" i="9"/>
  <c r="P10"/>
  <c r="G19" i="17" s="1"/>
  <c r="O16" i="9"/>
  <c r="M18" i="17" s="1"/>
  <c r="P36" i="9"/>
  <c r="J19" i="19"/>
  <c r="O5" i="16"/>
  <c r="O38" s="1"/>
  <c r="B18" i="17"/>
  <c r="B18" i="19" s="1"/>
  <c r="R13" i="10"/>
  <c r="J21" i="18" s="1"/>
  <c r="S33" i="10"/>
  <c r="P34" i="16"/>
  <c r="P14" i="10"/>
  <c r="Q34"/>
  <c r="L18" i="18"/>
  <c r="L18" i="19" s="1"/>
  <c r="O15" i="16"/>
  <c r="O48" s="1"/>
  <c r="O14"/>
  <c r="O47" s="1"/>
  <c r="K18" i="18"/>
  <c r="K18" i="19" s="1"/>
  <c r="P15" i="10"/>
  <c r="Q35"/>
  <c r="P35" i="16"/>
  <c r="AQ35" i="9"/>
  <c r="O7" i="16"/>
  <c r="O40" s="1"/>
  <c r="D18" i="18"/>
  <c r="D18" i="19" s="1"/>
  <c r="P8" i="16"/>
  <c r="P41" s="1"/>
  <c r="E19" i="18"/>
  <c r="E19" i="19" s="1"/>
  <c r="G19" i="18"/>
  <c r="O9" i="16"/>
  <c r="O42" s="1"/>
  <c r="F18" i="18"/>
  <c r="F18" i="19" s="1"/>
  <c r="P6" i="16"/>
  <c r="P39" s="1"/>
  <c r="C19" i="18"/>
  <c r="O16" i="16"/>
  <c r="O49" s="1"/>
  <c r="M18" i="18"/>
  <c r="M18" i="19" s="1"/>
  <c r="O12" i="16"/>
  <c r="O45" s="1"/>
  <c r="I18" i="18"/>
  <c r="I18" i="19" s="1"/>
  <c r="P11" i="16"/>
  <c r="P44" s="1"/>
  <c r="H19" i="18"/>
  <c r="H19" i="19" s="1"/>
  <c r="AA15" i="9"/>
  <c r="L29" i="17"/>
  <c r="P7" i="10"/>
  <c r="P27" i="16"/>
  <c r="Q27" i="10"/>
  <c r="Q32"/>
  <c r="P12"/>
  <c r="P32" i="16"/>
  <c r="Q6" i="10"/>
  <c r="Q26" i="16"/>
  <c r="R26" i="10"/>
  <c r="Q11"/>
  <c r="Q31" i="16"/>
  <c r="R31" i="10"/>
  <c r="P9"/>
  <c r="Q29"/>
  <c r="P29" i="16"/>
  <c r="P16" i="10"/>
  <c r="P36" i="16"/>
  <c r="Q36" i="10"/>
  <c r="Q8"/>
  <c r="R28"/>
  <c r="Q28" i="16"/>
  <c r="Q10" i="10"/>
  <c r="Q30" i="16"/>
  <c r="R30" i="10"/>
  <c r="R13" i="9" l="1"/>
  <c r="S33"/>
  <c r="R33" i="16"/>
  <c r="R25" i="9"/>
  <c r="Q5"/>
  <c r="Q25" i="16"/>
  <c r="T33" i="10"/>
  <c r="S13"/>
  <c r="J22" i="18" s="1"/>
  <c r="R14" i="9"/>
  <c r="K21" i="17" s="1"/>
  <c r="S34" i="9"/>
  <c r="Q6"/>
  <c r="C20" i="17" s="1"/>
  <c r="R26" i="9"/>
  <c r="P10" i="16"/>
  <c r="P43" s="1"/>
  <c r="Q36" i="9"/>
  <c r="Q36" i="16" s="1"/>
  <c r="P16" i="9"/>
  <c r="M19" i="17" s="1"/>
  <c r="R31" i="9"/>
  <c r="Q11"/>
  <c r="H20" i="17" s="1"/>
  <c r="R27" i="9"/>
  <c r="Q7"/>
  <c r="D20" i="17" s="1"/>
  <c r="P12" i="9"/>
  <c r="I19" i="17" s="1"/>
  <c r="Q32" i="9"/>
  <c r="G19" i="19"/>
  <c r="R30" i="9"/>
  <c r="Q10"/>
  <c r="G20" i="17" s="1"/>
  <c r="R5" i="10"/>
  <c r="B21" i="18" s="1"/>
  <c r="S25" i="10"/>
  <c r="J20" i="17"/>
  <c r="J20" i="19" s="1"/>
  <c r="Q13" i="16"/>
  <c r="Q46" s="1"/>
  <c r="C19" i="19"/>
  <c r="Q9" i="9"/>
  <c r="F20" i="17" s="1"/>
  <c r="R29" i="9"/>
  <c r="T28"/>
  <c r="S8"/>
  <c r="E22" i="17" s="1"/>
  <c r="B19"/>
  <c r="B19" i="19" s="1"/>
  <c r="P5" i="16"/>
  <c r="P38" s="1"/>
  <c r="P15"/>
  <c r="P48" s="1"/>
  <c r="L19" i="18"/>
  <c r="L19" i="19" s="1"/>
  <c r="Q34" i="16"/>
  <c r="Q14" i="10"/>
  <c r="R34"/>
  <c r="R35"/>
  <c r="Q15"/>
  <c r="Q35" i="16"/>
  <c r="P14"/>
  <c r="P47" s="1"/>
  <c r="K19" i="18"/>
  <c r="K19" i="19" s="1"/>
  <c r="AR35" i="9"/>
  <c r="P16" i="16"/>
  <c r="P49" s="1"/>
  <c r="M19" i="18"/>
  <c r="M19" i="19" s="1"/>
  <c r="H20" i="18"/>
  <c r="Q8" i="16"/>
  <c r="Q41" s="1"/>
  <c r="E20" i="18"/>
  <c r="E20" i="19" s="1"/>
  <c r="P9" i="16"/>
  <c r="P42" s="1"/>
  <c r="F19" i="18"/>
  <c r="F19" i="19" s="1"/>
  <c r="C20" i="18"/>
  <c r="P12" i="16"/>
  <c r="P45" s="1"/>
  <c r="I19" i="18"/>
  <c r="I19" i="19" s="1"/>
  <c r="P7" i="16"/>
  <c r="P40" s="1"/>
  <c r="D19" i="18"/>
  <c r="D19" i="19" s="1"/>
  <c r="Q10" i="16"/>
  <c r="Q43" s="1"/>
  <c r="G20" i="18"/>
  <c r="G20" i="19" s="1"/>
  <c r="AB15" i="9"/>
  <c r="L30" i="17"/>
  <c r="S30" i="10"/>
  <c r="R30" i="16"/>
  <c r="R10" i="10"/>
  <c r="R8"/>
  <c r="S28"/>
  <c r="R28" i="16"/>
  <c r="S31" i="10"/>
  <c r="R11"/>
  <c r="R31" i="16"/>
  <c r="Q12" i="10"/>
  <c r="Q32" i="16"/>
  <c r="R32" i="10"/>
  <c r="R36"/>
  <c r="Q16"/>
  <c r="Q9"/>
  <c r="R29"/>
  <c r="Q29" i="16"/>
  <c r="S26" i="10"/>
  <c r="R26" i="16"/>
  <c r="R6" i="10"/>
  <c r="R27"/>
  <c r="Q7"/>
  <c r="Q27" i="16"/>
  <c r="S27" i="9" l="1"/>
  <c r="R7"/>
  <c r="D21" i="17" s="1"/>
  <c r="T13" i="10"/>
  <c r="J23" i="18" s="1"/>
  <c r="U33" i="10"/>
  <c r="Q6" i="16"/>
  <c r="Q39" s="1"/>
  <c r="Q11"/>
  <c r="Q44" s="1"/>
  <c r="S5" i="10"/>
  <c r="B22" i="18" s="1"/>
  <c r="T25" i="10"/>
  <c r="R6" i="9"/>
  <c r="C21" i="17" s="1"/>
  <c r="S26" i="9"/>
  <c r="R5"/>
  <c r="R25" i="16"/>
  <c r="S25" i="9"/>
  <c r="Q16"/>
  <c r="M20" i="17" s="1"/>
  <c r="R36" i="9"/>
  <c r="T8"/>
  <c r="E23" i="17" s="1"/>
  <c r="U28" i="9"/>
  <c r="R32"/>
  <c r="Q12"/>
  <c r="I20" i="17" s="1"/>
  <c r="T34" i="9"/>
  <c r="S14"/>
  <c r="K22" i="17" s="1"/>
  <c r="S13" i="9"/>
  <c r="T33"/>
  <c r="S33" i="16"/>
  <c r="C20" i="19"/>
  <c r="H20"/>
  <c r="R9" i="9"/>
  <c r="F21" i="17" s="1"/>
  <c r="S29" i="9"/>
  <c r="S30"/>
  <c r="R10"/>
  <c r="G21" i="17" s="1"/>
  <c r="S31" i="9"/>
  <c r="R11"/>
  <c r="H21" i="17" s="1"/>
  <c r="B20"/>
  <c r="B20" i="19" s="1"/>
  <c r="Q5" i="16"/>
  <c r="Q38" s="1"/>
  <c r="J21" i="17"/>
  <c r="J21" i="19" s="1"/>
  <c r="R13" i="16"/>
  <c r="R46" s="1"/>
  <c r="Q15"/>
  <c r="Q48" s="1"/>
  <c r="L20" i="18"/>
  <c r="L20" i="19" s="1"/>
  <c r="R34" i="16"/>
  <c r="S34" i="10"/>
  <c r="R14"/>
  <c r="R35" i="16"/>
  <c r="S35" i="10"/>
  <c r="R15"/>
  <c r="Q14" i="16"/>
  <c r="Q47" s="1"/>
  <c r="K20" i="18"/>
  <c r="K20" i="19" s="1"/>
  <c r="R6" i="16"/>
  <c r="R39" s="1"/>
  <c r="C21" i="18"/>
  <c r="C21" i="19" s="1"/>
  <c r="G21" i="18"/>
  <c r="G21" i="19" s="1"/>
  <c r="Q9" i="16"/>
  <c r="Q42" s="1"/>
  <c r="F20" i="18"/>
  <c r="F20" i="19" s="1"/>
  <c r="M20" i="18"/>
  <c r="Q12" i="16"/>
  <c r="Q45" s="1"/>
  <c r="I20" i="18"/>
  <c r="I20" i="19" s="1"/>
  <c r="R11" i="16"/>
  <c r="R44" s="1"/>
  <c r="H21" i="18"/>
  <c r="H21" i="19" s="1"/>
  <c r="R8" i="16"/>
  <c r="R41" s="1"/>
  <c r="E21" i="18"/>
  <c r="E21" i="19" s="1"/>
  <c r="Q7" i="16"/>
  <c r="Q40" s="1"/>
  <c r="D20" i="18"/>
  <c r="D20" i="19" s="1"/>
  <c r="AC15" i="9"/>
  <c r="L31" i="17"/>
  <c r="R7" i="10"/>
  <c r="S27"/>
  <c r="R27" i="16"/>
  <c r="S11" i="10"/>
  <c r="T31"/>
  <c r="S31" i="16"/>
  <c r="T26" i="10"/>
  <c r="S6"/>
  <c r="S26" i="16"/>
  <c r="R9" i="10"/>
  <c r="S29"/>
  <c r="R29" i="16"/>
  <c r="S36" i="10"/>
  <c r="R36" i="16"/>
  <c r="R16" i="10"/>
  <c r="R12"/>
  <c r="S32"/>
  <c r="R32" i="16"/>
  <c r="T28" i="10"/>
  <c r="S8"/>
  <c r="S28" i="16"/>
  <c r="T30" i="10"/>
  <c r="S10"/>
  <c r="J22" i="17" l="1"/>
  <c r="J22" i="19" s="1"/>
  <c r="S13" i="16"/>
  <c r="S46" s="1"/>
  <c r="B21" i="17"/>
  <c r="B21" i="19" s="1"/>
  <c r="R5" i="16"/>
  <c r="R38" s="1"/>
  <c r="T5" i="10"/>
  <c r="B23" i="18" s="1"/>
  <c r="U25" i="10"/>
  <c r="S10" i="9"/>
  <c r="G22" i="17" s="1"/>
  <c r="T30" i="9"/>
  <c r="V28"/>
  <c r="U8"/>
  <c r="E24" i="17" s="1"/>
  <c r="S30" i="16"/>
  <c r="M20" i="19"/>
  <c r="S9" i="9"/>
  <c r="F22" i="17" s="1"/>
  <c r="T29" i="9"/>
  <c r="U34"/>
  <c r="T14"/>
  <c r="K23" i="17" s="1"/>
  <c r="S5" i="9"/>
  <c r="S25" i="16"/>
  <c r="T25" i="9"/>
  <c r="S6"/>
  <c r="C22" i="17" s="1"/>
  <c r="T26" i="9"/>
  <c r="S32"/>
  <c r="R12"/>
  <c r="I21" i="17" s="1"/>
  <c r="V33" i="10"/>
  <c r="U13"/>
  <c r="J24" i="18" s="1"/>
  <c r="R10" i="16"/>
  <c r="R43" s="1"/>
  <c r="Q16"/>
  <c r="Q49" s="1"/>
  <c r="T31" i="9"/>
  <c r="S11"/>
  <c r="H22" i="17" s="1"/>
  <c r="U33" i="9"/>
  <c r="T13"/>
  <c r="T33" i="16"/>
  <c r="R16" i="9"/>
  <c r="M21" i="17" s="1"/>
  <c r="S36" i="9"/>
  <c r="S7"/>
  <c r="D22" i="17" s="1"/>
  <c r="T27" i="9"/>
  <c r="T35" i="10"/>
  <c r="S15"/>
  <c r="S35" i="16"/>
  <c r="K21" i="18"/>
  <c r="K21" i="19" s="1"/>
  <c r="R14" i="16"/>
  <c r="R47" s="1"/>
  <c r="L21" i="18"/>
  <c r="L21" i="19" s="1"/>
  <c r="R15" i="16"/>
  <c r="R48" s="1"/>
  <c r="S14" i="10"/>
  <c r="S34" i="16"/>
  <c r="T34" i="10"/>
  <c r="G22" i="18"/>
  <c r="R16" i="16"/>
  <c r="R49" s="1"/>
  <c r="M21" i="18"/>
  <c r="M21" i="19" s="1"/>
  <c r="S8" i="16"/>
  <c r="S41" s="1"/>
  <c r="E22" i="18"/>
  <c r="E22" i="19" s="1"/>
  <c r="R12" i="16"/>
  <c r="R45" s="1"/>
  <c r="I21" i="18"/>
  <c r="I21" i="19" s="1"/>
  <c r="R9" i="16"/>
  <c r="R42" s="1"/>
  <c r="F21" i="18"/>
  <c r="F21" i="19" s="1"/>
  <c r="S6" i="16"/>
  <c r="S39" s="1"/>
  <c r="C22" i="18"/>
  <c r="C22" i="19" s="1"/>
  <c r="H22" i="18"/>
  <c r="R7" i="16"/>
  <c r="R40" s="1"/>
  <c r="D21" i="18"/>
  <c r="D21" i="19" s="1"/>
  <c r="AD15" i="9"/>
  <c r="L32" i="17"/>
  <c r="T27" i="10"/>
  <c r="S7"/>
  <c r="S27" i="16"/>
  <c r="T8" i="10"/>
  <c r="U28"/>
  <c r="T28" i="16"/>
  <c r="T32" i="10"/>
  <c r="S12"/>
  <c r="T36"/>
  <c r="S16"/>
  <c r="T29"/>
  <c r="S9"/>
  <c r="S29" i="16"/>
  <c r="T6" i="10"/>
  <c r="U26"/>
  <c r="T26" i="16"/>
  <c r="T11" i="10"/>
  <c r="U31"/>
  <c r="T31" i="16"/>
  <c r="T10" i="10"/>
  <c r="U30"/>
  <c r="T30" i="16"/>
  <c r="T36" i="9" l="1"/>
  <c r="S16"/>
  <c r="M22" i="17" s="1"/>
  <c r="T9" i="9"/>
  <c r="F23" i="17" s="1"/>
  <c r="U29" i="9"/>
  <c r="U26"/>
  <c r="T6"/>
  <c r="C23" i="17" s="1"/>
  <c r="V25" i="10"/>
  <c r="U5"/>
  <c r="B24" i="18" s="1"/>
  <c r="S11" i="16"/>
  <c r="S44" s="1"/>
  <c r="S10"/>
  <c r="S43" s="1"/>
  <c r="J23" i="17"/>
  <c r="J23" i="19" s="1"/>
  <c r="T13" i="16"/>
  <c r="T46" s="1"/>
  <c r="U25" i="9"/>
  <c r="T5"/>
  <c r="T25" i="16"/>
  <c r="U14" i="9"/>
  <c r="K24" i="17" s="1"/>
  <c r="V34" i="9"/>
  <c r="U30"/>
  <c r="T10"/>
  <c r="G23" i="17" s="1"/>
  <c r="V33" i="9"/>
  <c r="U13"/>
  <c r="U33" i="16"/>
  <c r="S12" i="9"/>
  <c r="I22" i="17" s="1"/>
  <c r="T32" i="9"/>
  <c r="S32" i="16"/>
  <c r="S5"/>
  <c r="S38" s="1"/>
  <c r="B22" i="17"/>
  <c r="B22" i="19" s="1"/>
  <c r="S36" i="16"/>
  <c r="H22" i="19"/>
  <c r="G22"/>
  <c r="T7" i="9"/>
  <c r="D23" i="17" s="1"/>
  <c r="U27" i="9"/>
  <c r="U31"/>
  <c r="T11"/>
  <c r="H23" i="17" s="1"/>
  <c r="W33" i="10"/>
  <c r="V13"/>
  <c r="J25" i="18" s="1"/>
  <c r="W28" i="9"/>
  <c r="V8"/>
  <c r="E25" i="17" s="1"/>
  <c r="T15" i="10"/>
  <c r="U35"/>
  <c r="T35" i="16"/>
  <c r="T14" i="10"/>
  <c r="U34"/>
  <c r="T34" i="16"/>
  <c r="K22" i="18"/>
  <c r="K22" i="19" s="1"/>
  <c r="S14" i="16"/>
  <c r="S47" s="1"/>
  <c r="L22" i="18"/>
  <c r="L22" i="19" s="1"/>
  <c r="S15" i="16"/>
  <c r="S48" s="1"/>
  <c r="S16"/>
  <c r="S49" s="1"/>
  <c r="M22" i="18"/>
  <c r="M22" i="19" s="1"/>
  <c r="G23" i="18"/>
  <c r="G23" i="19" s="1"/>
  <c r="T6" i="16"/>
  <c r="T39" s="1"/>
  <c r="C23" i="18"/>
  <c r="C23" i="19" s="1"/>
  <c r="S9" i="16"/>
  <c r="S42" s="1"/>
  <c r="F22" i="18"/>
  <c r="F22" i="19" s="1"/>
  <c r="S12" i="16"/>
  <c r="S45" s="1"/>
  <c r="I22" i="18"/>
  <c r="T8" i="16"/>
  <c r="T41" s="1"/>
  <c r="E23" i="18"/>
  <c r="E23" i="19" s="1"/>
  <c r="S7" i="16"/>
  <c r="S40" s="1"/>
  <c r="D22" i="18"/>
  <c r="D22" i="19" s="1"/>
  <c r="H23" i="18"/>
  <c r="H23" i="19" s="1"/>
  <c r="AE15" i="9"/>
  <c r="L33" i="17"/>
  <c r="U6" i="10"/>
  <c r="V26"/>
  <c r="U26" i="16"/>
  <c r="U10" i="10"/>
  <c r="V30"/>
  <c r="U30" i="16"/>
  <c r="T9" i="10"/>
  <c r="U29"/>
  <c r="T29" i="16"/>
  <c r="T12" i="10"/>
  <c r="U32"/>
  <c r="U8"/>
  <c r="V28"/>
  <c r="U28" i="16"/>
  <c r="T7" i="10"/>
  <c r="U27"/>
  <c r="T27" i="16"/>
  <c r="U11" i="10"/>
  <c r="V31"/>
  <c r="U31" i="16"/>
  <c r="T16" i="10"/>
  <c r="U36"/>
  <c r="T36" i="16"/>
  <c r="W13" i="10" l="1"/>
  <c r="J26" i="18" s="1"/>
  <c r="X33" i="10"/>
  <c r="T12" i="9"/>
  <c r="I23" i="17" s="1"/>
  <c r="U32" i="9"/>
  <c r="V5" i="10"/>
  <c r="B25" i="18" s="1"/>
  <c r="W25" i="10"/>
  <c r="T11" i="16"/>
  <c r="T44" s="1"/>
  <c r="T10"/>
  <c r="T43" s="1"/>
  <c r="X28" i="9"/>
  <c r="Y28" s="1"/>
  <c r="Z28" s="1"/>
  <c r="AA28" s="1"/>
  <c r="AB28" s="1"/>
  <c r="AC28" s="1"/>
  <c r="AD28" s="1"/>
  <c r="AE28" s="1"/>
  <c r="AF28" s="1"/>
  <c r="AG28" s="1"/>
  <c r="AH28" s="1"/>
  <c r="AI28" s="1"/>
  <c r="AJ28" s="1"/>
  <c r="AK28" s="1"/>
  <c r="AL28" s="1"/>
  <c r="AM28" s="1"/>
  <c r="AN28" s="1"/>
  <c r="AO28" s="1"/>
  <c r="AP28" s="1"/>
  <c r="AQ28" s="1"/>
  <c r="AR28" s="1"/>
  <c r="W8"/>
  <c r="V31"/>
  <c r="U11"/>
  <c r="H24" i="17" s="1"/>
  <c r="U10" i="9"/>
  <c r="G24" i="17" s="1"/>
  <c r="V30" i="9"/>
  <c r="T5" i="16"/>
  <c r="T38" s="1"/>
  <c r="B23" i="17"/>
  <c r="B23" i="19" s="1"/>
  <c r="V13" i="9"/>
  <c r="W33"/>
  <c r="V33" i="16"/>
  <c r="V29" i="9"/>
  <c r="U9"/>
  <c r="F24" i="17" s="1"/>
  <c r="T32" i="16"/>
  <c r="I22" i="19"/>
  <c r="V27" i="9"/>
  <c r="U7"/>
  <c r="D24" i="17" s="1"/>
  <c r="J24"/>
  <c r="J24" i="19" s="1"/>
  <c r="U13" i="16"/>
  <c r="U46" s="1"/>
  <c r="V14" i="9"/>
  <c r="K25" i="17" s="1"/>
  <c r="W34" i="9"/>
  <c r="U25" i="16"/>
  <c r="U5" i="9"/>
  <c r="V25"/>
  <c r="V26"/>
  <c r="U6"/>
  <c r="C24" i="17" s="1"/>
  <c r="U36" i="9"/>
  <c r="T16"/>
  <c r="M23" i="17" s="1"/>
  <c r="V34" i="10"/>
  <c r="U34" i="16"/>
  <c r="U14" i="10"/>
  <c r="L23" i="18"/>
  <c r="L23" i="19" s="1"/>
  <c r="T15" i="16"/>
  <c r="T48" s="1"/>
  <c r="T14"/>
  <c r="T47" s="1"/>
  <c r="K23" i="18"/>
  <c r="K23" i="19" s="1"/>
  <c r="V35" i="10"/>
  <c r="U15"/>
  <c r="U35" i="16"/>
  <c r="U11"/>
  <c r="U44" s="1"/>
  <c r="H24" i="18"/>
  <c r="U8" i="16"/>
  <c r="U41" s="1"/>
  <c r="E24" i="18"/>
  <c r="E24" i="19" s="1"/>
  <c r="T9" i="16"/>
  <c r="T42" s="1"/>
  <c r="F23" i="18"/>
  <c r="F23" i="19" s="1"/>
  <c r="C24" i="18"/>
  <c r="C24" i="19" s="1"/>
  <c r="M23" i="18"/>
  <c r="M23" i="19" s="1"/>
  <c r="T7" i="16"/>
  <c r="T40" s="1"/>
  <c r="D23" i="18"/>
  <c r="D23" i="19" s="1"/>
  <c r="I23" i="18"/>
  <c r="I23" i="19" s="1"/>
  <c r="U10" i="16"/>
  <c r="U43" s="1"/>
  <c r="G24" i="18"/>
  <c r="G24" i="19" s="1"/>
  <c r="AF15" i="9"/>
  <c r="L34" i="17"/>
  <c r="V11" i="10"/>
  <c r="W31"/>
  <c r="V31" i="16"/>
  <c r="V8" i="10"/>
  <c r="W28"/>
  <c r="V28" i="16"/>
  <c r="U9" i="10"/>
  <c r="V29"/>
  <c r="U29" i="16"/>
  <c r="V6" i="10"/>
  <c r="W26"/>
  <c r="V26" i="16"/>
  <c r="U16" i="10"/>
  <c r="V36"/>
  <c r="U36" i="16"/>
  <c r="U7" i="10"/>
  <c r="V27"/>
  <c r="U27" i="16"/>
  <c r="U12" i="10"/>
  <c r="V32"/>
  <c r="V10"/>
  <c r="W30"/>
  <c r="V30" i="16"/>
  <c r="V32" i="9" l="1"/>
  <c r="U12"/>
  <c r="I24" i="17" s="1"/>
  <c r="W31" i="9"/>
  <c r="V11"/>
  <c r="H25" i="17" s="1"/>
  <c r="U32" i="16"/>
  <c r="T12"/>
  <c r="T45" s="1"/>
  <c r="T16"/>
  <c r="T49" s="1"/>
  <c r="U6"/>
  <c r="U39" s="1"/>
  <c r="W26" i="9"/>
  <c r="V6"/>
  <c r="C25" i="17" s="1"/>
  <c r="X34" i="9"/>
  <c r="Y34" s="1"/>
  <c r="Z34" s="1"/>
  <c r="AA34" s="1"/>
  <c r="AB34" s="1"/>
  <c r="AC34" s="1"/>
  <c r="AD34" s="1"/>
  <c r="AE34" s="1"/>
  <c r="AF34" s="1"/>
  <c r="AG34" s="1"/>
  <c r="AH34" s="1"/>
  <c r="AI34" s="1"/>
  <c r="AJ34" s="1"/>
  <c r="AK34" s="1"/>
  <c r="AL34" s="1"/>
  <c r="AM34" s="1"/>
  <c r="AN34" s="1"/>
  <c r="AO34" s="1"/>
  <c r="AP34" s="1"/>
  <c r="AQ34" s="1"/>
  <c r="AR34" s="1"/>
  <c r="W14"/>
  <c r="X33"/>
  <c r="W13"/>
  <c r="W33" i="16"/>
  <c r="W30" i="9"/>
  <c r="V10"/>
  <c r="G25" i="17" s="1"/>
  <c r="X8" i="9"/>
  <c r="E26" i="17"/>
  <c r="W5" i="10"/>
  <c r="B26" i="18" s="1"/>
  <c r="X25" i="10"/>
  <c r="Y33"/>
  <c r="X13"/>
  <c r="J27" i="18" s="1"/>
  <c r="V36" i="9"/>
  <c r="U16"/>
  <c r="M24" i="17" s="1"/>
  <c r="B24"/>
  <c r="B24" i="19" s="1"/>
  <c r="U5" i="16"/>
  <c r="U38" s="1"/>
  <c r="V9" i="9"/>
  <c r="F25" i="17" s="1"/>
  <c r="W29" i="9"/>
  <c r="H24" i="19"/>
  <c r="V25" i="16"/>
  <c r="V5" i="9"/>
  <c r="W25"/>
  <c r="W27"/>
  <c r="V7"/>
  <c r="D25" i="17" s="1"/>
  <c r="J25"/>
  <c r="J25" i="19" s="1"/>
  <c r="V13" i="16"/>
  <c r="V46" s="1"/>
  <c r="L24" i="18"/>
  <c r="L24" i="19" s="1"/>
  <c r="U15" i="16"/>
  <c r="U48" s="1"/>
  <c r="U14"/>
  <c r="U47" s="1"/>
  <c r="K24" i="18"/>
  <c r="K24" i="19" s="1"/>
  <c r="W34" i="10"/>
  <c r="V34" i="16"/>
  <c r="V14" i="10"/>
  <c r="W35"/>
  <c r="V35" i="16"/>
  <c r="V15" i="10"/>
  <c r="U7" i="16"/>
  <c r="U40" s="1"/>
  <c r="D24" i="18"/>
  <c r="D24" i="19" s="1"/>
  <c r="V10" i="16"/>
  <c r="V43" s="1"/>
  <c r="G25" i="18"/>
  <c r="G25" i="19" s="1"/>
  <c r="C25" i="18"/>
  <c r="V8" i="16"/>
  <c r="V41" s="1"/>
  <c r="E25" i="18"/>
  <c r="E25" i="19" s="1"/>
  <c r="U12" i="16"/>
  <c r="U45" s="1"/>
  <c r="I24" i="18"/>
  <c r="I24" i="19" s="1"/>
  <c r="U16" i="16"/>
  <c r="U49" s="1"/>
  <c r="M24" i="18"/>
  <c r="M24" i="19" s="1"/>
  <c r="U9" i="16"/>
  <c r="U42" s="1"/>
  <c r="F24" i="18"/>
  <c r="F24" i="19" s="1"/>
  <c r="V11" i="16"/>
  <c r="V44" s="1"/>
  <c r="H25" i="18"/>
  <c r="H25" i="19" s="1"/>
  <c r="AG15" i="9"/>
  <c r="L35" i="17"/>
  <c r="V12" i="10"/>
  <c r="W32"/>
  <c r="V32" i="16"/>
  <c r="V16" i="10"/>
  <c r="W36"/>
  <c r="V36" i="16"/>
  <c r="V9" i="10"/>
  <c r="W29"/>
  <c r="V29" i="16"/>
  <c r="W11" i="10"/>
  <c r="X31"/>
  <c r="W31" i="16"/>
  <c r="W10" i="10"/>
  <c r="X30"/>
  <c r="W30" i="16"/>
  <c r="V7" i="10"/>
  <c r="W27"/>
  <c r="V27" i="16"/>
  <c r="W6" i="10"/>
  <c r="X26"/>
  <c r="W26" i="16"/>
  <c r="W8" i="10"/>
  <c r="X28"/>
  <c r="W28" i="16"/>
  <c r="W7" i="9" l="1"/>
  <c r="X27"/>
  <c r="Y27" s="1"/>
  <c r="Z27" s="1"/>
  <c r="AA27" s="1"/>
  <c r="AB27" s="1"/>
  <c r="AC27" s="1"/>
  <c r="AD27" s="1"/>
  <c r="AE27" s="1"/>
  <c r="AF27" s="1"/>
  <c r="AG27" s="1"/>
  <c r="AH27" s="1"/>
  <c r="AI27" s="1"/>
  <c r="AJ27" s="1"/>
  <c r="AK27" s="1"/>
  <c r="AL27" s="1"/>
  <c r="AM27" s="1"/>
  <c r="AN27" s="1"/>
  <c r="AO27" s="1"/>
  <c r="AP27" s="1"/>
  <c r="AQ27" s="1"/>
  <c r="AR27" s="1"/>
  <c r="Z33" i="10"/>
  <c r="Y13"/>
  <c r="J28" i="18" s="1"/>
  <c r="V6" i="16"/>
  <c r="V39" s="1"/>
  <c r="V5"/>
  <c r="V38" s="1"/>
  <c r="B25" i="17"/>
  <c r="B25" i="19" s="1"/>
  <c r="V16" i="9"/>
  <c r="M25" i="17" s="1"/>
  <c r="W36" i="9"/>
  <c r="X30"/>
  <c r="Y30" s="1"/>
  <c r="Z30" s="1"/>
  <c r="AA30" s="1"/>
  <c r="AB30" s="1"/>
  <c r="AC30" s="1"/>
  <c r="AD30" s="1"/>
  <c r="AE30" s="1"/>
  <c r="AF30" s="1"/>
  <c r="AG30" s="1"/>
  <c r="AH30" s="1"/>
  <c r="AI30" s="1"/>
  <c r="AJ30" s="1"/>
  <c r="AK30" s="1"/>
  <c r="AL30" s="1"/>
  <c r="AM30" s="1"/>
  <c r="AN30" s="1"/>
  <c r="AO30" s="1"/>
  <c r="AP30" s="1"/>
  <c r="AQ30" s="1"/>
  <c r="AR30" s="1"/>
  <c r="W10"/>
  <c r="X14"/>
  <c r="K26" i="17"/>
  <c r="W11" i="9"/>
  <c r="X31"/>
  <c r="Y31" s="1"/>
  <c r="Z31" s="1"/>
  <c r="AA31" s="1"/>
  <c r="AB31" s="1"/>
  <c r="AC31" s="1"/>
  <c r="AD31" s="1"/>
  <c r="AE31" s="1"/>
  <c r="AF31" s="1"/>
  <c r="AG31" s="1"/>
  <c r="AH31" s="1"/>
  <c r="AI31" s="1"/>
  <c r="AJ31" s="1"/>
  <c r="AK31" s="1"/>
  <c r="AL31" s="1"/>
  <c r="AM31" s="1"/>
  <c r="AN31" s="1"/>
  <c r="AO31" s="1"/>
  <c r="AP31" s="1"/>
  <c r="AQ31" s="1"/>
  <c r="AR31" s="1"/>
  <c r="Y8"/>
  <c r="E27" i="17"/>
  <c r="J26"/>
  <c r="J26" i="19" s="1"/>
  <c r="X13" i="9"/>
  <c r="W13" i="16"/>
  <c r="W46" s="1"/>
  <c r="C25" i="19"/>
  <c r="X25" i="9"/>
  <c r="W25" i="16"/>
  <c r="W5" i="9"/>
  <c r="X29"/>
  <c r="Y29" s="1"/>
  <c r="Z29" s="1"/>
  <c r="AA29" s="1"/>
  <c r="AB29" s="1"/>
  <c r="AC29" s="1"/>
  <c r="AD29" s="1"/>
  <c r="AE29" s="1"/>
  <c r="AF29" s="1"/>
  <c r="AG29" s="1"/>
  <c r="AH29" s="1"/>
  <c r="AI29" s="1"/>
  <c r="AJ29" s="1"/>
  <c r="AK29" s="1"/>
  <c r="AL29" s="1"/>
  <c r="AM29" s="1"/>
  <c r="AN29" s="1"/>
  <c r="AO29" s="1"/>
  <c r="AP29" s="1"/>
  <c r="AQ29" s="1"/>
  <c r="AR29" s="1"/>
  <c r="W9"/>
  <c r="X5" i="10"/>
  <c r="B27" i="18" s="1"/>
  <c r="Y25" i="10"/>
  <c r="Y33" i="9"/>
  <c r="X33" i="16"/>
  <c r="X26" i="9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W6"/>
  <c r="W32"/>
  <c r="V12"/>
  <c r="I25" i="17" s="1"/>
  <c r="L25" i="18"/>
  <c r="L25" i="19" s="1"/>
  <c r="V15" i="16"/>
  <c r="V48" s="1"/>
  <c r="W15" i="10"/>
  <c r="W35" i="16"/>
  <c r="X35" i="10"/>
  <c r="K25" i="18"/>
  <c r="K25" i="19" s="1"/>
  <c r="V14" i="16"/>
  <c r="V47" s="1"/>
  <c r="W14" i="10"/>
  <c r="W34" i="16"/>
  <c r="X34" i="10"/>
  <c r="W6" i="16"/>
  <c r="W39" s="1"/>
  <c r="C26" i="18"/>
  <c r="G26"/>
  <c r="V9" i="16"/>
  <c r="V42" s="1"/>
  <c r="F25" i="18"/>
  <c r="F25" i="19" s="1"/>
  <c r="V12" i="16"/>
  <c r="V45" s="1"/>
  <c r="I25" i="18"/>
  <c r="I25" i="19" s="1"/>
  <c r="W8" i="16"/>
  <c r="W41" s="1"/>
  <c r="E26" i="18"/>
  <c r="E26" i="19" s="1"/>
  <c r="V7" i="16"/>
  <c r="V40" s="1"/>
  <c r="D25" i="18"/>
  <c r="D25" i="19" s="1"/>
  <c r="W11" i="16"/>
  <c r="W44" s="1"/>
  <c r="H26" i="18"/>
  <c r="V16" i="16"/>
  <c r="V49" s="1"/>
  <c r="M25" i="18"/>
  <c r="M25" i="19" s="1"/>
  <c r="AH15" i="9"/>
  <c r="L36" i="17"/>
  <c r="X6" i="10"/>
  <c r="Y26"/>
  <c r="X26" i="16"/>
  <c r="X10" i="10"/>
  <c r="Y30"/>
  <c r="X30" i="16"/>
  <c r="W9" i="10"/>
  <c r="X29"/>
  <c r="W29" i="16"/>
  <c r="W12" i="10"/>
  <c r="X32"/>
  <c r="X8"/>
  <c r="Y28"/>
  <c r="X28" i="16"/>
  <c r="W7" i="10"/>
  <c r="X27"/>
  <c r="W27" i="16"/>
  <c r="X11" i="10"/>
  <c r="Y31"/>
  <c r="W16"/>
  <c r="X36"/>
  <c r="W36" i="16"/>
  <c r="X10" i="9" l="1"/>
  <c r="G26" i="17"/>
  <c r="G26" i="19" s="1"/>
  <c r="W10" i="16"/>
  <c r="W43" s="1"/>
  <c r="F26" i="17"/>
  <c r="X9" i="9"/>
  <c r="X11"/>
  <c r="H26" i="17"/>
  <c r="H26" i="19" s="1"/>
  <c r="X31" i="16"/>
  <c r="X36" i="9"/>
  <c r="Y36" s="1"/>
  <c r="Z36" s="1"/>
  <c r="AA36" s="1"/>
  <c r="AB36" s="1"/>
  <c r="AC36" s="1"/>
  <c r="AD36" s="1"/>
  <c r="AE36" s="1"/>
  <c r="AF36" s="1"/>
  <c r="AG36" s="1"/>
  <c r="AH36" s="1"/>
  <c r="AI36" s="1"/>
  <c r="AJ36" s="1"/>
  <c r="AK36" s="1"/>
  <c r="AL36" s="1"/>
  <c r="AM36" s="1"/>
  <c r="AN36" s="1"/>
  <c r="AO36" s="1"/>
  <c r="AP36" s="1"/>
  <c r="AQ36" s="1"/>
  <c r="AR36" s="1"/>
  <c r="W16"/>
  <c r="X7"/>
  <c r="D26" i="17"/>
  <c r="J27"/>
  <c r="J27" i="19" s="1"/>
  <c r="Y13" i="9"/>
  <c r="X13" i="16"/>
  <c r="X46" s="1"/>
  <c r="AA33" i="10"/>
  <c r="Z13"/>
  <c r="J29" i="18" s="1"/>
  <c r="Y25" i="9"/>
  <c r="X25" i="16"/>
  <c r="C26" i="19"/>
  <c r="W12" i="9"/>
  <c r="X32"/>
  <c r="Y32" s="1"/>
  <c r="Z32" s="1"/>
  <c r="AA32" s="1"/>
  <c r="AB32" s="1"/>
  <c r="AC32" s="1"/>
  <c r="AD32" s="1"/>
  <c r="AE32" s="1"/>
  <c r="AF32" s="1"/>
  <c r="AG32" s="1"/>
  <c r="AH32" s="1"/>
  <c r="AI32" s="1"/>
  <c r="AJ32" s="1"/>
  <c r="AK32" s="1"/>
  <c r="AL32" s="1"/>
  <c r="AM32" s="1"/>
  <c r="AN32" s="1"/>
  <c r="AO32" s="1"/>
  <c r="AP32" s="1"/>
  <c r="AQ32" s="1"/>
  <c r="AR32" s="1"/>
  <c r="Z33"/>
  <c r="Y33" i="16"/>
  <c r="W32"/>
  <c r="X6" i="9"/>
  <c r="X6" i="16" s="1"/>
  <c r="X39" s="1"/>
  <c r="C26" i="17"/>
  <c r="Z25" i="10"/>
  <c r="Y5"/>
  <c r="B28" i="18" s="1"/>
  <c r="X5" i="9"/>
  <c r="B26" i="17"/>
  <c r="B26" i="19" s="1"/>
  <c r="W5" i="16"/>
  <c r="W38" s="1"/>
  <c r="Z8" i="9"/>
  <c r="E28" i="17"/>
  <c r="Y14" i="9"/>
  <c r="K27" i="17"/>
  <c r="X14" i="10"/>
  <c r="X34" i="16"/>
  <c r="Y34" i="10"/>
  <c r="K26" i="18"/>
  <c r="K26" i="19" s="1"/>
  <c r="W14" i="16"/>
  <c r="W47" s="1"/>
  <c r="X15" i="10"/>
  <c r="Y35"/>
  <c r="X35" i="16"/>
  <c r="W15"/>
  <c r="W48" s="1"/>
  <c r="L26" i="18"/>
  <c r="L26" i="19" s="1"/>
  <c r="X11" i="16"/>
  <c r="X44" s="1"/>
  <c r="H27" i="18"/>
  <c r="X8" i="16"/>
  <c r="X41" s="1"/>
  <c r="E27" i="18"/>
  <c r="E27" i="19" s="1"/>
  <c r="W9" i="16"/>
  <c r="W42" s="1"/>
  <c r="F26" i="18"/>
  <c r="F26" i="19" s="1"/>
  <c r="C27" i="18"/>
  <c r="W16" i="16"/>
  <c r="W49" s="1"/>
  <c r="M26" i="18"/>
  <c r="W7" i="16"/>
  <c r="W40" s="1"/>
  <c r="D26" i="18"/>
  <c r="D26" i="19" s="1"/>
  <c r="W12" i="16"/>
  <c r="W45" s="1"/>
  <c r="I26" i="18"/>
  <c r="X10" i="16"/>
  <c r="X43" s="1"/>
  <c r="G27" i="18"/>
  <c r="AI15" i="9"/>
  <c r="L37" i="17"/>
  <c r="Y8" i="10"/>
  <c r="Z28"/>
  <c r="Y28" i="16"/>
  <c r="X9" i="10"/>
  <c r="Y29"/>
  <c r="X29" i="16"/>
  <c r="Y6" i="10"/>
  <c r="Z26"/>
  <c r="Y26" i="16"/>
  <c r="X16" i="10"/>
  <c r="Y36"/>
  <c r="X36" i="16"/>
  <c r="X7" i="10"/>
  <c r="Y27"/>
  <c r="X27" i="16"/>
  <c r="X12" i="10"/>
  <c r="Y32"/>
  <c r="X32" i="16"/>
  <c r="Y10" i="10"/>
  <c r="Z30"/>
  <c r="Y30" i="16"/>
  <c r="Y11" i="10"/>
  <c r="Z31"/>
  <c r="Y31" i="16"/>
  <c r="Z13" i="9" l="1"/>
  <c r="J28" i="17"/>
  <c r="J28" i="19" s="1"/>
  <c r="Y13" i="16"/>
  <c r="Y46" s="1"/>
  <c r="Y7" i="9"/>
  <c r="D27" i="17"/>
  <c r="AA8" i="9"/>
  <c r="E29" i="17"/>
  <c r="X12" i="9"/>
  <c r="I26" i="17"/>
  <c r="X16" i="9"/>
  <c r="M26" i="17"/>
  <c r="M26" i="19" s="1"/>
  <c r="F27" i="17"/>
  <c r="Y9" i="9"/>
  <c r="G27" i="17"/>
  <c r="Y10" i="9"/>
  <c r="Y10" i="16" s="1"/>
  <c r="Y43" s="1"/>
  <c r="Y5" i="9"/>
  <c r="B27" i="17"/>
  <c r="B27" i="19" s="1"/>
  <c r="X5" i="16"/>
  <c r="X38" s="1"/>
  <c r="Y6" i="9"/>
  <c r="C27" i="17"/>
  <c r="C27" i="19" s="1"/>
  <c r="Z25" i="9"/>
  <c r="Y25" i="16"/>
  <c r="G27" i="19"/>
  <c r="Y11" i="9"/>
  <c r="H27" i="17"/>
  <c r="H27" i="19" s="1"/>
  <c r="Z5" i="10"/>
  <c r="B29" i="18" s="1"/>
  <c r="AA25" i="10"/>
  <c r="AA13"/>
  <c r="J30" i="18" s="1"/>
  <c r="AB33" i="10"/>
  <c r="I26" i="19"/>
  <c r="Z14" i="9"/>
  <c r="K28" i="17"/>
  <c r="AA33" i="9"/>
  <c r="Z33" i="16"/>
  <c r="Y15" i="10"/>
  <c r="Z35"/>
  <c r="Y35" i="16"/>
  <c r="Z34" i="10"/>
  <c r="Y14"/>
  <c r="Y34" i="16"/>
  <c r="K27" i="18"/>
  <c r="K27" i="19" s="1"/>
  <c r="X14" i="16"/>
  <c r="X47" s="1"/>
  <c r="X15"/>
  <c r="X48" s="1"/>
  <c r="L27" i="18"/>
  <c r="L27" i="19" s="1"/>
  <c r="X7" i="16"/>
  <c r="X40" s="1"/>
  <c r="D27" i="18"/>
  <c r="D27" i="19" s="1"/>
  <c r="Y8" i="16"/>
  <c r="Y41" s="1"/>
  <c r="E28" i="18"/>
  <c r="E28" i="19" s="1"/>
  <c r="Y11" i="16"/>
  <c r="Y44" s="1"/>
  <c r="H28" i="18"/>
  <c r="X12" i="16"/>
  <c r="X45" s="1"/>
  <c r="I27" i="18"/>
  <c r="X16" i="16"/>
  <c r="X49" s="1"/>
  <c r="M27" i="18"/>
  <c r="X9" i="16"/>
  <c r="X42" s="1"/>
  <c r="F27" i="18"/>
  <c r="F27" i="19" s="1"/>
  <c r="G28" i="18"/>
  <c r="C28"/>
  <c r="AJ15" i="9"/>
  <c r="L38" i="17"/>
  <c r="Z10" i="10"/>
  <c r="AA30"/>
  <c r="Z30" i="16"/>
  <c r="Y7" i="10"/>
  <c r="Z27"/>
  <c r="Y27" i="16"/>
  <c r="Z6" i="10"/>
  <c r="AA26"/>
  <c r="Z26" i="16"/>
  <c r="Z8" i="10"/>
  <c r="AA28"/>
  <c r="Z28" i="16"/>
  <c r="Z11" i="10"/>
  <c r="AA31"/>
  <c r="Z31" i="16"/>
  <c r="Y12" i="10"/>
  <c r="Z32"/>
  <c r="Y32" i="16"/>
  <c r="Y16" i="10"/>
  <c r="Z36"/>
  <c r="Y36" i="16"/>
  <c r="Y9" i="10"/>
  <c r="Z29"/>
  <c r="Y29" i="16"/>
  <c r="Z6" i="9" l="1"/>
  <c r="C28" i="17"/>
  <c r="C28" i="19" s="1"/>
  <c r="Z7" i="9"/>
  <c r="D28" i="17"/>
  <c r="AA14" i="9"/>
  <c r="K29" i="17"/>
  <c r="AB8" i="9"/>
  <c r="E30" i="17"/>
  <c r="Z11" i="9"/>
  <c r="H28" i="17"/>
  <c r="H28" i="19" s="1"/>
  <c r="AA25" i="9"/>
  <c r="Z25" i="16"/>
  <c r="Z9" i="9"/>
  <c r="F28" i="17"/>
  <c r="M27" i="19"/>
  <c r="G28" i="17"/>
  <c r="G28" i="19" s="1"/>
  <c r="Z10" i="9"/>
  <c r="AC33" i="10"/>
  <c r="AB13"/>
  <c r="J31" i="18" s="1"/>
  <c r="Y16" i="9"/>
  <c r="M27" i="17"/>
  <c r="Y6" i="16"/>
  <c r="Y39" s="1"/>
  <c r="AB33" i="9"/>
  <c r="AA33" i="16"/>
  <c r="AB25" i="10"/>
  <c r="AA5"/>
  <c r="B30" i="18" s="1"/>
  <c r="Y5" i="16"/>
  <c r="Y38" s="1"/>
  <c r="Z5" i="9"/>
  <c r="B28" i="17"/>
  <c r="B28" i="19" s="1"/>
  <c r="Y12" i="9"/>
  <c r="Y12" i="16" s="1"/>
  <c r="Y45" s="1"/>
  <c r="I27" i="17"/>
  <c r="I27" i="19" s="1"/>
  <c r="AA13" i="9"/>
  <c r="J29" i="17"/>
  <c r="J29" i="19" s="1"/>
  <c r="Z13" i="16"/>
  <c r="Z14" i="10"/>
  <c r="Z34" i="16"/>
  <c r="AA34" i="10"/>
  <c r="Z15"/>
  <c r="AA35"/>
  <c r="Z35" i="16"/>
  <c r="Y14"/>
  <c r="Y47" s="1"/>
  <c r="K28" i="18"/>
  <c r="K28" i="19" s="1"/>
  <c r="L28" i="18"/>
  <c r="L28" i="19" s="1"/>
  <c r="Y15" i="16"/>
  <c r="Y48" s="1"/>
  <c r="Y16"/>
  <c r="Y49" s="1"/>
  <c r="M28" i="18"/>
  <c r="C29"/>
  <c r="Y9" i="16"/>
  <c r="Y42" s="1"/>
  <c r="F28" i="18"/>
  <c r="I28"/>
  <c r="Z8" i="16"/>
  <c r="E29" i="18"/>
  <c r="E29" i="19" s="1"/>
  <c r="Y7" i="16"/>
  <c r="Y40" s="1"/>
  <c r="D28" i="18"/>
  <c r="D28" i="19" s="1"/>
  <c r="Z11" i="16"/>
  <c r="H29" i="18"/>
  <c r="Z10" i="16"/>
  <c r="G29" i="18"/>
  <c r="L39" i="17"/>
  <c r="AK15" i="9"/>
  <c r="Z16" i="10"/>
  <c r="AA36"/>
  <c r="Z36" i="16"/>
  <c r="AA11" i="10"/>
  <c r="AB31"/>
  <c r="AA31" i="16"/>
  <c r="AA6" i="10"/>
  <c r="AB26"/>
  <c r="AA26" i="16"/>
  <c r="AA10" i="10"/>
  <c r="AB30"/>
  <c r="AA30" i="16"/>
  <c r="Z9" i="10"/>
  <c r="AA29"/>
  <c r="Z29" i="16"/>
  <c r="Z12" i="10"/>
  <c r="AA32"/>
  <c r="Z32" i="16"/>
  <c r="AA8" i="10"/>
  <c r="AB28"/>
  <c r="AA28" i="16"/>
  <c r="Z7" i="10"/>
  <c r="AA27"/>
  <c r="Z27" i="16"/>
  <c r="AC33" i="9" l="1"/>
  <c r="AB33" i="16"/>
  <c r="AB14" i="9"/>
  <c r="K30" i="17"/>
  <c r="AA6" i="9"/>
  <c r="C29" i="17"/>
  <c r="C29" i="19" s="1"/>
  <c r="Z6" i="16"/>
  <c r="AB5" i="10"/>
  <c r="B31" i="18" s="1"/>
  <c r="AC25" i="10"/>
  <c r="AA10" i="9"/>
  <c r="G29" i="17"/>
  <c r="AA9" i="9"/>
  <c r="F29" i="17"/>
  <c r="AA11" i="9"/>
  <c r="H29" i="17"/>
  <c r="H29" i="19" s="1"/>
  <c r="AB25" i="9"/>
  <c r="AA25" i="16"/>
  <c r="G29" i="19"/>
  <c r="Z12" i="9"/>
  <c r="I28" i="17"/>
  <c r="I28" i="19" s="1"/>
  <c r="AD33" i="10"/>
  <c r="AC13"/>
  <c r="J32" i="18" s="1"/>
  <c r="F28" i="19"/>
  <c r="AB13" i="9"/>
  <c r="J30" i="17"/>
  <c r="J30" i="19" s="1"/>
  <c r="AA13" i="16"/>
  <c r="Z5"/>
  <c r="AA5" i="9"/>
  <c r="B29" i="17"/>
  <c r="B29" i="19" s="1"/>
  <c r="Z16" i="9"/>
  <c r="M28" i="17"/>
  <c r="M28" i="19" s="1"/>
  <c r="AC8" i="9"/>
  <c r="E31" i="17"/>
  <c r="AA7" i="9"/>
  <c r="D29" i="17"/>
  <c r="AB35" i="10"/>
  <c r="AA15"/>
  <c r="AA35" i="16"/>
  <c r="AA14" i="10"/>
  <c r="AB34"/>
  <c r="AA34" i="16"/>
  <c r="Z14"/>
  <c r="K29" i="18"/>
  <c r="K29" i="19" s="1"/>
  <c r="Z15" i="16"/>
  <c r="L29" i="18"/>
  <c r="L29" i="19" s="1"/>
  <c r="Z7" i="16"/>
  <c r="D29" i="18"/>
  <c r="Z12" i="16"/>
  <c r="I29" i="18"/>
  <c r="H30"/>
  <c r="AA8" i="16"/>
  <c r="E30" i="18"/>
  <c r="E30" i="19" s="1"/>
  <c r="Z9" i="16"/>
  <c r="F29" i="18"/>
  <c r="F29" i="19" s="1"/>
  <c r="AA6" i="16"/>
  <c r="C30" i="18"/>
  <c r="M29"/>
  <c r="AA10" i="16"/>
  <c r="G30" i="18"/>
  <c r="AL15" i="9"/>
  <c r="L40" i="17"/>
  <c r="AB8" i="10"/>
  <c r="AC28"/>
  <c r="AB28" i="16"/>
  <c r="AA9" i="10"/>
  <c r="AB29"/>
  <c r="AA29" i="16"/>
  <c r="AB6" i="10"/>
  <c r="AC26"/>
  <c r="AB26" i="16"/>
  <c r="AA16" i="10"/>
  <c r="AB36"/>
  <c r="AA36" i="16"/>
  <c r="AA7" i="10"/>
  <c r="AB27"/>
  <c r="AA27" i="16"/>
  <c r="AA12" i="10"/>
  <c r="AB32"/>
  <c r="AA32" i="16"/>
  <c r="AB10" i="10"/>
  <c r="AC30"/>
  <c r="AB30" i="16"/>
  <c r="AB11" i="10"/>
  <c r="AC31"/>
  <c r="AB31" i="16"/>
  <c r="AE33" i="10" l="1"/>
  <c r="AD13"/>
  <c r="J33" i="18" s="1"/>
  <c r="AC14" i="9"/>
  <c r="K31" i="17"/>
  <c r="AB7" i="9"/>
  <c r="D30" i="17"/>
  <c r="H30"/>
  <c r="H30" i="19" s="1"/>
  <c r="AB11" i="9"/>
  <c r="AB10"/>
  <c r="G30" i="17"/>
  <c r="G30" i="19" s="1"/>
  <c r="M29"/>
  <c r="D29"/>
  <c r="AA12" i="9"/>
  <c r="AA12" i="16" s="1"/>
  <c r="I29" i="17"/>
  <c r="AC25" i="9"/>
  <c r="AB25" i="16"/>
  <c r="AD25" i="10"/>
  <c r="AC5"/>
  <c r="B32" i="18" s="1"/>
  <c r="AB6" i="9"/>
  <c r="C30" i="17"/>
  <c r="C30" i="19"/>
  <c r="I29"/>
  <c r="M29" i="17"/>
  <c r="AA16" i="9"/>
  <c r="Z16" i="16"/>
  <c r="AA11"/>
  <c r="E32" i="17"/>
  <c r="AD8" i="9"/>
  <c r="AB5"/>
  <c r="AA5" i="16"/>
  <c r="B30" i="17"/>
  <c r="B30" i="19" s="1"/>
  <c r="AC13" i="9"/>
  <c r="J31" i="17"/>
  <c r="J31" i="19" s="1"/>
  <c r="AB13" i="16"/>
  <c r="AB9" i="9"/>
  <c r="F30" i="17"/>
  <c r="AD33" i="9"/>
  <c r="AC33" i="16"/>
  <c r="K30" i="18"/>
  <c r="K30" i="19" s="1"/>
  <c r="AA14" i="16"/>
  <c r="AA15"/>
  <c r="L30" i="18"/>
  <c r="L30" i="19" s="1"/>
  <c r="AC34" i="10"/>
  <c r="AB14"/>
  <c r="AB34" i="16"/>
  <c r="AC35" i="10"/>
  <c r="AB15"/>
  <c r="AB35" i="16"/>
  <c r="I30" i="18"/>
  <c r="AA9" i="16"/>
  <c r="F30" i="18"/>
  <c r="AB10" i="16"/>
  <c r="G31" i="18"/>
  <c r="AA7" i="16"/>
  <c r="D30" i="18"/>
  <c r="AB6" i="16"/>
  <c r="C31" i="18"/>
  <c r="AB8" i="16"/>
  <c r="E31" i="18"/>
  <c r="E31" i="19" s="1"/>
  <c r="AB11" i="16"/>
  <c r="H31" i="18"/>
  <c r="AA16" i="16"/>
  <c r="M30" i="18"/>
  <c r="L41" i="17"/>
  <c r="AM15" i="9"/>
  <c r="AC10" i="10"/>
  <c r="AD30"/>
  <c r="AC30" i="16"/>
  <c r="AB7" i="10"/>
  <c r="AC27"/>
  <c r="AB27" i="16"/>
  <c r="AC6" i="10"/>
  <c r="AD26"/>
  <c r="AC26" i="16"/>
  <c r="AC8" i="10"/>
  <c r="AD28"/>
  <c r="AC28" i="16"/>
  <c r="AC11" i="10"/>
  <c r="AD31"/>
  <c r="AC31" i="16"/>
  <c r="AB12" i="10"/>
  <c r="AC32"/>
  <c r="AB32" i="16"/>
  <c r="AB16" i="10"/>
  <c r="AC36"/>
  <c r="AB36" i="16"/>
  <c r="AB9" i="10"/>
  <c r="AC29"/>
  <c r="AB29" i="16"/>
  <c r="AE33" i="9" l="1"/>
  <c r="AD33" i="16"/>
  <c r="I30" i="19"/>
  <c r="AC5" i="9"/>
  <c r="B31" i="17"/>
  <c r="B31" i="19" s="1"/>
  <c r="AB5" i="16"/>
  <c r="AE25" i="10"/>
  <c r="AD5"/>
  <c r="B33" i="18" s="1"/>
  <c r="AC9" i="9"/>
  <c r="F31" i="17"/>
  <c r="J32"/>
  <c r="J32" i="19" s="1"/>
  <c r="AD13" i="9"/>
  <c r="AC13" i="16"/>
  <c r="E33" i="17"/>
  <c r="AE8" i="9"/>
  <c r="AB16"/>
  <c r="M30" i="17"/>
  <c r="G31"/>
  <c r="G31" i="19" s="1"/>
  <c r="AC10" i="9"/>
  <c r="D31" i="17"/>
  <c r="AC7" i="9"/>
  <c r="AE13" i="10"/>
  <c r="J34" i="18" s="1"/>
  <c r="AF33" i="10"/>
  <c r="K32" i="17"/>
  <c r="AD14" i="9"/>
  <c r="C31" i="19"/>
  <c r="I30" i="17"/>
  <c r="AB12" i="9"/>
  <c r="M30" i="19"/>
  <c r="D30"/>
  <c r="F30"/>
  <c r="C31" i="17"/>
  <c r="AC6" i="9"/>
  <c r="AD25"/>
  <c r="AC25" i="16"/>
  <c r="H31" i="17"/>
  <c r="H31" i="19" s="1"/>
  <c r="AC11" i="9"/>
  <c r="AD35" i="10"/>
  <c r="AC15"/>
  <c r="AC35" i="16"/>
  <c r="AB14"/>
  <c r="K31" i="18"/>
  <c r="K31" i="19" s="1"/>
  <c r="AB15" i="16"/>
  <c r="L31" i="18"/>
  <c r="L31" i="19" s="1"/>
  <c r="AD34" i="10"/>
  <c r="AC34" i="16"/>
  <c r="AC14" i="10"/>
  <c r="AB9" i="16"/>
  <c r="F31" i="18"/>
  <c r="AB12" i="16"/>
  <c r="I31" i="18"/>
  <c r="AB7" i="16"/>
  <c r="D31" i="18"/>
  <c r="D31" i="19" s="1"/>
  <c r="AB16" i="16"/>
  <c r="M31" i="18"/>
  <c r="H32"/>
  <c r="C32"/>
  <c r="AC10" i="16"/>
  <c r="G32" i="18"/>
  <c r="AC8" i="16"/>
  <c r="E32" i="18"/>
  <c r="E32" i="19" s="1"/>
  <c r="AN15" i="9"/>
  <c r="L42" i="17"/>
  <c r="AC16" i="10"/>
  <c r="AD36"/>
  <c r="AC36" i="16"/>
  <c r="AD11" i="10"/>
  <c r="AE31"/>
  <c r="AD31" i="16"/>
  <c r="AD6" i="10"/>
  <c r="AE26"/>
  <c r="AD26" i="16"/>
  <c r="AD10" i="10"/>
  <c r="AE30"/>
  <c r="AD30" i="16"/>
  <c r="AC9" i="10"/>
  <c r="AD29"/>
  <c r="AC29" i="16"/>
  <c r="AC12" i="10"/>
  <c r="AD32"/>
  <c r="AC32" i="16"/>
  <c r="AD8" i="10"/>
  <c r="AE28"/>
  <c r="AD28" i="16"/>
  <c r="AC7" i="10"/>
  <c r="AD27"/>
  <c r="AC27" i="16"/>
  <c r="C32" i="17" l="1"/>
  <c r="AD6" i="9"/>
  <c r="I31" i="17"/>
  <c r="I31" i="19" s="1"/>
  <c r="AC12" i="9"/>
  <c r="K33" i="17"/>
  <c r="AE14" i="9"/>
  <c r="D32" i="17"/>
  <c r="AD7" i="9"/>
  <c r="F32" i="17"/>
  <c r="AD9" i="9"/>
  <c r="G32" i="19"/>
  <c r="H32"/>
  <c r="F31"/>
  <c r="AC16" i="9"/>
  <c r="M31" i="17"/>
  <c r="M31" i="19" s="1"/>
  <c r="J33" i="17"/>
  <c r="J33" i="19" s="1"/>
  <c r="AE13" i="9"/>
  <c r="AD13" i="16"/>
  <c r="C32" i="19"/>
  <c r="H32" i="17"/>
  <c r="AD11" i="9"/>
  <c r="AE5" i="10"/>
  <c r="B34" i="18" s="1"/>
  <c r="AF25" i="10"/>
  <c r="AC6" i="16"/>
  <c r="AC11"/>
  <c r="AE25" i="9"/>
  <c r="AD25" i="16"/>
  <c r="AG33" i="10"/>
  <c r="AF13"/>
  <c r="J35" i="18" s="1"/>
  <c r="AD10" i="9"/>
  <c r="G32" i="17"/>
  <c r="E34"/>
  <c r="AF8" i="9"/>
  <c r="B32" i="17"/>
  <c r="B32" i="19" s="1"/>
  <c r="AC5" i="16"/>
  <c r="AD5" i="9"/>
  <c r="AF33"/>
  <c r="AE33" i="16"/>
  <c r="AC14"/>
  <c r="K32" i="18"/>
  <c r="K32" i="19" s="1"/>
  <c r="AD35" i="16"/>
  <c r="AD15" i="10"/>
  <c r="AE35"/>
  <c r="AD14"/>
  <c r="AD34" i="16"/>
  <c r="AE34" i="10"/>
  <c r="AC15" i="16"/>
  <c r="L32" i="18"/>
  <c r="L32" i="19" s="1"/>
  <c r="AC12" i="16"/>
  <c r="I32" i="18"/>
  <c r="G33"/>
  <c r="H33"/>
  <c r="AD8" i="16"/>
  <c r="E33" i="18"/>
  <c r="E33" i="19" s="1"/>
  <c r="AC9" i="16"/>
  <c r="F32" i="18"/>
  <c r="F32" i="19" s="1"/>
  <c r="AD6" i="16"/>
  <c r="C33" i="18"/>
  <c r="M32"/>
  <c r="AC7" i="16"/>
  <c r="D32" i="18"/>
  <c r="D32" i="19" s="1"/>
  <c r="L43" i="17"/>
  <c r="AO15" i="9"/>
  <c r="AE8" i="10"/>
  <c r="AF28"/>
  <c r="AE28" i="16"/>
  <c r="AD9" i="10"/>
  <c r="AE29"/>
  <c r="AD29" i="16"/>
  <c r="AE6" i="10"/>
  <c r="AF26"/>
  <c r="AE26" i="16"/>
  <c r="AD16" i="10"/>
  <c r="AE36"/>
  <c r="AD36" i="16"/>
  <c r="AD7" i="10"/>
  <c r="AE27"/>
  <c r="AD27" i="16"/>
  <c r="AD12" i="10"/>
  <c r="AE32"/>
  <c r="AD32" i="16"/>
  <c r="AE10" i="10"/>
  <c r="AF30"/>
  <c r="AE30" i="16"/>
  <c r="AE11" i="10"/>
  <c r="AF31"/>
  <c r="AE31" i="16"/>
  <c r="F33" i="17" l="1"/>
  <c r="AE9" i="9"/>
  <c r="AE6"/>
  <c r="C33" i="17"/>
  <c r="C33" i="19" s="1"/>
  <c r="M32"/>
  <c r="B33" i="17"/>
  <c r="B33" i="19" s="1"/>
  <c r="AE5" i="9"/>
  <c r="AD5" i="16"/>
  <c r="AH33" i="10"/>
  <c r="AG13"/>
  <c r="J36" i="18" s="1"/>
  <c r="J34" i="17"/>
  <c r="J34" i="19" s="1"/>
  <c r="AF13" i="9"/>
  <c r="AE13" i="16"/>
  <c r="AE10" i="9"/>
  <c r="G33" i="17"/>
  <c r="G33" i="19" s="1"/>
  <c r="AF25" i="9"/>
  <c r="AE25" i="16"/>
  <c r="AD10"/>
  <c r="AG33" i="9"/>
  <c r="AF33" i="16"/>
  <c r="AG8" i="9"/>
  <c r="E35" i="17"/>
  <c r="H33"/>
  <c r="H33" i="19" s="1"/>
  <c r="AE11" i="9"/>
  <c r="AD16"/>
  <c r="M32" i="17"/>
  <c r="AF14" i="9"/>
  <c r="K34" i="17"/>
  <c r="AC16" i="16"/>
  <c r="AD11"/>
  <c r="AG25" i="10"/>
  <c r="AF5"/>
  <c r="B35" i="18" s="1"/>
  <c r="AE7" i="9"/>
  <c r="D33" i="17"/>
  <c r="AD12" i="9"/>
  <c r="I32" i="17"/>
  <c r="I32" i="19" s="1"/>
  <c r="AE34" i="16"/>
  <c r="AF34" i="10"/>
  <c r="AE14"/>
  <c r="K33" i="18"/>
  <c r="K33" i="19" s="1"/>
  <c r="AD14" i="16"/>
  <c r="AE15" i="10"/>
  <c r="AE35" i="16"/>
  <c r="AF35" i="10"/>
  <c r="AD15" i="16"/>
  <c r="L33" i="18"/>
  <c r="L33" i="19" s="1"/>
  <c r="AE10" i="16"/>
  <c r="G34" i="18"/>
  <c r="AD7" i="16"/>
  <c r="D33" i="18"/>
  <c r="D33" i="19" s="1"/>
  <c r="AE6" i="16"/>
  <c r="C34" i="18"/>
  <c r="AE8" i="16"/>
  <c r="E34" i="18"/>
  <c r="E34" i="19" s="1"/>
  <c r="AE11" i="16"/>
  <c r="H34" i="18"/>
  <c r="I33"/>
  <c r="AD16" i="16"/>
  <c r="M33" i="18"/>
  <c r="AD9" i="16"/>
  <c r="F33" i="18"/>
  <c r="L44" i="17"/>
  <c r="AP15" i="9"/>
  <c r="AF10" i="10"/>
  <c r="AG30"/>
  <c r="AF30" i="16"/>
  <c r="AE7" i="10"/>
  <c r="AF27"/>
  <c r="AE27" i="16"/>
  <c r="AF6" i="10"/>
  <c r="AG26"/>
  <c r="AF26" i="16"/>
  <c r="AF8" i="10"/>
  <c r="AG28"/>
  <c r="AF28" i="16"/>
  <c r="AF11" i="10"/>
  <c r="AG31"/>
  <c r="AF31" i="16"/>
  <c r="AE12" i="10"/>
  <c r="AF32"/>
  <c r="AE32" i="16"/>
  <c r="AE16" i="10"/>
  <c r="AF36"/>
  <c r="AE36" i="16"/>
  <c r="AE9" i="10"/>
  <c r="AF29"/>
  <c r="AE29" i="16"/>
  <c r="I33" i="17" l="1"/>
  <c r="AE12" i="9"/>
  <c r="AH33"/>
  <c r="AG33" i="16"/>
  <c r="AE5"/>
  <c r="AF5" i="9"/>
  <c r="B34" i="17"/>
  <c r="B34" i="19" s="1"/>
  <c r="I33"/>
  <c r="AD12" i="16"/>
  <c r="D34" i="17"/>
  <c r="AF7" i="9"/>
  <c r="AE16"/>
  <c r="M33" i="17"/>
  <c r="AH8" i="9"/>
  <c r="E36" i="17"/>
  <c r="AI33" i="10"/>
  <c r="AH13"/>
  <c r="J37" i="18" s="1"/>
  <c r="C34" i="17"/>
  <c r="C34" i="19" s="1"/>
  <c r="AF6" i="9"/>
  <c r="AG5" i="10"/>
  <c r="B36" i="18" s="1"/>
  <c r="AH25" i="10"/>
  <c r="K35" i="17"/>
  <c r="AG14" i="9"/>
  <c r="F33" i="19"/>
  <c r="AF10" i="9"/>
  <c r="G34" i="17"/>
  <c r="M33" i="19"/>
  <c r="G34"/>
  <c r="AF11" i="9"/>
  <c r="H34" i="17"/>
  <c r="H34" i="19" s="1"/>
  <c r="AG25" i="9"/>
  <c r="AF25" i="16"/>
  <c r="J35" i="17"/>
  <c r="J35" i="19" s="1"/>
  <c r="AG13" i="9"/>
  <c r="AF13" i="16"/>
  <c r="AF9" i="9"/>
  <c r="F34" i="17"/>
  <c r="L34" i="18"/>
  <c r="L34" i="19" s="1"/>
  <c r="AE15" i="16"/>
  <c r="AE14"/>
  <c r="K34" i="18"/>
  <c r="K34" i="19" s="1"/>
  <c r="AG35" i="10"/>
  <c r="AF35" i="16"/>
  <c r="AF15" i="10"/>
  <c r="AG34"/>
  <c r="AF14"/>
  <c r="AF34" i="16"/>
  <c r="AE9"/>
  <c r="F34" i="18"/>
  <c r="F34" i="19" s="1"/>
  <c r="AE12" i="16"/>
  <c r="I34" i="18"/>
  <c r="AF8" i="16"/>
  <c r="E35" i="18"/>
  <c r="E35" i="19" s="1"/>
  <c r="AE7" i="16"/>
  <c r="D34" i="18"/>
  <c r="AE16" i="16"/>
  <c r="M34" i="18"/>
  <c r="H35"/>
  <c r="C35"/>
  <c r="AF10" i="16"/>
  <c r="G35" i="18"/>
  <c r="L45" i="17"/>
  <c r="AQ15" i="9"/>
  <c r="AF16" i="10"/>
  <c r="AG36"/>
  <c r="AF36" i="16"/>
  <c r="AG11" i="10"/>
  <c r="AH31"/>
  <c r="AI31" s="1"/>
  <c r="AG31" i="16"/>
  <c r="AG6" i="10"/>
  <c r="AH26"/>
  <c r="AI26" s="1"/>
  <c r="AG26" i="16"/>
  <c r="AG10" i="10"/>
  <c r="AH30"/>
  <c r="AI30" s="1"/>
  <c r="AG30" i="16"/>
  <c r="AF9" i="10"/>
  <c r="AG29"/>
  <c r="AF29" i="16"/>
  <c r="AF12" i="10"/>
  <c r="AG32"/>
  <c r="AF32" i="16"/>
  <c r="AG8" i="10"/>
  <c r="AH28"/>
  <c r="AI28" s="1"/>
  <c r="AG28" i="16"/>
  <c r="AF7" i="10"/>
  <c r="AG27"/>
  <c r="AF27" i="16"/>
  <c r="AG6" i="9" l="1"/>
  <c r="C35" i="17"/>
  <c r="C35" i="19" s="1"/>
  <c r="F35" i="17"/>
  <c r="AG9" i="9"/>
  <c r="AI33"/>
  <c r="AH33" i="16"/>
  <c r="D34" i="19"/>
  <c r="AH25" i="9"/>
  <c r="AG25" i="16"/>
  <c r="G35" i="17"/>
  <c r="G35" i="19" s="1"/>
  <c r="AG10" i="9"/>
  <c r="AI25" i="10"/>
  <c r="AH5"/>
  <c r="B37" i="18" s="1"/>
  <c r="B35" i="17"/>
  <c r="B35" i="19" s="1"/>
  <c r="AG5" i="9"/>
  <c r="AF5" i="16"/>
  <c r="AF12" i="9"/>
  <c r="I34" i="17"/>
  <c r="I34" i="19" s="1"/>
  <c r="H35" i="17"/>
  <c r="H35" i="19" s="1"/>
  <c r="AG11" i="9"/>
  <c r="AH14"/>
  <c r="K36" i="17"/>
  <c r="AG7" i="9"/>
  <c r="D35" i="17"/>
  <c r="AF6" i="16"/>
  <c r="AI8" i="9"/>
  <c r="E37" i="17"/>
  <c r="AF11" i="16"/>
  <c r="AH13" i="9"/>
  <c r="J36" i="17"/>
  <c r="J36" i="19" s="1"/>
  <c r="AG13" i="16"/>
  <c r="AI13" i="10"/>
  <c r="J38" i="18" s="1"/>
  <c r="AJ33" i="10"/>
  <c r="M34" i="17"/>
  <c r="M34" i="19" s="1"/>
  <c r="AF16" i="9"/>
  <c r="K35" i="18"/>
  <c r="K35" i="19" s="1"/>
  <c r="AF14" i="16"/>
  <c r="L35" i="18"/>
  <c r="L35" i="19" s="1"/>
  <c r="AF15" i="16"/>
  <c r="AG15" i="10"/>
  <c r="AH35"/>
  <c r="AG35" i="16"/>
  <c r="AH34" i="10"/>
  <c r="AG34" i="16"/>
  <c r="AG14" i="10"/>
  <c r="AJ28"/>
  <c r="AI8"/>
  <c r="AI28" i="16"/>
  <c r="AJ30" i="10"/>
  <c r="AI10"/>
  <c r="AI30" i="16"/>
  <c r="AJ31" i="10"/>
  <c r="AI11"/>
  <c r="AI31" i="16"/>
  <c r="AJ26" i="10"/>
  <c r="AI6"/>
  <c r="AI26" i="16"/>
  <c r="AF7"/>
  <c r="D35" i="18"/>
  <c r="D35" i="19" s="1"/>
  <c r="I35" i="18"/>
  <c r="AG10" i="16"/>
  <c r="G36" i="18"/>
  <c r="AG11" i="16"/>
  <c r="H36" i="18"/>
  <c r="AG8" i="16"/>
  <c r="E36" i="18"/>
  <c r="E36" i="19" s="1"/>
  <c r="AF9" i="16"/>
  <c r="F35" i="18"/>
  <c r="F35" i="19" s="1"/>
  <c r="AG6" i="16"/>
  <c r="C36" i="18"/>
  <c r="AF16" i="16"/>
  <c r="M35" i="18"/>
  <c r="AR15" i="9"/>
  <c r="L46" i="17"/>
  <c r="AG9" i="10"/>
  <c r="AH29"/>
  <c r="AI29" s="1"/>
  <c r="AG29" i="16"/>
  <c r="AH6" i="10"/>
  <c r="AH26" i="16"/>
  <c r="AG16" i="10"/>
  <c r="AH36"/>
  <c r="AI36" s="1"/>
  <c r="AG36" i="16"/>
  <c r="AG7" i="10"/>
  <c r="AH27"/>
  <c r="AI27" s="1"/>
  <c r="AG27" i="16"/>
  <c r="AG12" i="10"/>
  <c r="AH32"/>
  <c r="AI32" s="1"/>
  <c r="AG32" i="16"/>
  <c r="AH10" i="10"/>
  <c r="AH30" i="16"/>
  <c r="AH11" i="10"/>
  <c r="AH31" i="16"/>
  <c r="AH8" i="10"/>
  <c r="AH28" i="16"/>
  <c r="AJ8" i="9" l="1"/>
  <c r="E38" i="17"/>
  <c r="H36" i="19"/>
  <c r="AK33" i="10"/>
  <c r="AJ13"/>
  <c r="J39" i="18" s="1"/>
  <c r="I35" i="17"/>
  <c r="AG12" i="9"/>
  <c r="AJ33"/>
  <c r="AI33" i="16"/>
  <c r="C36" i="17"/>
  <c r="C36" i="19" s="1"/>
  <c r="AH6" i="9"/>
  <c r="AF12" i="16"/>
  <c r="H36" i="17"/>
  <c r="AH11" i="9"/>
  <c r="AH9"/>
  <c r="F36" i="17"/>
  <c r="AH10" i="9"/>
  <c r="G36" i="17"/>
  <c r="I35" i="19"/>
  <c r="J37" i="17"/>
  <c r="J37" i="19" s="1"/>
  <c r="AI13" i="9"/>
  <c r="AH13" i="16"/>
  <c r="AI14" i="9"/>
  <c r="K37" i="17"/>
  <c r="G36" i="19"/>
  <c r="M35" i="17"/>
  <c r="M35" i="19" s="1"/>
  <c r="AG16" i="9"/>
  <c r="AH7"/>
  <c r="D36" i="17"/>
  <c r="AG5" i="16"/>
  <c r="AH5" i="9"/>
  <c r="B36" i="17"/>
  <c r="B36" i="19" s="1"/>
  <c r="AI5" i="10"/>
  <c r="B38" i="18" s="1"/>
  <c r="AJ25" i="10"/>
  <c r="AI25" i="9"/>
  <c r="AH25" i="16"/>
  <c r="AG14"/>
  <c r="K36" i="18"/>
  <c r="K36" i="19" s="1"/>
  <c r="AI34" i="10"/>
  <c r="AH14"/>
  <c r="AH34" i="16"/>
  <c r="L36" i="18"/>
  <c r="L36" i="19" s="1"/>
  <c r="AG15" i="16"/>
  <c r="AI35" i="10"/>
  <c r="AH15"/>
  <c r="AH35" i="16"/>
  <c r="AJ32" i="10"/>
  <c r="AI12"/>
  <c r="AI32" i="16"/>
  <c r="AJ36" i="10"/>
  <c r="AI16"/>
  <c r="AI36" i="16"/>
  <c r="AK26" i="10"/>
  <c r="AJ6"/>
  <c r="AJ26" i="16"/>
  <c r="AK31" i="10"/>
  <c r="AJ11"/>
  <c r="AJ31" i="16"/>
  <c r="G38" i="18"/>
  <c r="AK28" i="10"/>
  <c r="AJ8"/>
  <c r="AJ28" i="16"/>
  <c r="AJ27" i="10"/>
  <c r="AI7"/>
  <c r="AI27" i="16"/>
  <c r="AJ29" i="10"/>
  <c r="AI9"/>
  <c r="AI29" i="16"/>
  <c r="C38" i="18"/>
  <c r="H38"/>
  <c r="AK30" i="10"/>
  <c r="AJ10"/>
  <c r="AJ30" i="16"/>
  <c r="E38" i="18"/>
  <c r="E38" i="19" s="1"/>
  <c r="AI8" i="16"/>
  <c r="AH8"/>
  <c r="E37" i="18"/>
  <c r="E37" i="19" s="1"/>
  <c r="AH11" i="16"/>
  <c r="H37" i="18"/>
  <c r="AH10" i="16"/>
  <c r="G37" i="18"/>
  <c r="AG7" i="16"/>
  <c r="D36" i="18"/>
  <c r="D36" i="19" s="1"/>
  <c r="AG9" i="16"/>
  <c r="F36" i="18"/>
  <c r="F36" i="19" s="1"/>
  <c r="I36" i="18"/>
  <c r="AG16" i="16"/>
  <c r="M36" i="18"/>
  <c r="C37"/>
  <c r="L47" i="17"/>
  <c r="AH7" i="10"/>
  <c r="AH27" i="16"/>
  <c r="AH9" i="10"/>
  <c r="AH29" i="16"/>
  <c r="AH12" i="10"/>
  <c r="AH32" i="16"/>
  <c r="AH16" i="10"/>
  <c r="AH36" i="16"/>
  <c r="AK25" i="10" l="1"/>
  <c r="AJ5"/>
  <c r="B39" i="18" s="1"/>
  <c r="AI6" i="9"/>
  <c r="C37" i="17"/>
  <c r="C37" i="19" s="1"/>
  <c r="AH6" i="16"/>
  <c r="AI11" i="9"/>
  <c r="H37" i="17"/>
  <c r="H37" i="19" s="1"/>
  <c r="M36"/>
  <c r="AI7" i="9"/>
  <c r="D37" i="17"/>
  <c r="J38"/>
  <c r="J38" i="19" s="1"/>
  <c r="AI13" i="16"/>
  <c r="AJ13" i="9"/>
  <c r="G37" i="17"/>
  <c r="G37" i="19" s="1"/>
  <c r="AI10" i="9"/>
  <c r="AJ14"/>
  <c r="K38" i="17"/>
  <c r="F37"/>
  <c r="AI9" i="9"/>
  <c r="AH12"/>
  <c r="I36" i="17"/>
  <c r="I36" i="19" s="1"/>
  <c r="AG12" i="16"/>
  <c r="AJ25" i="9"/>
  <c r="AI25" i="16"/>
  <c r="AI5" i="9"/>
  <c r="AH5" i="16"/>
  <c r="B37" i="17"/>
  <c r="B37" i="19" s="1"/>
  <c r="M36" i="17"/>
  <c r="AH16" i="9"/>
  <c r="AK33"/>
  <c r="AJ33" i="16"/>
  <c r="AL33" i="10"/>
  <c r="AK13"/>
  <c r="J40" i="18" s="1"/>
  <c r="AK8" i="9"/>
  <c r="E39" i="17"/>
  <c r="L37" i="18"/>
  <c r="L37" i="19" s="1"/>
  <c r="AH15" i="16"/>
  <c r="AI15" i="10"/>
  <c r="AJ35"/>
  <c r="AI35" i="16"/>
  <c r="AJ34" i="10"/>
  <c r="AI14"/>
  <c r="AI34" i="16"/>
  <c r="AH14"/>
  <c r="K37" i="18"/>
  <c r="K37" i="19" s="1"/>
  <c r="G39" i="18"/>
  <c r="F38"/>
  <c r="AI9" i="16"/>
  <c r="AK27" i="10"/>
  <c r="AJ7"/>
  <c r="AJ27" i="16"/>
  <c r="AL28" i="10"/>
  <c r="AK8"/>
  <c r="AK28" i="16"/>
  <c r="H39" i="18"/>
  <c r="AL26" i="10"/>
  <c r="AK6"/>
  <c r="AK26" i="16"/>
  <c r="M38" i="18"/>
  <c r="AK32" i="10"/>
  <c r="AJ12"/>
  <c r="AJ32" i="16"/>
  <c r="AL30" i="10"/>
  <c r="AK10"/>
  <c r="AK30" i="16"/>
  <c r="AK29" i="10"/>
  <c r="AJ9"/>
  <c r="AJ29" i="16"/>
  <c r="D38" i="18"/>
  <c r="AI7" i="16"/>
  <c r="E39" i="18"/>
  <c r="E39" i="19" s="1"/>
  <c r="AJ8" i="16"/>
  <c r="AL31" i="10"/>
  <c r="AK11"/>
  <c r="AK31" i="16"/>
  <c r="C39" i="18"/>
  <c r="AK36" i="10"/>
  <c r="AJ16"/>
  <c r="AJ36" i="16"/>
  <c r="I38" i="18"/>
  <c r="M37"/>
  <c r="AH12" i="16"/>
  <c r="I37" i="18"/>
  <c r="AH9" i="16"/>
  <c r="F37" i="18"/>
  <c r="AH7" i="16"/>
  <c r="D37" i="18"/>
  <c r="D37" i="19" s="1"/>
  <c r="AI16" i="9" l="1"/>
  <c r="M37" i="17"/>
  <c r="AM33" i="10"/>
  <c r="AL13"/>
  <c r="J41" i="18" s="1"/>
  <c r="AJ13" i="16"/>
  <c r="J39" i="17"/>
  <c r="J39" i="19" s="1"/>
  <c r="AK13" i="9"/>
  <c r="AJ7"/>
  <c r="D38" i="17"/>
  <c r="C38"/>
  <c r="C38" i="19" s="1"/>
  <c r="AJ6" i="9"/>
  <c r="AI6" i="16"/>
  <c r="F37" i="19"/>
  <c r="M37"/>
  <c r="AK25" i="9"/>
  <c r="AJ25" i="16"/>
  <c r="I37" i="17"/>
  <c r="I37" i="19" s="1"/>
  <c r="AI12" i="9"/>
  <c r="K39" i="17"/>
  <c r="AK14" i="9"/>
  <c r="H38" i="17"/>
  <c r="H38" i="19" s="1"/>
  <c r="AJ11" i="9"/>
  <c r="AI11" i="16"/>
  <c r="B38" i="17"/>
  <c r="B38" i="19" s="1"/>
  <c r="AJ5" i="9"/>
  <c r="AI5" i="16"/>
  <c r="D38" i="19"/>
  <c r="AH16" i="16"/>
  <c r="AL8" i="9"/>
  <c r="E40" i="17"/>
  <c r="AL33" i="9"/>
  <c r="AK33" i="16"/>
  <c r="F38" i="17"/>
  <c r="F38" i="19" s="1"/>
  <c r="AJ9" i="9"/>
  <c r="AJ10"/>
  <c r="G38" i="17"/>
  <c r="G38" i="19" s="1"/>
  <c r="AI10" i="16"/>
  <c r="AL25" i="10"/>
  <c r="AK5"/>
  <c r="B40" i="18" s="1"/>
  <c r="K38"/>
  <c r="K38" i="19" s="1"/>
  <c r="AI14" i="16"/>
  <c r="L38" i="18"/>
  <c r="L38" i="19" s="1"/>
  <c r="AI15" i="16"/>
  <c r="AK34" i="10"/>
  <c r="AJ14"/>
  <c r="AJ34" i="16"/>
  <c r="AJ15" i="10"/>
  <c r="AK35"/>
  <c r="AJ35" i="16"/>
  <c r="AL36" i="10"/>
  <c r="AK16"/>
  <c r="AK36" i="16"/>
  <c r="H40" i="18"/>
  <c r="AL29" i="10"/>
  <c r="AK9"/>
  <c r="AK29" i="16"/>
  <c r="G40" i="18"/>
  <c r="AL32" i="10"/>
  <c r="AK12"/>
  <c r="AK32" i="16"/>
  <c r="C40" i="18"/>
  <c r="AM28" i="10"/>
  <c r="AL8"/>
  <c r="AL28" i="16"/>
  <c r="D39" i="18"/>
  <c r="AJ7" i="16"/>
  <c r="M39" i="18"/>
  <c r="AM31" i="10"/>
  <c r="AL11"/>
  <c r="AL31" i="16"/>
  <c r="F39" i="18"/>
  <c r="AJ9" i="16"/>
  <c r="AM30" i="10"/>
  <c r="AL10"/>
  <c r="AL30" i="16"/>
  <c r="I39" i="18"/>
  <c r="AM26" i="10"/>
  <c r="AL6"/>
  <c r="AL26" i="16"/>
  <c r="E40" i="18"/>
  <c r="E40" i="19" s="1"/>
  <c r="AK8" i="16"/>
  <c r="AL27" i="10"/>
  <c r="AK7"/>
  <c r="AK27" i="16"/>
  <c r="E41" i="17" l="1"/>
  <c r="AM8" i="9"/>
  <c r="H39" i="17"/>
  <c r="H39" i="19" s="1"/>
  <c r="AK11" i="9"/>
  <c r="AJ11" i="16"/>
  <c r="C39" i="17"/>
  <c r="C39" i="19" s="1"/>
  <c r="AK6" i="9"/>
  <c r="AJ6" i="16"/>
  <c r="AL13" i="9"/>
  <c r="AK13" i="16"/>
  <c r="J40" i="17"/>
  <c r="J40" i="19" s="1"/>
  <c r="AK10" i="9"/>
  <c r="G39" i="17"/>
  <c r="G39" i="19" s="1"/>
  <c r="AJ10" i="16"/>
  <c r="AM33" i="9"/>
  <c r="AL33" i="16"/>
  <c r="K40" i="17"/>
  <c r="AL14" i="9"/>
  <c r="AJ16"/>
  <c r="M38" i="17"/>
  <c r="M38" i="19" s="1"/>
  <c r="AI16" i="16"/>
  <c r="AJ5"/>
  <c r="B39" i="17"/>
  <c r="B39" i="19" s="1"/>
  <c r="AK5" i="9"/>
  <c r="I38" i="17"/>
  <c r="I38" i="19" s="1"/>
  <c r="AJ12" i="9"/>
  <c r="AI12" i="16"/>
  <c r="AN33" i="10"/>
  <c r="AM13"/>
  <c r="J42" i="18" s="1"/>
  <c r="AL5" i="10"/>
  <c r="B41" i="18" s="1"/>
  <c r="AM25" i="10"/>
  <c r="AK9" i="9"/>
  <c r="F39" i="17"/>
  <c r="F39" i="19" s="1"/>
  <c r="AL25" i="9"/>
  <c r="AK25" i="16"/>
  <c r="D39" i="17"/>
  <c r="D39" i="19" s="1"/>
  <c r="AK7" i="9"/>
  <c r="L39" i="18"/>
  <c r="L39" i="19" s="1"/>
  <c r="AJ15" i="16"/>
  <c r="K39" i="18"/>
  <c r="K39" i="19" s="1"/>
  <c r="AJ14" i="16"/>
  <c r="AK15" i="10"/>
  <c r="AL35"/>
  <c r="AK35" i="16"/>
  <c r="AL34" i="10"/>
  <c r="AK14"/>
  <c r="AK34" i="16"/>
  <c r="AM27" i="10"/>
  <c r="AL7"/>
  <c r="AL27" i="16"/>
  <c r="C41" i="18"/>
  <c r="AN30" i="10"/>
  <c r="AM10"/>
  <c r="AM30" i="16"/>
  <c r="H41" i="18"/>
  <c r="E41"/>
  <c r="E41" i="19" s="1"/>
  <c r="AL8" i="16"/>
  <c r="AM32" i="10"/>
  <c r="AL12"/>
  <c r="AL32" i="16"/>
  <c r="F40" i="18"/>
  <c r="AK9" i="16"/>
  <c r="AM36" i="10"/>
  <c r="AL16"/>
  <c r="AL36" i="16"/>
  <c r="D40" i="18"/>
  <c r="AK7" i="16"/>
  <c r="AN26" i="10"/>
  <c r="AM6"/>
  <c r="AM26" i="16"/>
  <c r="G41" i="18"/>
  <c r="AN31" i="10"/>
  <c r="AM11"/>
  <c r="AM31" i="16"/>
  <c r="AN28" i="10"/>
  <c r="AM8"/>
  <c r="AM28" i="16"/>
  <c r="I40" i="18"/>
  <c r="AM29" i="10"/>
  <c r="AL9"/>
  <c r="AL29" i="16"/>
  <c r="M40" i="18"/>
  <c r="D40" i="17" l="1"/>
  <c r="AL7" i="9"/>
  <c r="AL7" i="16" s="1"/>
  <c r="AL6" i="9"/>
  <c r="C40" i="17"/>
  <c r="C40" i="19" s="1"/>
  <c r="AK6" i="16"/>
  <c r="AO33" i="10"/>
  <c r="AN13"/>
  <c r="J43" i="18" s="1"/>
  <c r="B40" i="17"/>
  <c r="B40" i="19" s="1"/>
  <c r="AK5" i="16"/>
  <c r="AL5" i="9"/>
  <c r="AN8"/>
  <c r="E42" i="17"/>
  <c r="F40" i="19"/>
  <c r="AN25" i="10"/>
  <c r="AM5"/>
  <c r="B42" i="18" s="1"/>
  <c r="AK16" i="9"/>
  <c r="M39" i="17"/>
  <c r="M39" i="19" s="1"/>
  <c r="AJ16" i="16"/>
  <c r="AN33" i="9"/>
  <c r="AM33" i="16"/>
  <c r="AM13" i="9"/>
  <c r="AL13" i="16"/>
  <c r="J41" i="17"/>
  <c r="J41" i="19" s="1"/>
  <c r="D40"/>
  <c r="AL9" i="9"/>
  <c r="F40" i="17"/>
  <c r="AL10" i="9"/>
  <c r="G40" i="17"/>
  <c r="G40" i="19" s="1"/>
  <c r="AK10" i="16"/>
  <c r="AM25" i="9"/>
  <c r="AL25" i="16"/>
  <c r="AK12" i="9"/>
  <c r="I39" i="17"/>
  <c r="I39" i="19" s="1"/>
  <c r="AJ12" i="16"/>
  <c r="AM14" i="9"/>
  <c r="K41" i="17"/>
  <c r="H40"/>
  <c r="H40" i="19" s="1"/>
  <c r="AL11" i="9"/>
  <c r="AK11" i="16"/>
  <c r="K40" i="18"/>
  <c r="K40" i="19" s="1"/>
  <c r="AK14" i="16"/>
  <c r="AK15"/>
  <c r="L40" i="18"/>
  <c r="L40" i="19" s="1"/>
  <c r="AM34" i="10"/>
  <c r="AL14"/>
  <c r="AL34" i="16"/>
  <c r="AL15" i="10"/>
  <c r="AM35"/>
  <c r="AL35" i="16"/>
  <c r="AN29" i="10"/>
  <c r="AM9"/>
  <c r="AM29" i="16"/>
  <c r="E42" i="18"/>
  <c r="E42" i="19" s="1"/>
  <c r="AM8" i="16"/>
  <c r="AO31" i="10"/>
  <c r="AN11"/>
  <c r="AN31" i="16"/>
  <c r="C42" i="18"/>
  <c r="AN36" i="10"/>
  <c r="AM16"/>
  <c r="AM36" i="16"/>
  <c r="I41" i="18"/>
  <c r="G42"/>
  <c r="AN27" i="10"/>
  <c r="AM7"/>
  <c r="AM27" i="16"/>
  <c r="F41" i="18"/>
  <c r="AL9" i="16"/>
  <c r="AO28" i="10"/>
  <c r="AN8"/>
  <c r="AN28" i="16"/>
  <c r="H42" i="18"/>
  <c r="AO26" i="10"/>
  <c r="AN6"/>
  <c r="AN26" i="16"/>
  <c r="M41" i="18"/>
  <c r="AN32" i="10"/>
  <c r="AM12"/>
  <c r="AM32" i="16"/>
  <c r="AO30" i="10"/>
  <c r="AN10"/>
  <c r="AN30" i="16"/>
  <c r="D41" i="18"/>
  <c r="AP33" i="10" l="1"/>
  <c r="AO13"/>
  <c r="J44" i="18" s="1"/>
  <c r="AM11" i="9"/>
  <c r="H41" i="17"/>
  <c r="H41" i="19" s="1"/>
  <c r="AL11" i="16"/>
  <c r="AN25" i="9"/>
  <c r="AM25" i="16"/>
  <c r="AO33" i="9"/>
  <c r="AN33" i="16"/>
  <c r="AN14" i="9"/>
  <c r="K42" i="17"/>
  <c r="AN13" i="9"/>
  <c r="AM13" i="16"/>
  <c r="J42" i="17"/>
  <c r="J42" i="19" s="1"/>
  <c r="AL5" i="16"/>
  <c r="B41" i="17"/>
  <c r="B41" i="19" s="1"/>
  <c r="AM5" i="9"/>
  <c r="D41" i="17"/>
  <c r="AM7" i="9"/>
  <c r="F41" i="19"/>
  <c r="G41" i="17"/>
  <c r="G41" i="19" s="1"/>
  <c r="AM10" i="9"/>
  <c r="AL10" i="16"/>
  <c r="AL16" i="9"/>
  <c r="M40" i="17"/>
  <c r="M40" i="19" s="1"/>
  <c r="AK16" i="16"/>
  <c r="D41" i="19"/>
  <c r="I40" i="17"/>
  <c r="I40" i="19" s="1"/>
  <c r="AL12" i="9"/>
  <c r="AK12" i="16"/>
  <c r="AM9" i="9"/>
  <c r="AM9" i="16" s="1"/>
  <c r="F41" i="17"/>
  <c r="AO25" i="10"/>
  <c r="AN5"/>
  <c r="B43" i="18" s="1"/>
  <c r="AO8" i="9"/>
  <c r="E43" i="17"/>
  <c r="AM6" i="9"/>
  <c r="C41" i="17"/>
  <c r="C41" i="19" s="1"/>
  <c r="AL6" i="16"/>
  <c r="AN35" i="10"/>
  <c r="AM35" i="16"/>
  <c r="AM15" i="10"/>
  <c r="AN34"/>
  <c r="AM14"/>
  <c r="AM34" i="16"/>
  <c r="AL15"/>
  <c r="L41" i="18"/>
  <c r="L41" i="19" s="1"/>
  <c r="K41" i="18"/>
  <c r="K41" i="19" s="1"/>
  <c r="AL14" i="16"/>
  <c r="AP30" i="10"/>
  <c r="AO10"/>
  <c r="AO30" i="16"/>
  <c r="I42" i="18"/>
  <c r="AP26" i="10"/>
  <c r="AO6"/>
  <c r="AO26" i="16"/>
  <c r="E43" i="18"/>
  <c r="E43" i="19" s="1"/>
  <c r="AN8" i="16"/>
  <c r="AO27" i="10"/>
  <c r="AN7"/>
  <c r="AN27" i="16"/>
  <c r="AO36" i="10"/>
  <c r="AN16"/>
  <c r="AN36" i="16"/>
  <c r="H43" i="18"/>
  <c r="AO29" i="10"/>
  <c r="AN9"/>
  <c r="AN29" i="16"/>
  <c r="G43" i="18"/>
  <c r="AO32" i="10"/>
  <c r="AN12"/>
  <c r="AN32" i="16"/>
  <c r="C43" i="18"/>
  <c r="AP28" i="10"/>
  <c r="AO8"/>
  <c r="AO28" i="16"/>
  <c r="D42" i="18"/>
  <c r="AM7" i="16"/>
  <c r="M42" i="18"/>
  <c r="AP31" i="10"/>
  <c r="AO11"/>
  <c r="AO31" i="16"/>
  <c r="F42" i="18"/>
  <c r="AP8" i="9" l="1"/>
  <c r="E44" i="17"/>
  <c r="M41"/>
  <c r="M41" i="19" s="1"/>
  <c r="AM16" i="9"/>
  <c r="AL16" i="16"/>
  <c r="AN5" i="9"/>
  <c r="B42" i="17"/>
  <c r="B42" i="19" s="1"/>
  <c r="AM5" i="16"/>
  <c r="AO25" i="9"/>
  <c r="AN25" i="16"/>
  <c r="AN6" i="9"/>
  <c r="C42" i="17"/>
  <c r="C42" i="19" s="1"/>
  <c r="AM6" i="16"/>
  <c r="AP25" i="10"/>
  <c r="AO5"/>
  <c r="B44" i="18" s="1"/>
  <c r="AM12" i="9"/>
  <c r="I41" i="17"/>
  <c r="I41" i="19" s="1"/>
  <c r="AL12" i="16"/>
  <c r="AN10" i="9"/>
  <c r="G42" i="17"/>
  <c r="G42" i="19" s="1"/>
  <c r="AM10" i="16"/>
  <c r="AN7" i="9"/>
  <c r="D42" i="17"/>
  <c r="D42" i="19" s="1"/>
  <c r="AP33" i="9"/>
  <c r="AO33" i="16"/>
  <c r="AQ33" i="10"/>
  <c r="AP13"/>
  <c r="J45" i="18" s="1"/>
  <c r="F42" i="17"/>
  <c r="AN9" i="9"/>
  <c r="AN11"/>
  <c r="H42" i="17"/>
  <c r="H42" i="19" s="1"/>
  <c r="AM11" i="16"/>
  <c r="J43" i="17"/>
  <c r="J43" i="19" s="1"/>
  <c r="AO13" i="9"/>
  <c r="AN13" i="16"/>
  <c r="F42" i="19"/>
  <c r="K43" i="17"/>
  <c r="AO14" i="9"/>
  <c r="K42" i="18"/>
  <c r="K42" i="19" s="1"/>
  <c r="AM14" i="16"/>
  <c r="L42" i="18"/>
  <c r="L42" i="19" s="1"/>
  <c r="AM15" i="16"/>
  <c r="AN15" i="10"/>
  <c r="AO35"/>
  <c r="AN35" i="16"/>
  <c r="AO34" i="10"/>
  <c r="AN14"/>
  <c r="AN34" i="16"/>
  <c r="AQ31" i="10"/>
  <c r="AP11"/>
  <c r="AP31" i="16"/>
  <c r="AQ28" i="10"/>
  <c r="AP8"/>
  <c r="AP28" i="16"/>
  <c r="I43" i="18"/>
  <c r="AP29" i="10"/>
  <c r="AO9"/>
  <c r="AO29" i="16"/>
  <c r="M43" i="18"/>
  <c r="AP27" i="10"/>
  <c r="AO7"/>
  <c r="AO27" i="16"/>
  <c r="C44" i="18"/>
  <c r="AQ30" i="10"/>
  <c r="AP10"/>
  <c r="AP30" i="16"/>
  <c r="H44" i="18"/>
  <c r="E44"/>
  <c r="AO8" i="16"/>
  <c r="AP32" i="10"/>
  <c r="AO12"/>
  <c r="AO32" i="16"/>
  <c r="F43" i="18"/>
  <c r="AN9" i="16"/>
  <c r="AP36" i="10"/>
  <c r="AO16"/>
  <c r="AO36" i="16"/>
  <c r="D43" i="18"/>
  <c r="AN7" i="16"/>
  <c r="AQ26" i="10"/>
  <c r="AP6"/>
  <c r="AP26" i="16"/>
  <c r="G44" i="18"/>
  <c r="AQ33" i="9" l="1"/>
  <c r="AP33" i="16"/>
  <c r="I42" i="17"/>
  <c r="I42" i="19" s="1"/>
  <c r="AN12" i="9"/>
  <c r="AM12" i="16"/>
  <c r="AP13" i="9"/>
  <c r="J44" i="17"/>
  <c r="J44" i="19" s="1"/>
  <c r="AO13" i="16"/>
  <c r="AO11" i="9"/>
  <c r="H43" i="17"/>
  <c r="H43" i="19" s="1"/>
  <c r="AN11" i="16"/>
  <c r="G43" i="17"/>
  <c r="G43" i="19" s="1"/>
  <c r="AO10" i="9"/>
  <c r="AN10" i="16"/>
  <c r="AO6" i="9"/>
  <c r="C43" i="17"/>
  <c r="C43" i="19" s="1"/>
  <c r="AN6" i="16"/>
  <c r="B43" i="17"/>
  <c r="B43" i="19" s="1"/>
  <c r="AN5" i="16"/>
  <c r="AO5" i="9"/>
  <c r="E44" i="19"/>
  <c r="F43" i="17"/>
  <c r="AO9" i="9"/>
  <c r="AR33" i="10"/>
  <c r="AR13" s="1"/>
  <c r="J47" i="18" s="1"/>
  <c r="AQ13" i="10"/>
  <c r="J46" i="18" s="1"/>
  <c r="D43" i="17"/>
  <c r="AO7" i="9"/>
  <c r="AP5" i="10"/>
  <c r="B45" i="18" s="1"/>
  <c r="AQ25" i="10"/>
  <c r="AQ8" i="9"/>
  <c r="E45" i="17"/>
  <c r="D43" i="19"/>
  <c r="K44" i="17"/>
  <c r="AP14" i="9"/>
  <c r="F43" i="19"/>
  <c r="AP25" i="9"/>
  <c r="AO25" i="16"/>
  <c r="M42" i="17"/>
  <c r="M42" i="19" s="1"/>
  <c r="AN16" i="9"/>
  <c r="AM16" i="16"/>
  <c r="K43" i="18"/>
  <c r="K43" i="19" s="1"/>
  <c r="AN14" i="16"/>
  <c r="AN15"/>
  <c r="L43" i="18"/>
  <c r="L43" i="19" s="1"/>
  <c r="AP34" i="10"/>
  <c r="AO14"/>
  <c r="AO34" i="16"/>
  <c r="AP35" i="10"/>
  <c r="AO35" i="16"/>
  <c r="AO15" i="10"/>
  <c r="AR26"/>
  <c r="AQ6"/>
  <c r="AQ26" i="16"/>
  <c r="M44" i="18"/>
  <c r="AQ32" i="10"/>
  <c r="AP12"/>
  <c r="AP32" i="16"/>
  <c r="AR30" i="10"/>
  <c r="AQ10"/>
  <c r="AQ30" i="16"/>
  <c r="D44" i="18"/>
  <c r="AO7" i="16"/>
  <c r="AQ29" i="10"/>
  <c r="AP9"/>
  <c r="AP29" i="16"/>
  <c r="E45" i="18"/>
  <c r="E45" i="19" s="1"/>
  <c r="AP8" i="16"/>
  <c r="AR31" i="10"/>
  <c r="AQ11"/>
  <c r="AQ31" i="16"/>
  <c r="C45" i="18"/>
  <c r="AQ36" i="10"/>
  <c r="AP16"/>
  <c r="AP36" i="16"/>
  <c r="I44" i="18"/>
  <c r="G45"/>
  <c r="AQ27" i="10"/>
  <c r="AP7"/>
  <c r="AP27" i="16"/>
  <c r="F44" i="18"/>
  <c r="AO9" i="16"/>
  <c r="AR28" i="10"/>
  <c r="AQ8"/>
  <c r="AQ28" i="16"/>
  <c r="H45" i="18"/>
  <c r="AO16" i="9" l="1"/>
  <c r="M43" i="17"/>
  <c r="M43" i="19" s="1"/>
  <c r="AN16" i="16"/>
  <c r="AR25" i="10"/>
  <c r="AR5" s="1"/>
  <c r="B47" i="18" s="1"/>
  <c r="AQ5" i="10"/>
  <c r="B46" i="18" s="1"/>
  <c r="AP11" i="9"/>
  <c r="H44" i="17"/>
  <c r="H44" i="19" s="1"/>
  <c r="AO11" i="16"/>
  <c r="AP7" i="9"/>
  <c r="D44" i="17"/>
  <c r="AP9" i="9"/>
  <c r="F44" i="17"/>
  <c r="AO5" i="16"/>
  <c r="B44" i="17"/>
  <c r="B44" i="19" s="1"/>
  <c r="AP5" i="9"/>
  <c r="AR33"/>
  <c r="AR33" i="16" s="1"/>
  <c r="AQ33"/>
  <c r="J45" i="17"/>
  <c r="J45" i="19" s="1"/>
  <c r="AQ13" i="9"/>
  <c r="AP13" i="16"/>
  <c r="D44" i="19"/>
  <c r="AQ25" i="9"/>
  <c r="AP25" i="16"/>
  <c r="G44" i="17"/>
  <c r="G44" i="19" s="1"/>
  <c r="AP10" i="9"/>
  <c r="AO10" i="16"/>
  <c r="F44" i="19"/>
  <c r="K45" i="17"/>
  <c r="AQ14" i="9"/>
  <c r="E46" i="17"/>
  <c r="AR8" i="9"/>
  <c r="E47" i="17" s="1"/>
  <c r="AP6" i="9"/>
  <c r="C44" i="17"/>
  <c r="C44" i="19" s="1"/>
  <c r="AO6" i="16"/>
  <c r="AO12" i="9"/>
  <c r="I43" i="17"/>
  <c r="I43" i="19" s="1"/>
  <c r="AN12" i="16"/>
  <c r="AQ34" i="10"/>
  <c r="AP14"/>
  <c r="AP34" i="16"/>
  <c r="AO15"/>
  <c r="L44" i="18"/>
  <c r="L44" i="19" s="1"/>
  <c r="AP35" i="16"/>
  <c r="AP15" i="10"/>
  <c r="AQ35"/>
  <c r="K44" i="18"/>
  <c r="K44" i="19" s="1"/>
  <c r="AO14" i="16"/>
  <c r="E46" i="18"/>
  <c r="AQ8" i="16"/>
  <c r="AR27" i="10"/>
  <c r="AQ7"/>
  <c r="AQ27" i="16"/>
  <c r="M45" i="18"/>
  <c r="AR11" i="10"/>
  <c r="AR31" i="16"/>
  <c r="F45" i="18"/>
  <c r="AP9" i="16"/>
  <c r="AR10" i="10"/>
  <c r="AR30" i="16"/>
  <c r="I45" i="18"/>
  <c r="AR6" i="10"/>
  <c r="AR26" i="16"/>
  <c r="AR8" i="10"/>
  <c r="AR28" i="16"/>
  <c r="D45" i="18"/>
  <c r="AR36" i="10"/>
  <c r="AQ16"/>
  <c r="AQ36" i="16"/>
  <c r="H46" i="18"/>
  <c r="AR29" i="10"/>
  <c r="AQ9"/>
  <c r="AQ29" i="16"/>
  <c r="G46" i="18"/>
  <c r="AR32" i="10"/>
  <c r="AQ12"/>
  <c r="AQ32" i="16"/>
  <c r="C46" i="18"/>
  <c r="AQ7" i="9" l="1"/>
  <c r="D45" i="17"/>
  <c r="D45" i="19" s="1"/>
  <c r="H45" i="17"/>
  <c r="H45" i="19" s="1"/>
  <c r="AQ11" i="9"/>
  <c r="AP11" i="16"/>
  <c r="AR14" i="9"/>
  <c r="K47" i="17" s="1"/>
  <c r="K46"/>
  <c r="AR25" i="9"/>
  <c r="AR25" i="16" s="1"/>
  <c r="AQ25"/>
  <c r="AQ13"/>
  <c r="AR13" i="9"/>
  <c r="J46" i="17"/>
  <c r="J46" i="19" s="1"/>
  <c r="B45" i="17"/>
  <c r="B45" i="19" s="1"/>
  <c r="AQ5" i="9"/>
  <c r="AP5" i="16"/>
  <c r="F45" i="17"/>
  <c r="F45" i="19" s="1"/>
  <c r="AQ9" i="9"/>
  <c r="AP16"/>
  <c r="M44" i="17"/>
  <c r="M44" i="19" s="1"/>
  <c r="AO16" i="16"/>
  <c r="AP12" i="9"/>
  <c r="I44" i="17"/>
  <c r="I44" i="19" s="1"/>
  <c r="AO12" i="16"/>
  <c r="AP7"/>
  <c r="E46" i="19"/>
  <c r="C45" i="17"/>
  <c r="C45" i="19" s="1"/>
  <c r="AQ6" i="9"/>
  <c r="AP6" i="16"/>
  <c r="AQ10" i="9"/>
  <c r="G45" i="17"/>
  <c r="G45" i="19" s="1"/>
  <c r="AP10" i="16"/>
  <c r="L45" i="18"/>
  <c r="L45" i="19" s="1"/>
  <c r="AP15" i="16"/>
  <c r="AR34" i="10"/>
  <c r="AQ14"/>
  <c r="AQ34" i="16"/>
  <c r="AQ15" i="10"/>
  <c r="AR35"/>
  <c r="AQ35" i="16"/>
  <c r="K45" i="18"/>
  <c r="K45" i="19" s="1"/>
  <c r="AP14" i="16"/>
  <c r="I46" i="18"/>
  <c r="AR9" i="10"/>
  <c r="AR29" i="16"/>
  <c r="M46" i="18"/>
  <c r="AR7" i="10"/>
  <c r="AR27" i="16"/>
  <c r="AR12" i="10"/>
  <c r="AR32" i="16"/>
  <c r="F46" i="18"/>
  <c r="AQ9" i="16"/>
  <c r="AR16" i="10"/>
  <c r="AR36" i="16"/>
  <c r="E47" i="18"/>
  <c r="E47" i="19" s="1"/>
  <c r="AR8" i="16"/>
  <c r="C47" i="18"/>
  <c r="G47"/>
  <c r="H47"/>
  <c r="D46"/>
  <c r="AQ7" i="16"/>
  <c r="AR10" i="9" l="1"/>
  <c r="G46" i="17"/>
  <c r="G46" i="19" s="1"/>
  <c r="AQ10" i="16"/>
  <c r="AR5" i="9"/>
  <c r="AQ5" i="16"/>
  <c r="B46" i="17"/>
  <c r="B46" i="19" s="1"/>
  <c r="AQ12" i="9"/>
  <c r="I45" i="17"/>
  <c r="I45" i="19" s="1"/>
  <c r="AP12" i="16"/>
  <c r="F46" i="17"/>
  <c r="F46" i="19" s="1"/>
  <c r="AR9" i="9"/>
  <c r="F47" i="17" s="1"/>
  <c r="AR6" i="9"/>
  <c r="C46" i="17"/>
  <c r="C46" i="19" s="1"/>
  <c r="AQ6" i="16"/>
  <c r="H46" i="17"/>
  <c r="H46" i="19" s="1"/>
  <c r="AR11" i="9"/>
  <c r="AQ11" i="16"/>
  <c r="AR7" i="9"/>
  <c r="D47" i="17" s="1"/>
  <c r="D46"/>
  <c r="AQ16" i="9"/>
  <c r="M45" i="17"/>
  <c r="M45" i="19" s="1"/>
  <c r="AP16" i="16"/>
  <c r="D46" i="19"/>
  <c r="J47" i="17"/>
  <c r="J47" i="19" s="1"/>
  <c r="AR13" i="16"/>
  <c r="AR15" i="10"/>
  <c r="AR35" i="16"/>
  <c r="AR14" i="10"/>
  <c r="AR34" i="16"/>
  <c r="AQ15"/>
  <c r="L46" i="18"/>
  <c r="L46" i="19" s="1"/>
  <c r="K46" i="18"/>
  <c r="K46" i="19" s="1"/>
  <c r="AQ14" i="16"/>
  <c r="M47" i="18"/>
  <c r="I47"/>
  <c r="D47"/>
  <c r="D47" i="19" s="1"/>
  <c r="AR7" i="16"/>
  <c r="F47" i="18"/>
  <c r="F47" i="19" s="1"/>
  <c r="AR9" i="16"/>
  <c r="M46" i="17" l="1"/>
  <c r="M46" i="19" s="1"/>
  <c r="AR16" i="9"/>
  <c r="AQ16" i="16"/>
  <c r="C47" i="17"/>
  <c r="C47" i="19" s="1"/>
  <c r="AR6" i="16"/>
  <c r="B47" i="17"/>
  <c r="B47" i="19" s="1"/>
  <c r="AR5" i="16"/>
  <c r="H47" i="17"/>
  <c r="H47" i="19" s="1"/>
  <c r="AR11" i="16"/>
  <c r="AR12" i="9"/>
  <c r="I46" i="17"/>
  <c r="I46" i="19" s="1"/>
  <c r="AQ12" i="16"/>
  <c r="G47" i="17"/>
  <c r="G47" i="19" s="1"/>
  <c r="AR10" i="16"/>
  <c r="K47" i="18"/>
  <c r="K47" i="19" s="1"/>
  <c r="AR14" i="16"/>
  <c r="AR15"/>
  <c r="L47" i="18"/>
  <c r="L47" i="19" s="1"/>
  <c r="I47" i="17" l="1"/>
  <c r="I47" i="19" s="1"/>
  <c r="AR12" i="16"/>
  <c r="M47" i="17"/>
  <c r="M47" i="19" s="1"/>
  <c r="AR16" i="16"/>
</calcChain>
</file>

<file path=xl/comments1.xml><?xml version="1.0" encoding="utf-8"?>
<comments xmlns="http://schemas.openxmlformats.org/spreadsheetml/2006/main">
  <authors>
    <author>Corporate User</author>
    <author>e09642</author>
    <author>Ted Kimer</author>
  </authors>
  <commentList>
    <comment ref="F47" authorId="0">
      <text>
        <r>
          <rPr>
            <b/>
            <sz val="8"/>
            <color indexed="81"/>
            <rFont val="Tahoma"/>
            <family val="2"/>
          </rPr>
          <t>Corporate User:</t>
        </r>
        <r>
          <rPr>
            <sz val="8"/>
            <color indexed="81"/>
            <rFont val="Tahoma"/>
            <family val="2"/>
          </rPr>
          <t xml:space="preserve">
for 2002 goals report</t>
        </r>
      </text>
    </comment>
    <comment ref="G47" authorId="1">
      <text>
        <r>
          <rPr>
            <b/>
            <sz val="8"/>
            <color indexed="81"/>
            <rFont val="Tahoma"/>
            <family val="2"/>
          </rPr>
          <t>e09642:</t>
        </r>
        <r>
          <rPr>
            <sz val="8"/>
            <color indexed="81"/>
            <rFont val="Tahoma"/>
            <family val="2"/>
          </rPr>
          <t xml:space="preserve">
Nov goals report
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Corporate User:</t>
        </r>
        <r>
          <rPr>
            <sz val="8"/>
            <color indexed="81"/>
            <rFont val="Tahoma"/>
            <family val="2"/>
          </rPr>
          <t xml:space="preserve">
from 2002 goals report
</t>
        </r>
      </text>
    </comment>
    <comment ref="G49" authorId="1">
      <text>
        <r>
          <rPr>
            <b/>
            <sz val="8"/>
            <color indexed="81"/>
            <rFont val="Tahoma"/>
            <family val="2"/>
          </rPr>
          <t>e09642:</t>
        </r>
        <r>
          <rPr>
            <sz val="8"/>
            <color indexed="81"/>
            <rFont val="Tahoma"/>
            <family val="2"/>
          </rPr>
          <t xml:space="preserve">
Nov Goal Report
</t>
        </r>
      </text>
    </comment>
    <comment ref="W52" authorId="2">
      <text>
        <r>
          <rPr>
            <b/>
            <sz val="8"/>
            <color indexed="81"/>
            <rFont val="Tahoma"/>
            <family val="2"/>
          </rPr>
          <t xml:space="preserve">Progress Energy:
</t>
        </r>
        <r>
          <rPr>
            <sz val="8"/>
            <color indexed="81"/>
            <rFont val="Tahoma"/>
            <family val="2"/>
          </rPr>
          <t xml:space="preserve">DSM plan Current Plan Retrofit Summary Matrix on Sharepoint. Excluding DR. BAUv4.
</t>
        </r>
      </text>
    </comment>
  </commentList>
</comments>
</file>

<file path=xl/comments2.xml><?xml version="1.0" encoding="utf-8"?>
<comments xmlns="http://schemas.openxmlformats.org/spreadsheetml/2006/main">
  <authors>
    <author>e09642</author>
    <author>Corporate User</author>
    <author>Ted Kimer</author>
  </authors>
  <commentList>
    <comment ref="N47" authorId="0">
      <text>
        <r>
          <rPr>
            <b/>
            <sz val="8"/>
            <color indexed="81"/>
            <rFont val="Tahoma"/>
            <family val="2"/>
          </rPr>
          <t>e09642:</t>
        </r>
        <r>
          <rPr>
            <sz val="8"/>
            <color indexed="81"/>
            <rFont val="Tahoma"/>
            <family val="2"/>
          </rPr>
          <t xml:space="preserve">
1 MW is assumed,
This is dynamic,
change the number and the table changes above</t>
        </r>
      </text>
    </comment>
    <comment ref="F49" authorId="1">
      <text>
        <r>
          <rPr>
            <b/>
            <sz val="8"/>
            <color indexed="81"/>
            <rFont val="Tahoma"/>
            <family val="2"/>
          </rPr>
          <t>Corporate User:</t>
        </r>
        <r>
          <rPr>
            <sz val="8"/>
            <color indexed="81"/>
            <rFont val="Tahoma"/>
            <family val="2"/>
          </rPr>
          <t xml:space="preserve">
from 2002 goals report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e09642:</t>
        </r>
        <r>
          <rPr>
            <sz val="8"/>
            <color indexed="81"/>
            <rFont val="Tahoma"/>
            <family val="2"/>
          </rPr>
          <t xml:space="preserve">
nov goal report</t>
        </r>
      </text>
    </comment>
    <comment ref="F51" authorId="1">
      <text>
        <r>
          <rPr>
            <b/>
            <sz val="8"/>
            <color indexed="81"/>
            <rFont val="Tahoma"/>
            <family val="2"/>
          </rPr>
          <t>Corporate User:</t>
        </r>
        <r>
          <rPr>
            <sz val="8"/>
            <color indexed="81"/>
            <rFont val="Tahoma"/>
            <family val="2"/>
          </rPr>
          <t xml:space="preserve">
from 2002 goals report</t>
        </r>
      </text>
    </comment>
    <comment ref="G51" authorId="0">
      <text>
        <r>
          <rPr>
            <b/>
            <sz val="8"/>
            <color indexed="81"/>
            <rFont val="Tahoma"/>
            <family val="2"/>
          </rPr>
          <t>e09642:</t>
        </r>
        <r>
          <rPr>
            <sz val="8"/>
            <color indexed="81"/>
            <rFont val="Tahoma"/>
            <family val="2"/>
          </rPr>
          <t xml:space="preserve">
nov goal report
</t>
        </r>
      </text>
    </comment>
    <comment ref="W54" authorId="2">
      <text>
        <r>
          <rPr>
            <b/>
            <sz val="8"/>
            <color indexed="81"/>
            <rFont val="Tahoma"/>
            <family val="2"/>
          </rPr>
          <t>Progress Energy:</t>
        </r>
        <r>
          <rPr>
            <sz val="8"/>
            <color indexed="81"/>
            <rFont val="Tahoma"/>
            <family val="2"/>
          </rPr>
          <t xml:space="preserve">
DSM plan Current Plan Retrofit Summary Matrix on Sharepoint. Excluding DR.</t>
        </r>
      </text>
    </comment>
  </commentList>
</comments>
</file>

<file path=xl/sharedStrings.xml><?xml version="1.0" encoding="utf-8"?>
<sst xmlns="http://schemas.openxmlformats.org/spreadsheetml/2006/main" count="188" uniqueCount="53">
  <si>
    <t>Total Non-Dispatchable MW Reduction Forecast (at the Generator)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</si>
  <si>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</si>
  <si>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</si>
  <si>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</si>
  <si>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</si>
  <si>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</si>
  <si>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</si>
  <si>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</si>
  <si>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</si>
  <si>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</si>
  <si>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</si>
  <si>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</si>
  <si>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</si>
  <si>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Non-Dispatchable MW Reduction Forecast (at the Meter)</t>
  </si>
  <si>
    <t>winter</t>
  </si>
  <si>
    <t>summer</t>
  </si>
  <si>
    <t xml:space="preserve">Monthly ratios (from previous year forecast) </t>
  </si>
  <si>
    <t>Act</t>
  </si>
  <si>
    <t>Non-Disp</t>
  </si>
  <si>
    <t>Residential Non-Dispatchable MW Reduction Forecast (at the Generator)</t>
  </si>
  <si>
    <t>Residential Non-Dispatchable MW Reduction Forecast (at the Meter)</t>
  </si>
  <si>
    <t>-- Increm</t>
  </si>
  <si>
    <t>Actuals from Goals Report</t>
  </si>
  <si>
    <t>Forecasts Use Incrementals from DSM Plan</t>
  </si>
  <si>
    <t>August pk</t>
  </si>
  <si>
    <t>January pk</t>
  </si>
  <si>
    <t xml:space="preserve"> </t>
  </si>
  <si>
    <t>2010 DSM Plan</t>
  </si>
  <si>
    <t>Year</t>
  </si>
  <si>
    <t>Historic</t>
  </si>
  <si>
    <t>Projected</t>
  </si>
  <si>
    <t>Same value as GWh for winter and 1/2 for summer</t>
  </si>
  <si>
    <t>Base on 10 GWH, WMW=30%, sMW=40%</t>
  </si>
  <si>
    <t>@ Generator</t>
  </si>
  <si>
    <t>@Meter</t>
  </si>
  <si>
    <t>The are summing the @ generator numbers</t>
  </si>
  <si>
    <t>Coverted to @ meter using values in row 19</t>
  </si>
  <si>
    <t>Converted to @ meter using values from row 19</t>
  </si>
  <si>
    <t>Ed format</t>
  </si>
  <si>
    <t>Residential Non-Dispatchable MW Peak Demand Savings (at the Generator)</t>
  </si>
  <si>
    <t>Coml/Ind Non-Dispatchable MW Peak Demand Savings (at the Generator)</t>
  </si>
  <si>
    <t>Total Non-Dispatchable MW Peak Demand Savings (at the Generator)</t>
  </si>
  <si>
    <t>-- Increm Winter</t>
  </si>
  <si>
    <t>-- Increm Summer</t>
  </si>
  <si>
    <t>At Generator WMW</t>
  </si>
  <si>
    <t>At Generator SMW</t>
  </si>
  <si>
    <t>Commercial/Industrial Non-Dispatchable MW Reduction Forecast (at the GENERATOR)</t>
  </si>
  <si>
    <t>Commercial/Industrial Non-Dispatchable MW Reduction Forecast (at the METER)</t>
  </si>
  <si>
    <t>WMW</t>
  </si>
  <si>
    <t>SMW</t>
  </si>
  <si>
    <t>Modified  90% of 5 year average beyond 2020</t>
  </si>
  <si>
    <t>7-16-2013 GP &amp;BE</t>
  </si>
  <si>
    <t>From 2012 Nancy Holdstein Report for use in 2013 Retail Loss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</si>
</sst>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 applyAlignment="1">
      <alignment horizontal="centerContinuous"/>
    </xf>
    <xf numFmtId="0" fontId="1" fillId="0" borderId="0" xfId="0" applyFont="1" applyBorder="1"/>
    <xf numFmtId="0" fontId="1" fillId="0" borderId="1" xfId="0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centerContinuous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4" xfId="0" applyFont="1" applyBorder="1" applyAlignment="1">
      <alignment horizontal="centerContinuous"/>
    </xf>
    <xf numFmtId="0" fontId="0" fillId="0" borderId="0" xfId="0" quotePrefix="1" applyAlignment="1">
      <alignment horizontal="left"/>
    </xf>
    <xf numFmtId="0" fontId="0" fillId="0" borderId="0" xfId="0" applyNumberFormat="1" applyBorder="1"/>
    <xf numFmtId="0" fontId="1" fillId="0" borderId="7" xfId="0" applyFont="1" applyBorder="1" applyAlignment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3" fillId="0" borderId="0" xfId="0" applyFont="1"/>
    <xf numFmtId="0" fontId="0" fillId="0" borderId="0" xfId="0" applyAlignment="1">
      <alignment horizontal="right"/>
    </xf>
    <xf numFmtId="3" fontId="0" fillId="0" borderId="0" xfId="0" applyNumberFormat="1" applyBorder="1" applyAlignment="1">
      <alignment horizontal="center"/>
    </xf>
    <xf numFmtId="0" fontId="0" fillId="0" borderId="0" xfId="0" quotePrefix="1" applyAlignment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5" fontId="0" fillId="0" borderId="0" xfId="0" applyNumberFormat="1" applyBorder="1"/>
    <xf numFmtId="0" fontId="6" fillId="0" borderId="0" xfId="0" applyFont="1"/>
    <xf numFmtId="4" fontId="0" fillId="0" borderId="0" xfId="0" applyNumberFormat="1" applyBorder="1"/>
    <xf numFmtId="3" fontId="0" fillId="2" borderId="0" xfId="0" applyNumberFormat="1" applyFill="1" applyBorder="1"/>
    <xf numFmtId="3" fontId="0" fillId="2" borderId="0" xfId="0" applyNumberFormat="1" applyFill="1"/>
    <xf numFmtId="3" fontId="0" fillId="0" borderId="0" xfId="0" applyNumberFormat="1"/>
    <xf numFmtId="4" fontId="0" fillId="2" borderId="0" xfId="0" applyNumberFormat="1" applyFill="1" applyBorder="1"/>
    <xf numFmtId="4" fontId="0" fillId="0" borderId="0" xfId="0" applyNumberFormat="1"/>
    <xf numFmtId="3" fontId="0" fillId="0" borderId="0" xfId="0" applyNumberFormat="1" applyFill="1" applyBorder="1"/>
    <xf numFmtId="3" fontId="0" fillId="0" borderId="8" xfId="0" applyNumberFormat="1" applyBorder="1"/>
    <xf numFmtId="1" fontId="0" fillId="0" borderId="0" xfId="0" applyNumberFormat="1" applyBorder="1"/>
    <xf numFmtId="0" fontId="2" fillId="0" borderId="0" xfId="0" applyFont="1"/>
    <xf numFmtId="0" fontId="2" fillId="0" borderId="0" xfId="0" quotePrefix="1" applyFont="1" applyAlignment="1"/>
    <xf numFmtId="3" fontId="2" fillId="0" borderId="0" xfId="0" applyNumberFormat="1" applyFont="1" applyBorder="1"/>
    <xf numFmtId="0" fontId="1" fillId="0" borderId="0" xfId="0" applyFont="1" applyFill="1" applyBorder="1"/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0" fontId="6" fillId="0" borderId="8" xfId="0" applyFont="1" applyFill="1" applyBorder="1"/>
    <xf numFmtId="0" fontId="0" fillId="3" borderId="0" xfId="0" applyFill="1" applyAlignment="1">
      <alignment horizontal="right"/>
    </xf>
    <xf numFmtId="2" fontId="0" fillId="4" borderId="11" xfId="0" applyNumberFormat="1" applyFill="1" applyBorder="1"/>
    <xf numFmtId="3" fontId="0" fillId="4" borderId="0" xfId="0" applyNumberFormat="1" applyFill="1" applyBorder="1"/>
    <xf numFmtId="2" fontId="0" fillId="3" borderId="11" xfId="0" applyNumberFormat="1" applyFill="1" applyBorder="1"/>
    <xf numFmtId="3" fontId="0" fillId="3" borderId="0" xfId="0" applyNumberFormat="1" applyFill="1" applyBorder="1"/>
    <xf numFmtId="3" fontId="2" fillId="3" borderId="0" xfId="0" applyNumberFormat="1" applyFont="1" applyFill="1" applyBorder="1"/>
    <xf numFmtId="0" fontId="2" fillId="0" borderId="0" xfId="0" quotePrefix="1" applyFont="1" applyAlignment="1">
      <alignment horizontal="left"/>
    </xf>
    <xf numFmtId="0" fontId="2" fillId="5" borderId="0" xfId="0" applyFont="1" applyFill="1"/>
    <xf numFmtId="4" fontId="0" fillId="3" borderId="0" xfId="0" applyNumberFormat="1" applyFill="1" applyBorder="1"/>
    <xf numFmtId="4" fontId="2" fillId="3" borderId="0" xfId="0" applyNumberFormat="1" applyFont="1" applyFill="1" applyBorder="1"/>
    <xf numFmtId="3" fontId="2" fillId="4" borderId="0" xfId="0" applyNumberFormat="1" applyFont="1" applyFill="1" applyBorder="1"/>
    <xf numFmtId="0" fontId="1" fillId="4" borderId="0" xfId="0" applyFont="1" applyFill="1" applyBorder="1"/>
    <xf numFmtId="0" fontId="6" fillId="4" borderId="0" xfId="0" applyFont="1" applyFill="1" applyBorder="1"/>
    <xf numFmtId="3" fontId="0" fillId="4" borderId="2" xfId="0" applyNumberFormat="1" applyFill="1" applyBorder="1"/>
    <xf numFmtId="3" fontId="2" fillId="6" borderId="0" xfId="0" applyNumberFormat="1" applyFont="1" applyFill="1" applyBorder="1"/>
    <xf numFmtId="3" fontId="0" fillId="6" borderId="0" xfId="0" applyNumberFormat="1" applyFill="1" applyBorder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7" xfId="0" applyFont="1" applyBorder="1" applyAlignment="1"/>
    <xf numFmtId="0" fontId="1" fillId="2" borderId="8" xfId="0" applyFont="1" applyFill="1" applyBorder="1"/>
    <xf numFmtId="0" fontId="9" fillId="0" borderId="0" xfId="0" applyFont="1" applyAlignment="1">
      <alignment horizontal="right"/>
    </xf>
    <xf numFmtId="2" fontId="2" fillId="7" borderId="7" xfId="0" applyNumberFormat="1" applyFont="1" applyFill="1" applyBorder="1"/>
    <xf numFmtId="2" fontId="2" fillId="7" borderId="4" xfId="0" applyNumberFormat="1" applyFont="1" applyFill="1" applyBorder="1"/>
    <xf numFmtId="2" fontId="2" fillId="7" borderId="10" xfId="0" applyNumberFormat="1" applyFont="1" applyFill="1" applyBorder="1"/>
    <xf numFmtId="2" fontId="0" fillId="7" borderId="7" xfId="0" applyNumberFormat="1" applyFill="1" applyBorder="1"/>
    <xf numFmtId="2" fontId="0" fillId="7" borderId="4" xfId="0" applyNumberFormat="1" applyFill="1" applyBorder="1"/>
    <xf numFmtId="2" fontId="0" fillId="7" borderId="10" xfId="0" applyNumberFormat="1" applyFill="1" applyBorder="1"/>
    <xf numFmtId="2" fontId="2" fillId="8" borderId="11" xfId="0" applyNumberFormat="1" applyFont="1" applyFill="1" applyBorder="1"/>
    <xf numFmtId="2" fontId="0" fillId="8" borderId="11" xfId="0" applyNumberFormat="1" applyFill="1" applyBorder="1"/>
    <xf numFmtId="0" fontId="10" fillId="0" borderId="5" xfId="0" quotePrefix="1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64"/>
  <sheetViews>
    <sheetView tabSelected="1" workbookViewId="0">
      <selection activeCell="Q47" sqref="Q47"/>
    </sheetView>
  </sheetViews>
  <sheetFormatPr defaultRowHeight="12.75"/>
  <cols>
    <col min="1" max="2" width="10" customWidth="1"/>
  </cols>
  <sheetData>
    <row r="1" spans="1:45">
      <c r="A1" s="78" t="s">
        <v>51</v>
      </c>
    </row>
    <row r="2" spans="1:45" ht="18.75" customHeight="1">
      <c r="A2" s="65" t="s">
        <v>19</v>
      </c>
      <c r="B2" s="1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0"/>
      <c r="O2" s="16"/>
      <c r="P2" s="16"/>
      <c r="Q2" s="16"/>
      <c r="R2" s="16"/>
      <c r="S2" s="16"/>
      <c r="U2" s="45"/>
      <c r="V2" s="45"/>
      <c r="W2" s="45"/>
      <c r="X2" s="66" t="s">
        <v>50</v>
      </c>
    </row>
    <row r="3" spans="1:45">
      <c r="A3" s="10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9"/>
      <c r="O3" s="9"/>
      <c r="P3" s="9"/>
      <c r="Q3" s="9"/>
      <c r="R3" s="9"/>
      <c r="S3" s="9"/>
      <c r="T3" s="9"/>
      <c r="U3" s="9"/>
      <c r="V3" s="9"/>
      <c r="W3" s="9"/>
      <c r="X3" s="18"/>
    </row>
    <row r="4" spans="1:45">
      <c r="A4" s="10"/>
      <c r="B4" s="2">
        <v>1998</v>
      </c>
      <c r="C4" s="2">
        <v>1999</v>
      </c>
      <c r="D4" s="2">
        <v>2000</v>
      </c>
      <c r="E4" s="2">
        <v>2001</v>
      </c>
      <c r="F4" s="2">
        <v>2002</v>
      </c>
      <c r="G4" s="2">
        <v>2003</v>
      </c>
      <c r="H4" s="2">
        <v>2004</v>
      </c>
      <c r="I4" s="2">
        <v>2005</v>
      </c>
      <c r="J4" s="2">
        <v>2006</v>
      </c>
      <c r="K4" s="2">
        <v>2007</v>
      </c>
      <c r="L4" s="2">
        <v>2008</v>
      </c>
      <c r="M4" s="2">
        <v>2009</v>
      </c>
      <c r="N4" s="3">
        <v>2010</v>
      </c>
      <c r="O4" s="2">
        <v>2011</v>
      </c>
      <c r="P4" s="2">
        <v>2012</v>
      </c>
      <c r="Q4" s="2">
        <v>2013</v>
      </c>
      <c r="R4" s="2">
        <v>2014</v>
      </c>
      <c r="S4" s="2">
        <v>2015</v>
      </c>
      <c r="T4" s="41">
        <v>2016</v>
      </c>
      <c r="U4" s="41">
        <v>2017</v>
      </c>
      <c r="V4" s="41">
        <v>2018</v>
      </c>
      <c r="W4" s="41">
        <v>2019</v>
      </c>
      <c r="X4" s="3">
        <v>2020</v>
      </c>
      <c r="Y4" s="28">
        <f>+X4+1</f>
        <v>2021</v>
      </c>
      <c r="Z4" s="28">
        <f>+Y4+1</f>
        <v>2022</v>
      </c>
      <c r="AA4" s="28">
        <f>+Z4+1</f>
        <v>2023</v>
      </c>
      <c r="AB4" s="28">
        <f>+AA4+1</f>
        <v>2024</v>
      </c>
      <c r="AC4" s="28">
        <f t="shared" ref="AC4:AH4" si="0">+AB4+1</f>
        <v>2025</v>
      </c>
      <c r="AD4" s="28">
        <f t="shared" si="0"/>
        <v>2026</v>
      </c>
      <c r="AE4" s="28">
        <f t="shared" si="0"/>
        <v>2027</v>
      </c>
      <c r="AF4" s="28">
        <f t="shared" si="0"/>
        <v>2028</v>
      </c>
      <c r="AG4" s="28">
        <f t="shared" si="0"/>
        <v>2029</v>
      </c>
      <c r="AH4" s="28">
        <f t="shared" si="0"/>
        <v>2030</v>
      </c>
      <c r="AI4" s="28">
        <f t="shared" ref="AI4" si="1">+AH4+1</f>
        <v>2031</v>
      </c>
      <c r="AJ4" s="28">
        <f t="shared" ref="AJ4" si="2">+AI4+1</f>
        <v>2032</v>
      </c>
      <c r="AK4" s="28">
        <f t="shared" ref="AK4" si="3">+AJ4+1</f>
        <v>2033</v>
      </c>
      <c r="AL4" s="28">
        <f t="shared" ref="AL4" si="4">+AK4+1</f>
        <v>2034</v>
      </c>
      <c r="AM4" s="28">
        <f t="shared" ref="AM4" si="5">+AL4+1</f>
        <v>2035</v>
      </c>
      <c r="AN4" s="28">
        <f t="shared" ref="AN4" si="6">+AM4+1</f>
        <v>2036</v>
      </c>
      <c r="AO4" s="28">
        <f t="shared" ref="AO4" si="7">+AN4+1</f>
        <v>2037</v>
      </c>
      <c r="AP4" s="28">
        <f t="shared" ref="AP4" si="8">+AO4+1</f>
        <v>2038</v>
      </c>
      <c r="AQ4" s="28">
        <f t="shared" ref="AQ4" si="9">+AP4+1</f>
        <v>2039</v>
      </c>
      <c r="AR4" s="28">
        <f t="shared" ref="AR4" si="10">+AQ4+1</f>
        <v>2040</v>
      </c>
      <c r="AS4" s="28"/>
    </row>
    <row r="5" spans="1:45">
      <c r="A5" s="10" t="s">
        <v>1</v>
      </c>
      <c r="B5" s="4">
        <f t="shared" ref="B5:B16" si="11">B25/0.9426716</f>
        <v>165.54757775666519</v>
      </c>
      <c r="C5" s="4">
        <f t="shared" ref="C5:S5" si="12">C25*$B$19</f>
        <v>197.85821336999999</v>
      </c>
      <c r="D5" s="4">
        <f t="shared" si="12"/>
        <v>231.04486043999998</v>
      </c>
      <c r="E5" s="4">
        <f t="shared" si="12"/>
        <v>256.37326253999998</v>
      </c>
      <c r="F5" s="4">
        <f t="shared" si="12"/>
        <v>281.13048225</v>
      </c>
      <c r="G5" s="4">
        <f t="shared" si="12"/>
        <v>308.88931293000002</v>
      </c>
      <c r="H5" s="4">
        <f t="shared" si="12"/>
        <v>338.45143293000001</v>
      </c>
      <c r="I5" s="4">
        <f t="shared" si="12"/>
        <v>366.71704281000001</v>
      </c>
      <c r="J5" s="4">
        <f t="shared" si="12"/>
        <v>407.83267278</v>
      </c>
      <c r="K5" s="4">
        <f t="shared" si="12"/>
        <v>448.31799611999998</v>
      </c>
      <c r="L5" s="4">
        <f t="shared" si="12"/>
        <v>481.56693480000001</v>
      </c>
      <c r="M5" s="4">
        <f t="shared" si="12"/>
        <v>516.01419512999996</v>
      </c>
      <c r="N5" s="5">
        <f t="shared" si="12"/>
        <v>560.72162268</v>
      </c>
      <c r="O5" s="4">
        <f t="shared" si="12"/>
        <v>626.23449548054998</v>
      </c>
      <c r="P5" s="4">
        <f t="shared" si="12"/>
        <v>683.75921363054999</v>
      </c>
      <c r="Q5" s="4">
        <f t="shared" si="12"/>
        <v>744.37532618193904</v>
      </c>
      <c r="R5" s="4">
        <f t="shared" si="12"/>
        <v>795.89115825693909</v>
      </c>
      <c r="S5" s="4">
        <f t="shared" si="12"/>
        <v>845.29539872818907</v>
      </c>
      <c r="T5" s="4">
        <f t="shared" ref="T5:W5" si="13">T25*$B$19</f>
        <v>886.92777717587649</v>
      </c>
      <c r="U5" s="4">
        <f t="shared" si="13"/>
        <v>926.65853670117963</v>
      </c>
      <c r="V5" s="4">
        <f t="shared" si="13"/>
        <v>956.23522405697418</v>
      </c>
      <c r="W5" s="4">
        <f t="shared" si="13"/>
        <v>984.37282704497909</v>
      </c>
      <c r="X5" s="30">
        <f t="shared" ref="X5:X16" si="14">(W5-R5)*0.9/5+W5</f>
        <v>1018.2995274268263</v>
      </c>
      <c r="Y5" s="30">
        <f t="shared" ref="Y5:Y16" si="15">(X5-S5)*0.9/5+X5</f>
        <v>1049.4402705925811</v>
      </c>
      <c r="Z5" s="30">
        <f t="shared" ref="Z5:Z16" si="16">(Y5-T5)*0.9/5+Y5</f>
        <v>1078.692519407588</v>
      </c>
      <c r="AA5" s="30">
        <f t="shared" ref="AA5:AA16" si="17">(Z5-U5)*0.9/5+Z5</f>
        <v>1106.0586362947415</v>
      </c>
      <c r="AB5" s="30">
        <f t="shared" ref="AB5:AB16" si="18">(AA5-V5)*0.9/5+AA5</f>
        <v>1133.0268504975397</v>
      </c>
      <c r="AC5" s="30">
        <f t="shared" ref="AC5:AC16" si="19">(AB5-W5)*0.9/5+AB5</f>
        <v>1159.7845747190006</v>
      </c>
      <c r="AD5" s="30">
        <f t="shared" ref="AD5:AD16" si="20">(AC5-X5)*0.9/5+AC5</f>
        <v>1185.251883231592</v>
      </c>
      <c r="AE5" s="30">
        <f t="shared" ref="AE5:AE16" si="21">(AD5-Y5)*0.9/5+AD5</f>
        <v>1209.6979735066141</v>
      </c>
      <c r="AF5" s="30">
        <f t="shared" ref="AF5:AF16" si="22">(AE5-Z5)*0.9/5+AE5</f>
        <v>1233.2789552444387</v>
      </c>
      <c r="AG5" s="30">
        <f t="shared" ref="AG5:AG16" si="23">(AF5-AA5)*0.9/5+AF5</f>
        <v>1256.1786126553843</v>
      </c>
      <c r="AH5" s="30">
        <f t="shared" ref="AH5:AH16" si="24">(AG5-AB5)*0.9/5+AG5</f>
        <v>1278.3459298437963</v>
      </c>
      <c r="AI5" s="30">
        <f t="shared" ref="AI5:AI16" si="25">(AH5-AC5)*0.9/5+AH5</f>
        <v>1299.6869737662596</v>
      </c>
      <c r="AJ5" s="30">
        <f t="shared" ref="AJ5:AJ16" si="26">(AI5-AD5)*0.9/5+AI5</f>
        <v>1320.2852900624998</v>
      </c>
      <c r="AK5" s="30">
        <f t="shared" ref="AK5:AK16" si="27">(AJ5-AE5)*0.9/5+AJ5</f>
        <v>1340.1910070425592</v>
      </c>
      <c r="AL5" s="30">
        <f t="shared" ref="AL5:AL16" si="28">(AK5-AF5)*0.9/5+AK5</f>
        <v>1359.435176366221</v>
      </c>
      <c r="AM5" s="30">
        <f t="shared" ref="AM5:AM16" si="29">(AL5-AG5)*0.9/5+AL5</f>
        <v>1378.0213578341716</v>
      </c>
      <c r="AN5" s="30">
        <f t="shared" ref="AN5:AN16" si="30">(AM5-AH5)*0.9/5+AM5</f>
        <v>1395.9629348724391</v>
      </c>
      <c r="AO5" s="30">
        <f t="shared" ref="AO5:AO16" si="31">(AN5-AI5)*0.9/5+AN5</f>
        <v>1413.2926078715514</v>
      </c>
      <c r="AP5" s="30">
        <f t="shared" ref="AP5:AP16" si="32">(AO5-AJ5)*0.9/5+AO5</f>
        <v>1430.0339250771806</v>
      </c>
      <c r="AQ5" s="30">
        <f t="shared" ref="AQ5:AQ16" si="33">(AP5-AK5)*0.9/5+AP5</f>
        <v>1446.2056503234123</v>
      </c>
      <c r="AR5" s="30">
        <f t="shared" ref="AR5:AR16" si="34">(AQ5-AL5)*0.9/5+AQ5</f>
        <v>1461.8243356357068</v>
      </c>
    </row>
    <row r="6" spans="1:45">
      <c r="A6" s="10" t="s">
        <v>2</v>
      </c>
      <c r="B6" s="4">
        <f t="shared" si="11"/>
        <v>153.5505577976466</v>
      </c>
      <c r="C6" s="4">
        <f t="shared" ref="C6:W6" si="35">C26*$B$19</f>
        <v>184.40098200369184</v>
      </c>
      <c r="D6" s="4">
        <f t="shared" si="35"/>
        <v>215.43436678317585</v>
      </c>
      <c r="E6" s="4">
        <f t="shared" si="35"/>
        <v>239.55074109021908</v>
      </c>
      <c r="F6" s="4">
        <f t="shared" si="35"/>
        <v>263.4062608270637</v>
      </c>
      <c r="G6" s="4">
        <f t="shared" si="35"/>
        <v>290.02987727552977</v>
      </c>
      <c r="H6" s="4">
        <f t="shared" si="35"/>
        <v>318.12730525960944</v>
      </c>
      <c r="I6" s="4">
        <f t="shared" si="35"/>
        <v>346.11251877768029</v>
      </c>
      <c r="J6" s="4">
        <f t="shared" si="35"/>
        <v>385.28426399920926</v>
      </c>
      <c r="K6" s="4">
        <f t="shared" si="35"/>
        <v>423.32958412851326</v>
      </c>
      <c r="L6" s="4">
        <f t="shared" si="35"/>
        <v>455.14234327700109</v>
      </c>
      <c r="M6" s="4">
        <f t="shared" si="35"/>
        <v>488.81860114560453</v>
      </c>
      <c r="N6" s="5">
        <f t="shared" si="35"/>
        <v>533.12074181468313</v>
      </c>
      <c r="O6" s="4">
        <f t="shared" si="35"/>
        <v>594.98108501596903</v>
      </c>
      <c r="P6" s="4">
        <f t="shared" si="35"/>
        <v>650.10197544975017</v>
      </c>
      <c r="Q6" s="4">
        <f t="shared" si="35"/>
        <v>707.20269383806738</v>
      </c>
      <c r="R6" s="4">
        <f t="shared" si="35"/>
        <v>756.17785495700446</v>
      </c>
      <c r="S6" s="4">
        <f t="shared" si="35"/>
        <v>802.68872071931219</v>
      </c>
      <c r="T6" s="4">
        <f t="shared" si="35"/>
        <v>842.25235008692971</v>
      </c>
      <c r="U6" s="4">
        <f t="shared" si="35"/>
        <v>879.34591986263467</v>
      </c>
      <c r="V6" s="4">
        <f t="shared" si="35"/>
        <v>907.4459102907565</v>
      </c>
      <c r="W6" s="4">
        <f t="shared" si="35"/>
        <v>934.18486591552062</v>
      </c>
      <c r="X6" s="30">
        <f t="shared" si="14"/>
        <v>966.2261278880535</v>
      </c>
      <c r="Y6" s="30">
        <f t="shared" si="15"/>
        <v>995.66286117842697</v>
      </c>
      <c r="Z6" s="30">
        <f t="shared" si="16"/>
        <v>1023.2767531748965</v>
      </c>
      <c r="AA6" s="30">
        <f t="shared" si="17"/>
        <v>1049.1843031711037</v>
      </c>
      <c r="AB6" s="30">
        <f t="shared" si="18"/>
        <v>1074.6972138895662</v>
      </c>
      <c r="AC6" s="30">
        <f t="shared" si="19"/>
        <v>1099.9894365248945</v>
      </c>
      <c r="AD6" s="30">
        <f t="shared" si="20"/>
        <v>1124.0668320795257</v>
      </c>
      <c r="AE6" s="30">
        <f t="shared" si="21"/>
        <v>1147.1795468417235</v>
      </c>
      <c r="AF6" s="30">
        <f t="shared" si="22"/>
        <v>1169.4820497017524</v>
      </c>
      <c r="AG6" s="30">
        <f t="shared" si="23"/>
        <v>1191.1356440772693</v>
      </c>
      <c r="AH6" s="30">
        <f t="shared" si="24"/>
        <v>1212.0945615110559</v>
      </c>
      <c r="AI6" s="30">
        <f t="shared" si="25"/>
        <v>1232.273484008565</v>
      </c>
      <c r="AJ6" s="30">
        <f t="shared" si="26"/>
        <v>1251.750681355792</v>
      </c>
      <c r="AK6" s="30">
        <f t="shared" si="27"/>
        <v>1270.5734855683243</v>
      </c>
      <c r="AL6" s="30">
        <f t="shared" si="28"/>
        <v>1288.7699440243073</v>
      </c>
      <c r="AM6" s="30">
        <f t="shared" si="29"/>
        <v>1306.344118014774</v>
      </c>
      <c r="AN6" s="30">
        <f t="shared" si="30"/>
        <v>1323.3090381854433</v>
      </c>
      <c r="AO6" s="30">
        <f t="shared" si="31"/>
        <v>1339.6954379372814</v>
      </c>
      <c r="AP6" s="30">
        <f t="shared" si="32"/>
        <v>1355.5254941219496</v>
      </c>
      <c r="AQ6" s="30">
        <f t="shared" si="33"/>
        <v>1370.8168556616022</v>
      </c>
      <c r="AR6" s="30">
        <f t="shared" si="34"/>
        <v>1385.5852997563152</v>
      </c>
    </row>
    <row r="7" spans="1:45">
      <c r="A7" s="10" t="s">
        <v>3</v>
      </c>
      <c r="B7" s="4">
        <f t="shared" si="11"/>
        <v>128.82376004538591</v>
      </c>
      <c r="C7" s="4">
        <f t="shared" ref="C7:W7" si="36">C27*$B$19</f>
        <v>155.82117983753847</v>
      </c>
      <c r="D7" s="4">
        <f t="shared" si="36"/>
        <v>182.40057894361914</v>
      </c>
      <c r="E7" s="4">
        <f t="shared" si="36"/>
        <v>203.44034738728814</v>
      </c>
      <c r="F7" s="4">
        <f t="shared" si="36"/>
        <v>224.50036344806207</v>
      </c>
      <c r="G7" s="4">
        <f t="shared" si="36"/>
        <v>247.89663173464328</v>
      </c>
      <c r="H7" s="4">
        <f t="shared" si="36"/>
        <v>272.36573028405837</v>
      </c>
      <c r="I7" s="4">
        <f t="shared" si="36"/>
        <v>297.71970838970299</v>
      </c>
      <c r="J7" s="4">
        <f t="shared" si="36"/>
        <v>331.91485252076353</v>
      </c>
      <c r="K7" s="4">
        <f t="shared" si="36"/>
        <v>364.6664002409895</v>
      </c>
      <c r="L7" s="4">
        <f t="shared" si="36"/>
        <v>392.55631902809199</v>
      </c>
      <c r="M7" s="4">
        <f t="shared" si="36"/>
        <v>422.70472745356989</v>
      </c>
      <c r="N7" s="5">
        <f t="shared" si="36"/>
        <v>462.87365884237676</v>
      </c>
      <c r="O7" s="4">
        <f t="shared" si="36"/>
        <v>516.38902419423937</v>
      </c>
      <c r="P7" s="4">
        <f t="shared" si="36"/>
        <v>564.78347580532341</v>
      </c>
      <c r="Q7" s="4">
        <f t="shared" si="36"/>
        <v>614.06130917261078</v>
      </c>
      <c r="R7" s="4">
        <f t="shared" si="36"/>
        <v>656.72242218419149</v>
      </c>
      <c r="S7" s="4">
        <f t="shared" si="36"/>
        <v>696.83626220918268</v>
      </c>
      <c r="T7" s="4">
        <f t="shared" si="36"/>
        <v>731.2856050807535</v>
      </c>
      <c r="U7" s="4">
        <f t="shared" si="36"/>
        <v>763.00252034613197</v>
      </c>
      <c r="V7" s="4">
        <f t="shared" si="36"/>
        <v>787.46395197147228</v>
      </c>
      <c r="W7" s="4">
        <f t="shared" si="36"/>
        <v>810.74602464971656</v>
      </c>
      <c r="X7" s="30">
        <f t="shared" si="14"/>
        <v>838.47027309351108</v>
      </c>
      <c r="Y7" s="30">
        <f t="shared" si="15"/>
        <v>863.96439505269018</v>
      </c>
      <c r="Z7" s="30">
        <f t="shared" si="16"/>
        <v>887.84657724763883</v>
      </c>
      <c r="AA7" s="30">
        <f t="shared" si="17"/>
        <v>910.31850748991008</v>
      </c>
      <c r="AB7" s="30">
        <f t="shared" si="18"/>
        <v>932.43232748322885</v>
      </c>
      <c r="AC7" s="30">
        <f t="shared" si="19"/>
        <v>954.33586199326101</v>
      </c>
      <c r="AD7" s="30">
        <f t="shared" si="20"/>
        <v>975.19166799521599</v>
      </c>
      <c r="AE7" s="30">
        <f t="shared" si="21"/>
        <v>995.21257712487068</v>
      </c>
      <c r="AF7" s="30">
        <f t="shared" si="22"/>
        <v>1014.5384571027724</v>
      </c>
      <c r="AG7" s="30">
        <f t="shared" si="23"/>
        <v>1033.2980480330878</v>
      </c>
      <c r="AH7" s="30">
        <f t="shared" si="24"/>
        <v>1051.4538777320624</v>
      </c>
      <c r="AI7" s="30">
        <f t="shared" si="25"/>
        <v>1068.9351205650466</v>
      </c>
      <c r="AJ7" s="30">
        <f t="shared" si="26"/>
        <v>1085.8089420276162</v>
      </c>
      <c r="AK7" s="30">
        <f t="shared" si="27"/>
        <v>1102.1162877101106</v>
      </c>
      <c r="AL7" s="30">
        <f t="shared" si="28"/>
        <v>1117.8802972194314</v>
      </c>
      <c r="AM7" s="30">
        <f t="shared" si="29"/>
        <v>1133.1051020729733</v>
      </c>
      <c r="AN7" s="30">
        <f t="shared" si="30"/>
        <v>1147.8023224543372</v>
      </c>
      <c r="AO7" s="30">
        <f t="shared" si="31"/>
        <v>1161.9984187944094</v>
      </c>
      <c r="AP7" s="30">
        <f t="shared" si="32"/>
        <v>1175.7125246124322</v>
      </c>
      <c r="AQ7" s="30">
        <f t="shared" si="33"/>
        <v>1188.95984725485</v>
      </c>
      <c r="AR7" s="30">
        <f t="shared" si="34"/>
        <v>1201.7541662612255</v>
      </c>
    </row>
    <row r="8" spans="1:45">
      <c r="A8" s="10" t="s">
        <v>4</v>
      </c>
      <c r="B8" s="4">
        <f t="shared" si="11"/>
        <v>68.286240934806983</v>
      </c>
      <c r="C8" s="4">
        <f t="shared" ref="C8:S8" si="37">C28*$D$19</f>
        <v>79.812590073313018</v>
      </c>
      <c r="D8" s="4">
        <f t="shared" si="37"/>
        <v>91.651412750318201</v>
      </c>
      <c r="E8" s="4">
        <f t="shared" si="37"/>
        <v>102.01937227744484</v>
      </c>
      <c r="F8" s="4">
        <f t="shared" si="37"/>
        <v>112.90302749245893</v>
      </c>
      <c r="G8" s="4">
        <f t="shared" si="37"/>
        <v>125.15505268514514</v>
      </c>
      <c r="H8" s="4">
        <f t="shared" si="37"/>
        <v>138.06359401660745</v>
      </c>
      <c r="I8" s="4">
        <f t="shared" si="37"/>
        <v>151.68226661264296</v>
      </c>
      <c r="J8" s="4">
        <f t="shared" si="37"/>
        <v>167.59174773620853</v>
      </c>
      <c r="K8" s="4">
        <f t="shared" si="37"/>
        <v>182.71358175067505</v>
      </c>
      <c r="L8" s="4">
        <f t="shared" si="37"/>
        <v>195.14619662697845</v>
      </c>
      <c r="M8" s="4">
        <f t="shared" si="37"/>
        <v>208.31051102748157</v>
      </c>
      <c r="N8" s="5">
        <f t="shared" si="37"/>
        <v>224.76799412988757</v>
      </c>
      <c r="O8" s="4">
        <f t="shared" si="37"/>
        <v>250.47766244108732</v>
      </c>
      <c r="P8" s="4">
        <f t="shared" si="37"/>
        <v>274.10140024077714</v>
      </c>
      <c r="Q8" s="4">
        <f t="shared" si="37"/>
        <v>297.10886973104203</v>
      </c>
      <c r="R8" s="4">
        <f t="shared" si="37"/>
        <v>318.81967112100233</v>
      </c>
      <c r="S8" s="4">
        <f t="shared" si="37"/>
        <v>339.02300337795299</v>
      </c>
      <c r="T8" s="4">
        <f t="shared" ref="T8:W8" si="38">T28*$B$19</f>
        <v>356.21449153504318</v>
      </c>
      <c r="U8" s="4">
        <f t="shared" si="38"/>
        <v>372.01333413191583</v>
      </c>
      <c r="V8" s="4">
        <f t="shared" si="38"/>
        <v>385.15815937092862</v>
      </c>
      <c r="W8" s="4">
        <f t="shared" si="38"/>
        <v>397.62363584358752</v>
      </c>
      <c r="X8" s="30">
        <f t="shared" si="14"/>
        <v>411.80834949365288</v>
      </c>
      <c r="Y8" s="30">
        <f t="shared" si="15"/>
        <v>424.90971179447888</v>
      </c>
      <c r="Z8" s="30">
        <f t="shared" si="16"/>
        <v>437.2748514411773</v>
      </c>
      <c r="AA8" s="30">
        <f t="shared" si="17"/>
        <v>449.0219245568444</v>
      </c>
      <c r="AB8" s="30">
        <f t="shared" si="18"/>
        <v>460.51740229030924</v>
      </c>
      <c r="AC8" s="30">
        <f t="shared" si="19"/>
        <v>471.83828025071915</v>
      </c>
      <c r="AD8" s="30">
        <f t="shared" si="20"/>
        <v>482.6436677869911</v>
      </c>
      <c r="AE8" s="30">
        <f t="shared" si="21"/>
        <v>493.03577986564329</v>
      </c>
      <c r="AF8" s="30">
        <f t="shared" si="22"/>
        <v>503.07274698204719</v>
      </c>
      <c r="AG8" s="30">
        <f t="shared" si="23"/>
        <v>512.80189501858365</v>
      </c>
      <c r="AH8" s="30">
        <f t="shared" si="24"/>
        <v>522.21310370967308</v>
      </c>
      <c r="AI8" s="30">
        <f t="shared" si="25"/>
        <v>531.28057193228483</v>
      </c>
      <c r="AJ8" s="30">
        <f t="shared" si="26"/>
        <v>540.03521467843768</v>
      </c>
      <c r="AK8" s="30">
        <f t="shared" si="27"/>
        <v>548.49511294474064</v>
      </c>
      <c r="AL8" s="30">
        <f t="shared" si="28"/>
        <v>556.6711388180255</v>
      </c>
      <c r="AM8" s="30">
        <f t="shared" si="29"/>
        <v>564.56760270192501</v>
      </c>
      <c r="AN8" s="30">
        <f t="shared" si="30"/>
        <v>572.19141252053032</v>
      </c>
      <c r="AO8" s="30">
        <f t="shared" si="31"/>
        <v>579.55536382641446</v>
      </c>
      <c r="AP8" s="30">
        <f t="shared" si="32"/>
        <v>586.6689906730503</v>
      </c>
      <c r="AQ8" s="30">
        <f t="shared" si="33"/>
        <v>593.54028866414603</v>
      </c>
      <c r="AR8" s="30">
        <f t="shared" si="34"/>
        <v>600.17673563644769</v>
      </c>
    </row>
    <row r="9" spans="1:45">
      <c r="A9" s="10" t="s">
        <v>5</v>
      </c>
      <c r="B9" s="4">
        <f t="shared" si="11"/>
        <v>87.521819192742555</v>
      </c>
      <c r="C9" s="4">
        <f t="shared" ref="C9:S9" si="39">C29*$D$19</f>
        <v>100.30084691719583</v>
      </c>
      <c r="D9" s="4">
        <f t="shared" si="39"/>
        <v>113.23480994776331</v>
      </c>
      <c r="E9" s="4">
        <f t="shared" si="39"/>
        <v>124.7417416328918</v>
      </c>
      <c r="F9" s="4">
        <f t="shared" si="39"/>
        <v>136.94484825309732</v>
      </c>
      <c r="G9" s="4">
        <f t="shared" si="39"/>
        <v>150.60553137128636</v>
      </c>
      <c r="H9" s="4">
        <f t="shared" si="39"/>
        <v>164.90766269291015</v>
      </c>
      <c r="I9" s="4">
        <f t="shared" si="39"/>
        <v>180.27505620952388</v>
      </c>
      <c r="J9" s="4">
        <f t="shared" si="39"/>
        <v>197.93047255892509</v>
      </c>
      <c r="K9" s="4">
        <f t="shared" si="39"/>
        <v>214.32812861657146</v>
      </c>
      <c r="L9" s="4">
        <f t="shared" si="39"/>
        <v>228.1974404529505</v>
      </c>
      <c r="M9" s="4">
        <f t="shared" si="39"/>
        <v>242.78534953823294</v>
      </c>
      <c r="N9" s="5">
        <f t="shared" si="39"/>
        <v>262.24619541014351</v>
      </c>
      <c r="O9" s="4">
        <f t="shared" si="39"/>
        <v>290.49264386383919</v>
      </c>
      <c r="P9" s="4">
        <f t="shared" si="39"/>
        <v>316.64363500357302</v>
      </c>
      <c r="Q9" s="4">
        <f t="shared" si="39"/>
        <v>342.00563134451482</v>
      </c>
      <c r="R9" s="4">
        <f t="shared" si="39"/>
        <v>365.99723372218551</v>
      </c>
      <c r="S9" s="4">
        <f t="shared" si="39"/>
        <v>388.04030246133698</v>
      </c>
      <c r="T9" s="4">
        <f t="shared" ref="T9:W9" si="40">T29*$B$19</f>
        <v>407.02326123311218</v>
      </c>
      <c r="U9" s="4">
        <f t="shared" si="40"/>
        <v>424.22751401229419</v>
      </c>
      <c r="V9" s="4">
        <f t="shared" si="40"/>
        <v>438.73027767313232</v>
      </c>
      <c r="W9" s="4">
        <f t="shared" si="40"/>
        <v>452.49001710900416</v>
      </c>
      <c r="X9" s="30">
        <f t="shared" si="14"/>
        <v>468.05871811863153</v>
      </c>
      <c r="Y9" s="30">
        <f t="shared" si="15"/>
        <v>482.46203293694452</v>
      </c>
      <c r="Z9" s="30">
        <f t="shared" si="16"/>
        <v>496.04101184363435</v>
      </c>
      <c r="AA9" s="30">
        <f t="shared" si="17"/>
        <v>508.96744145327557</v>
      </c>
      <c r="AB9" s="30">
        <f t="shared" si="18"/>
        <v>521.61013093370138</v>
      </c>
      <c r="AC9" s="30">
        <f t="shared" si="19"/>
        <v>534.05175142214694</v>
      </c>
      <c r="AD9" s="30">
        <f t="shared" si="20"/>
        <v>545.93049741677976</v>
      </c>
      <c r="AE9" s="30">
        <f t="shared" si="21"/>
        <v>557.35482102315007</v>
      </c>
      <c r="AF9" s="30">
        <f t="shared" si="22"/>
        <v>568.39130667546294</v>
      </c>
      <c r="AG9" s="30">
        <f t="shared" si="23"/>
        <v>579.08760241545667</v>
      </c>
      <c r="AH9" s="30">
        <f t="shared" si="24"/>
        <v>589.43354728217264</v>
      </c>
      <c r="AI9" s="30">
        <f t="shared" si="25"/>
        <v>599.40227053697731</v>
      </c>
      <c r="AJ9" s="30">
        <f t="shared" si="26"/>
        <v>609.02718969861291</v>
      </c>
      <c r="AK9" s="30">
        <f t="shared" si="27"/>
        <v>618.32821606019627</v>
      </c>
      <c r="AL9" s="30">
        <f t="shared" si="28"/>
        <v>627.31685974944821</v>
      </c>
      <c r="AM9" s="30">
        <f t="shared" si="29"/>
        <v>635.99812606956664</v>
      </c>
      <c r="AN9" s="30">
        <f t="shared" si="30"/>
        <v>644.37975025129754</v>
      </c>
      <c r="AO9" s="30">
        <f t="shared" si="31"/>
        <v>652.47569659987516</v>
      </c>
      <c r="AP9" s="30">
        <f t="shared" si="32"/>
        <v>660.29642784210239</v>
      </c>
      <c r="AQ9" s="30">
        <f t="shared" si="33"/>
        <v>667.8507059628455</v>
      </c>
      <c r="AR9" s="30">
        <f t="shared" si="34"/>
        <v>675.14679828125702</v>
      </c>
    </row>
    <row r="10" spans="1:45">
      <c r="A10" s="10" t="s">
        <v>6</v>
      </c>
      <c r="B10" s="4">
        <f t="shared" si="11"/>
        <v>94.02761965743602</v>
      </c>
      <c r="C10" s="4">
        <f t="shared" ref="C10:S10" si="41">C30*$D$19</f>
        <v>107.59533555307436</v>
      </c>
      <c r="D10" s="4">
        <f t="shared" si="41"/>
        <v>121.0723146205647</v>
      </c>
      <c r="E10" s="4">
        <f t="shared" si="41"/>
        <v>133.2552836982172</v>
      </c>
      <c r="F10" s="4">
        <f t="shared" si="41"/>
        <v>146.30605605689502</v>
      </c>
      <c r="G10" s="4">
        <f t="shared" si="41"/>
        <v>160.8355167662142</v>
      </c>
      <c r="H10" s="4">
        <f t="shared" si="41"/>
        <v>175.95206292032822</v>
      </c>
      <c r="I10" s="4">
        <f t="shared" si="41"/>
        <v>192.48901777843659</v>
      </c>
      <c r="J10" s="4">
        <f t="shared" si="41"/>
        <v>211.17979663405825</v>
      </c>
      <c r="K10" s="4">
        <f t="shared" si="41"/>
        <v>228.13395975625872</v>
      </c>
      <c r="L10" s="4">
        <f t="shared" si="41"/>
        <v>242.89296353277098</v>
      </c>
      <c r="M10" s="4">
        <f t="shared" si="41"/>
        <v>258.31409002011583</v>
      </c>
      <c r="N10" s="5">
        <f t="shared" si="41"/>
        <v>280.18031015255474</v>
      </c>
      <c r="O10" s="4">
        <f t="shared" si="41"/>
        <v>309.78267077470139</v>
      </c>
      <c r="P10" s="4">
        <f t="shared" si="41"/>
        <v>337.39832655673069</v>
      </c>
      <c r="Q10" s="4">
        <f t="shared" si="41"/>
        <v>364.06775483849214</v>
      </c>
      <c r="R10" s="4">
        <f t="shared" si="41"/>
        <v>389.35882688773773</v>
      </c>
      <c r="S10" s="4">
        <f t="shared" si="41"/>
        <v>412.29607656024552</v>
      </c>
      <c r="T10" s="4">
        <f t="shared" ref="T10:W10" si="42">T30*$B$19</f>
        <v>432.29178152005818</v>
      </c>
      <c r="U10" s="4">
        <f t="shared" si="42"/>
        <v>450.15822150901624</v>
      </c>
      <c r="V10" s="4">
        <f t="shared" si="42"/>
        <v>465.42214558523739</v>
      </c>
      <c r="W10" s="4">
        <f t="shared" si="42"/>
        <v>479.91095725926931</v>
      </c>
      <c r="X10" s="30">
        <f t="shared" si="14"/>
        <v>496.21034072614498</v>
      </c>
      <c r="Y10" s="30">
        <f t="shared" si="15"/>
        <v>511.31490827600686</v>
      </c>
      <c r="Z10" s="30">
        <f t="shared" si="16"/>
        <v>525.53907109207762</v>
      </c>
      <c r="AA10" s="30">
        <f t="shared" si="17"/>
        <v>539.10762401702868</v>
      </c>
      <c r="AB10" s="30">
        <f t="shared" si="18"/>
        <v>552.37101013475115</v>
      </c>
      <c r="AC10" s="30">
        <f t="shared" si="19"/>
        <v>565.41381965233791</v>
      </c>
      <c r="AD10" s="30">
        <f t="shared" si="20"/>
        <v>577.87044585905267</v>
      </c>
      <c r="AE10" s="30">
        <f t="shared" si="21"/>
        <v>589.85044262400095</v>
      </c>
      <c r="AF10" s="30">
        <f t="shared" si="22"/>
        <v>601.42648949974716</v>
      </c>
      <c r="AG10" s="30">
        <f t="shared" si="23"/>
        <v>612.64388528663653</v>
      </c>
      <c r="AH10" s="30">
        <f t="shared" si="24"/>
        <v>623.49300281397586</v>
      </c>
      <c r="AI10" s="30">
        <f t="shared" si="25"/>
        <v>633.94725578307066</v>
      </c>
      <c r="AJ10" s="30">
        <f t="shared" si="26"/>
        <v>644.0410815693939</v>
      </c>
      <c r="AK10" s="30">
        <f t="shared" si="27"/>
        <v>653.79539657956468</v>
      </c>
      <c r="AL10" s="30">
        <f t="shared" si="28"/>
        <v>663.22179985393188</v>
      </c>
      <c r="AM10" s="30">
        <f t="shared" si="29"/>
        <v>672.325824476045</v>
      </c>
      <c r="AN10" s="30">
        <f t="shared" si="30"/>
        <v>681.11573237521748</v>
      </c>
      <c r="AO10" s="30">
        <f t="shared" si="31"/>
        <v>689.60605816180396</v>
      </c>
      <c r="AP10" s="30">
        <f t="shared" si="32"/>
        <v>697.80775394843772</v>
      </c>
      <c r="AQ10" s="30">
        <f t="shared" si="33"/>
        <v>705.72997827483482</v>
      </c>
      <c r="AR10" s="30">
        <f t="shared" si="34"/>
        <v>713.38145039059737</v>
      </c>
    </row>
    <row r="11" spans="1:45">
      <c r="A11" s="10" t="s">
        <v>7</v>
      </c>
      <c r="B11" s="4">
        <f t="shared" si="11"/>
        <v>98.411790489922467</v>
      </c>
      <c r="C11" s="4">
        <f t="shared" ref="C11:S11" si="43">C31*$D$19</f>
        <v>112.19275803915396</v>
      </c>
      <c r="D11" s="4">
        <f t="shared" si="43"/>
        <v>125.63251205524963</v>
      </c>
      <c r="E11" s="4">
        <f t="shared" si="43"/>
        <v>137.97994774014884</v>
      </c>
      <c r="F11" s="4">
        <f t="shared" si="43"/>
        <v>151.33901625071434</v>
      </c>
      <c r="G11" s="4">
        <f t="shared" si="43"/>
        <v>166.13152915383176</v>
      </c>
      <c r="H11" s="4">
        <f t="shared" si="43"/>
        <v>181.42602846160841</v>
      </c>
      <c r="I11" s="4">
        <f t="shared" si="43"/>
        <v>198.45577680604029</v>
      </c>
      <c r="J11" s="4">
        <f t="shared" si="43"/>
        <v>217.39695456312688</v>
      </c>
      <c r="K11" s="4">
        <f>K31*$D$19</f>
        <v>234.16881569051614</v>
      </c>
      <c r="L11" s="4">
        <f t="shared" si="43"/>
        <v>249.20271957736372</v>
      </c>
      <c r="M11" s="4">
        <f t="shared" si="43"/>
        <v>264.80794531671529</v>
      </c>
      <c r="N11" s="5">
        <f t="shared" si="43"/>
        <v>288.24478109485221</v>
      </c>
      <c r="O11" s="4">
        <f t="shared" si="43"/>
        <v>317.93996559618472</v>
      </c>
      <c r="P11" s="4">
        <f t="shared" si="43"/>
        <v>345.85594630398828</v>
      </c>
      <c r="Q11" s="4">
        <f t="shared" si="43"/>
        <v>372.70087066155065</v>
      </c>
      <c r="R11" s="4">
        <f t="shared" si="43"/>
        <v>398.22214992234211</v>
      </c>
      <c r="S11" s="4">
        <f t="shared" si="43"/>
        <v>421.06393458622665</v>
      </c>
      <c r="T11" s="4">
        <f t="shared" ref="T11:W11" si="44">T31*$B$19</f>
        <v>441.22597732901011</v>
      </c>
      <c r="U11" s="4">
        <f t="shared" si="44"/>
        <v>458.98134136033167</v>
      </c>
      <c r="V11" s="4">
        <f t="shared" si="44"/>
        <v>474.35947656547984</v>
      </c>
      <c r="W11" s="4">
        <f t="shared" si="44"/>
        <v>488.96372307467107</v>
      </c>
      <c r="X11" s="30">
        <f t="shared" si="14"/>
        <v>505.29720624209028</v>
      </c>
      <c r="Y11" s="30">
        <f t="shared" si="15"/>
        <v>520.45919514014577</v>
      </c>
      <c r="Z11" s="30">
        <f t="shared" si="16"/>
        <v>534.72117434615018</v>
      </c>
      <c r="AA11" s="30">
        <f t="shared" si="17"/>
        <v>548.35434428359747</v>
      </c>
      <c r="AB11" s="30">
        <f t="shared" si="18"/>
        <v>561.67342047285865</v>
      </c>
      <c r="AC11" s="30">
        <f t="shared" si="19"/>
        <v>574.76116600453247</v>
      </c>
      <c r="AD11" s="30">
        <f t="shared" si="20"/>
        <v>587.26467876177207</v>
      </c>
      <c r="AE11" s="30">
        <f t="shared" si="21"/>
        <v>599.28966581366478</v>
      </c>
      <c r="AF11" s="30">
        <f t="shared" si="22"/>
        <v>610.91199427781737</v>
      </c>
      <c r="AG11" s="30">
        <f t="shared" si="23"/>
        <v>622.17237127677697</v>
      </c>
      <c r="AH11" s="30">
        <f t="shared" si="24"/>
        <v>633.06218242148225</v>
      </c>
      <c r="AI11" s="30">
        <f t="shared" si="25"/>
        <v>643.55636537653322</v>
      </c>
      <c r="AJ11" s="30">
        <f t="shared" si="26"/>
        <v>653.68886896719027</v>
      </c>
      <c r="AK11" s="30">
        <f t="shared" si="27"/>
        <v>663.48072553482484</v>
      </c>
      <c r="AL11" s="30">
        <f t="shared" si="28"/>
        <v>672.94309716108614</v>
      </c>
      <c r="AM11" s="30">
        <f t="shared" si="29"/>
        <v>682.08182782026176</v>
      </c>
      <c r="AN11" s="30">
        <f t="shared" si="30"/>
        <v>690.90536399204211</v>
      </c>
      <c r="AO11" s="30">
        <f t="shared" si="31"/>
        <v>699.42818374283377</v>
      </c>
      <c r="AP11" s="30">
        <f t="shared" si="32"/>
        <v>707.66126040244956</v>
      </c>
      <c r="AQ11" s="30">
        <f t="shared" si="33"/>
        <v>715.61375667862205</v>
      </c>
      <c r="AR11" s="30">
        <f t="shared" si="34"/>
        <v>723.29447539177852</v>
      </c>
    </row>
    <row r="12" spans="1:45">
      <c r="A12" s="10" t="s">
        <v>8</v>
      </c>
      <c r="B12" s="4">
        <f t="shared" si="11"/>
        <v>99.613516874098394</v>
      </c>
      <c r="C12" s="4">
        <f t="shared" ref="C12:S12" si="45">C32*$D$19</f>
        <v>113.9367216225</v>
      </c>
      <c r="D12" s="4">
        <f t="shared" si="45"/>
        <v>127.62345528749999</v>
      </c>
      <c r="E12" s="4">
        <f t="shared" si="45"/>
        <v>140.40564087000001</v>
      </c>
      <c r="F12" s="4">
        <f t="shared" si="45"/>
        <v>154.37145502500002</v>
      </c>
      <c r="G12" s="4">
        <f t="shared" si="45"/>
        <v>169.75387541250001</v>
      </c>
      <c r="H12" s="4">
        <f t="shared" si="45"/>
        <v>185.55993153750001</v>
      </c>
      <c r="I12" s="4">
        <f t="shared" si="45"/>
        <v>203.4675376575</v>
      </c>
      <c r="J12" s="4">
        <f t="shared" si="45"/>
        <v>223.07364594000001</v>
      </c>
      <c r="K12" s="4">
        <f t="shared" si="45"/>
        <v>240.01159692749999</v>
      </c>
      <c r="L12" s="4">
        <f t="shared" si="45"/>
        <v>255.65293900648933</v>
      </c>
      <c r="M12" s="4">
        <f t="shared" si="45"/>
        <v>271.78276213571905</v>
      </c>
      <c r="N12" s="5">
        <f t="shared" si="45"/>
        <v>297.36137550569907</v>
      </c>
      <c r="O12" s="4">
        <f t="shared" si="45"/>
        <v>327.78542266563653</v>
      </c>
      <c r="P12" s="4">
        <f t="shared" si="45"/>
        <v>356.60950087490386</v>
      </c>
      <c r="Q12" s="4">
        <f t="shared" si="45"/>
        <v>384.20914121112651</v>
      </c>
      <c r="R12" s="4">
        <f t="shared" si="45"/>
        <v>410.51421505143202</v>
      </c>
      <c r="S12" s="4">
        <f t="shared" si="45"/>
        <v>433.74207269972231</v>
      </c>
      <c r="T12" s="4">
        <f t="shared" ref="T12:W12" si="46">T32*$B$19</f>
        <v>454.50707496559806</v>
      </c>
      <c r="U12" s="4">
        <f t="shared" si="46"/>
        <v>472.52396872981939</v>
      </c>
      <c r="V12" s="4">
        <f t="shared" si="46"/>
        <v>488.34875348081005</v>
      </c>
      <c r="W12" s="4">
        <f t="shared" si="46"/>
        <v>503.3844656609179</v>
      </c>
      <c r="X12" s="30">
        <f t="shared" si="14"/>
        <v>520.10111077062538</v>
      </c>
      <c r="Y12" s="30">
        <f t="shared" si="15"/>
        <v>535.64573762338796</v>
      </c>
      <c r="Z12" s="30">
        <f t="shared" si="16"/>
        <v>550.25069690179009</v>
      </c>
      <c r="AA12" s="30">
        <f t="shared" si="17"/>
        <v>564.24150797274478</v>
      </c>
      <c r="AB12" s="30">
        <f t="shared" si="18"/>
        <v>577.902203781293</v>
      </c>
      <c r="AC12" s="30">
        <f t="shared" si="19"/>
        <v>591.31539664296054</v>
      </c>
      <c r="AD12" s="30">
        <f t="shared" si="20"/>
        <v>604.13396809998085</v>
      </c>
      <c r="AE12" s="30">
        <f t="shared" si="21"/>
        <v>616.4618495857676</v>
      </c>
      <c r="AF12" s="30">
        <f t="shared" si="22"/>
        <v>628.37985706888355</v>
      </c>
      <c r="AG12" s="30">
        <f t="shared" si="23"/>
        <v>639.92475990618857</v>
      </c>
      <c r="AH12" s="30">
        <f t="shared" si="24"/>
        <v>651.08882000866981</v>
      </c>
      <c r="AI12" s="30">
        <f t="shared" si="25"/>
        <v>661.84803621449748</v>
      </c>
      <c r="AJ12" s="30">
        <f t="shared" si="26"/>
        <v>672.23656847511052</v>
      </c>
      <c r="AK12" s="30">
        <f t="shared" si="27"/>
        <v>682.27601787519222</v>
      </c>
      <c r="AL12" s="30">
        <f t="shared" si="28"/>
        <v>691.97732682032779</v>
      </c>
      <c r="AM12" s="30">
        <f t="shared" si="29"/>
        <v>701.34678886487291</v>
      </c>
      <c r="AN12" s="30">
        <f t="shared" si="30"/>
        <v>710.39322325898945</v>
      </c>
      <c r="AO12" s="30">
        <f t="shared" si="31"/>
        <v>719.13135692699802</v>
      </c>
      <c r="AP12" s="30">
        <f t="shared" si="32"/>
        <v>727.57241884833775</v>
      </c>
      <c r="AQ12" s="30">
        <f t="shared" si="33"/>
        <v>735.72577102350397</v>
      </c>
      <c r="AR12" s="30">
        <f t="shared" si="34"/>
        <v>743.60049098007573</v>
      </c>
    </row>
    <row r="13" spans="1:45">
      <c r="A13" s="10" t="s">
        <v>9</v>
      </c>
      <c r="B13" s="4">
        <f t="shared" si="11"/>
        <v>98.693613626067304</v>
      </c>
      <c r="C13" s="4">
        <f t="shared" ref="C13:S13" si="47">C33*$D$19</f>
        <v>112.56254300328911</v>
      </c>
      <c r="D13" s="4">
        <f t="shared" si="47"/>
        <v>125.56583672967368</v>
      </c>
      <c r="E13" s="4">
        <f t="shared" si="47"/>
        <v>137.91326257073621</v>
      </c>
      <c r="F13" s="4">
        <f t="shared" si="47"/>
        <v>151.53542128415083</v>
      </c>
      <c r="G13" s="4">
        <f t="shared" si="47"/>
        <v>166.46116834106263</v>
      </c>
      <c r="H13" s="4">
        <f t="shared" si="47"/>
        <v>181.70364662830852</v>
      </c>
      <c r="I13" s="4">
        <f t="shared" si="47"/>
        <v>199.27017850919552</v>
      </c>
      <c r="J13" s="4">
        <f t="shared" si="47"/>
        <v>218.20751500754128</v>
      </c>
      <c r="K13" s="4">
        <f t="shared" si="47"/>
        <v>234.1605168372194</v>
      </c>
      <c r="L13" s="4">
        <f t="shared" si="47"/>
        <v>249.345078283112</v>
      </c>
      <c r="M13" s="4">
        <f t="shared" si="47"/>
        <v>264.90233408562176</v>
      </c>
      <c r="N13" s="5">
        <f t="shared" si="47"/>
        <v>290.87911692114722</v>
      </c>
      <c r="O13" s="4">
        <f t="shared" si="47"/>
        <v>319.96329822794434</v>
      </c>
      <c r="P13" s="4">
        <f t="shared" si="47"/>
        <v>347.73491842972754</v>
      </c>
      <c r="Q13" s="4">
        <f t="shared" si="47"/>
        <v>374.2123298058134</v>
      </c>
      <c r="R13" s="4">
        <f t="shared" si="47"/>
        <v>399.51210822254797</v>
      </c>
      <c r="S13" s="4">
        <f t="shared" si="47"/>
        <v>421.54711099600252</v>
      </c>
      <c r="T13" s="4">
        <f t="shared" ref="T13:W13" si="48">T33*$B$19</f>
        <v>441.50282516780567</v>
      </c>
      <c r="U13" s="4">
        <f t="shared" si="48"/>
        <v>458.55664723634482</v>
      </c>
      <c r="V13" s="4">
        <f t="shared" si="48"/>
        <v>473.75185942586512</v>
      </c>
      <c r="W13" s="4">
        <f t="shared" si="48"/>
        <v>488.19645874923941</v>
      </c>
      <c r="X13" s="30">
        <f t="shared" si="14"/>
        <v>504.15964184404385</v>
      </c>
      <c r="Y13" s="30">
        <f t="shared" si="15"/>
        <v>519.02989739669124</v>
      </c>
      <c r="Z13" s="30">
        <f t="shared" si="16"/>
        <v>532.98477039789066</v>
      </c>
      <c r="AA13" s="30">
        <f t="shared" si="17"/>
        <v>546.38183256696891</v>
      </c>
      <c r="AB13" s="30">
        <f t="shared" si="18"/>
        <v>559.45522773236758</v>
      </c>
      <c r="AC13" s="30">
        <f t="shared" si="19"/>
        <v>572.28180614933069</v>
      </c>
      <c r="AD13" s="30">
        <f t="shared" si="20"/>
        <v>584.54379572428229</v>
      </c>
      <c r="AE13" s="30">
        <f t="shared" si="21"/>
        <v>596.33629742324865</v>
      </c>
      <c r="AF13" s="30">
        <f t="shared" si="22"/>
        <v>607.73957228781308</v>
      </c>
      <c r="AG13" s="30">
        <f t="shared" si="23"/>
        <v>618.78396543756503</v>
      </c>
      <c r="AH13" s="30">
        <f t="shared" si="24"/>
        <v>629.46313822450054</v>
      </c>
      <c r="AI13" s="30">
        <f t="shared" si="25"/>
        <v>639.75577799803114</v>
      </c>
      <c r="AJ13" s="30">
        <f t="shared" si="26"/>
        <v>649.69393480730594</v>
      </c>
      <c r="AK13" s="30">
        <f t="shared" si="27"/>
        <v>659.29830953643625</v>
      </c>
      <c r="AL13" s="30">
        <f t="shared" si="28"/>
        <v>668.57888224118847</v>
      </c>
      <c r="AM13" s="30">
        <f t="shared" si="29"/>
        <v>677.54196726584064</v>
      </c>
      <c r="AN13" s="30">
        <f t="shared" si="30"/>
        <v>686.19615649328182</v>
      </c>
      <c r="AO13" s="30">
        <f t="shared" si="31"/>
        <v>694.55542462242693</v>
      </c>
      <c r="AP13" s="30">
        <f t="shared" si="32"/>
        <v>702.63049278914866</v>
      </c>
      <c r="AQ13" s="30">
        <f t="shared" si="33"/>
        <v>710.4302857746369</v>
      </c>
      <c r="AR13" s="30">
        <f t="shared" si="34"/>
        <v>717.96353841065763</v>
      </c>
    </row>
    <row r="14" spans="1:45">
      <c r="A14" s="10" t="s">
        <v>10</v>
      </c>
      <c r="B14" s="4">
        <f t="shared" si="11"/>
        <v>80.800673320380085</v>
      </c>
      <c r="C14" s="4">
        <f t="shared" ref="C14:S14" si="49">C34*$D$19</f>
        <v>93.321615547815071</v>
      </c>
      <c r="D14" s="4">
        <f t="shared" si="49"/>
        <v>104.79423567707396</v>
      </c>
      <c r="E14" s="4">
        <f t="shared" si="49"/>
        <v>115.87333284504884</v>
      </c>
      <c r="F14" s="4">
        <f t="shared" si="49"/>
        <v>128.21375665240873</v>
      </c>
      <c r="G14" s="4">
        <f t="shared" si="49"/>
        <v>141.66585430923928</v>
      </c>
      <c r="H14" s="4">
        <f t="shared" si="49"/>
        <v>155.31939009639663</v>
      </c>
      <c r="I14" s="4">
        <f t="shared" si="49"/>
        <v>171.32128841309446</v>
      </c>
      <c r="J14" s="4">
        <f t="shared" si="49"/>
        <v>188.31167078268709</v>
      </c>
      <c r="K14" s="4">
        <f t="shared" si="49"/>
        <v>202.26017769386777</v>
      </c>
      <c r="L14" s="4">
        <f t="shared" si="49"/>
        <v>215.9522879065895</v>
      </c>
      <c r="M14" s="4">
        <f t="shared" si="49"/>
        <v>229.89007707682032</v>
      </c>
      <c r="N14" s="5">
        <f t="shared" si="49"/>
        <v>254.3331955511282</v>
      </c>
      <c r="O14" s="4">
        <f t="shared" si="49"/>
        <v>280.15690570613134</v>
      </c>
      <c r="P14" s="4">
        <f t="shared" si="49"/>
        <v>305.01134273231844</v>
      </c>
      <c r="Q14" s="4">
        <f t="shared" si="49"/>
        <v>328.60482340306805</v>
      </c>
      <c r="R14" s="4">
        <f t="shared" si="49"/>
        <v>351.20686487168609</v>
      </c>
      <c r="S14" s="4">
        <f t="shared" si="49"/>
        <v>370.61802652667882</v>
      </c>
      <c r="T14" s="4">
        <f t="shared" ref="T14:W14" si="50">T34*$B$19</f>
        <v>388.43172246771269</v>
      </c>
      <c r="U14" s="4">
        <f t="shared" si="50"/>
        <v>403.42038251961901</v>
      </c>
      <c r="V14" s="4">
        <f t="shared" si="50"/>
        <v>416.97302986874615</v>
      </c>
      <c r="W14" s="4">
        <f t="shared" si="50"/>
        <v>429.8625650540522</v>
      </c>
      <c r="X14" s="30">
        <f t="shared" si="14"/>
        <v>444.02059108687808</v>
      </c>
      <c r="Y14" s="30">
        <f t="shared" si="15"/>
        <v>457.23305270771397</v>
      </c>
      <c r="Z14" s="30">
        <f t="shared" si="16"/>
        <v>469.61729215091418</v>
      </c>
      <c r="AA14" s="30">
        <f t="shared" si="17"/>
        <v>481.53273588454732</v>
      </c>
      <c r="AB14" s="30">
        <f t="shared" si="18"/>
        <v>493.15348296739154</v>
      </c>
      <c r="AC14" s="30">
        <f t="shared" si="19"/>
        <v>504.54584819179263</v>
      </c>
      <c r="AD14" s="30">
        <f t="shared" si="20"/>
        <v>515.44039447067723</v>
      </c>
      <c r="AE14" s="30">
        <f t="shared" si="21"/>
        <v>525.91771598801063</v>
      </c>
      <c r="AF14" s="30">
        <f t="shared" si="22"/>
        <v>536.05179227868803</v>
      </c>
      <c r="AG14" s="30">
        <f t="shared" si="23"/>
        <v>545.86522242963338</v>
      </c>
      <c r="AH14" s="30">
        <f t="shared" si="24"/>
        <v>555.35333553283692</v>
      </c>
      <c r="AI14" s="30">
        <f t="shared" si="25"/>
        <v>564.49868325422494</v>
      </c>
      <c r="AJ14" s="30">
        <f t="shared" si="26"/>
        <v>573.32917523526351</v>
      </c>
      <c r="AK14" s="30">
        <f t="shared" si="27"/>
        <v>581.86323789976905</v>
      </c>
      <c r="AL14" s="30">
        <f t="shared" si="28"/>
        <v>590.10929811156359</v>
      </c>
      <c r="AM14" s="30">
        <f t="shared" si="29"/>
        <v>598.07323173431098</v>
      </c>
      <c r="AN14" s="30">
        <f t="shared" si="30"/>
        <v>605.76281305057626</v>
      </c>
      <c r="AO14" s="30">
        <f t="shared" si="31"/>
        <v>613.19035641391952</v>
      </c>
      <c r="AP14" s="30">
        <f t="shared" si="32"/>
        <v>620.36536902607759</v>
      </c>
      <c r="AQ14" s="30">
        <f t="shared" si="33"/>
        <v>627.29575262881315</v>
      </c>
      <c r="AR14" s="30">
        <f t="shared" si="34"/>
        <v>633.98931444191805</v>
      </c>
    </row>
    <row r="15" spans="1:45">
      <c r="A15" s="10" t="s">
        <v>11</v>
      </c>
      <c r="B15" s="4">
        <f t="shared" si="11"/>
        <v>121.95604492593178</v>
      </c>
      <c r="C15" s="4">
        <f t="shared" ref="C15:W15" si="51">C35*$B$19</f>
        <v>147.46852420288621</v>
      </c>
      <c r="D15" s="4">
        <f t="shared" si="51"/>
        <v>168.42011798892131</v>
      </c>
      <c r="E15" s="4">
        <f t="shared" si="51"/>
        <v>187.96721606711145</v>
      </c>
      <c r="F15" s="4">
        <f t="shared" si="51"/>
        <v>209.40681259909263</v>
      </c>
      <c r="G15" s="4">
        <f t="shared" si="51"/>
        <v>232.42183036110913</v>
      </c>
      <c r="H15" s="4">
        <f t="shared" si="51"/>
        <v>254.8234538604957</v>
      </c>
      <c r="I15" s="4">
        <f t="shared" si="51"/>
        <v>285.47752765271514</v>
      </c>
      <c r="J15" s="4">
        <f t="shared" si="51"/>
        <v>317.40295516707323</v>
      </c>
      <c r="K15" s="4">
        <f t="shared" si="51"/>
        <v>344.50274690635956</v>
      </c>
      <c r="L15" s="4">
        <f t="shared" si="51"/>
        <v>371.43936359247789</v>
      </c>
      <c r="M15" s="4">
        <f t="shared" si="51"/>
        <v>405.25798156678968</v>
      </c>
      <c r="N15" s="5">
        <f t="shared" si="51"/>
        <v>454.05828730167775</v>
      </c>
      <c r="O15" s="4">
        <f t="shared" si="51"/>
        <v>500.35018418573731</v>
      </c>
      <c r="P15" s="4">
        <f t="shared" si="51"/>
        <v>547.62115221819056</v>
      </c>
      <c r="Q15" s="4">
        <f t="shared" si="51"/>
        <v>589.33268383179029</v>
      </c>
      <c r="R15" s="4">
        <f t="shared" si="51"/>
        <v>628.46725938656334</v>
      </c>
      <c r="S15" s="4">
        <f t="shared" si="51"/>
        <v>662.23104785616169</v>
      </c>
      <c r="T15" s="4">
        <f t="shared" si="51"/>
        <v>693.72964410321777</v>
      </c>
      <c r="U15" s="4">
        <f t="shared" si="51"/>
        <v>718.32358419646459</v>
      </c>
      <c r="V15" s="4">
        <f t="shared" si="51"/>
        <v>740.6432165630182</v>
      </c>
      <c r="W15" s="4">
        <f t="shared" si="51"/>
        <v>761.92797791338648</v>
      </c>
      <c r="X15" s="30">
        <f t="shared" si="14"/>
        <v>785.95090724821466</v>
      </c>
      <c r="Y15" s="30">
        <f t="shared" si="15"/>
        <v>808.22048193878425</v>
      </c>
      <c r="Z15" s="30">
        <f t="shared" si="16"/>
        <v>828.82883274918618</v>
      </c>
      <c r="AA15" s="30">
        <f t="shared" si="17"/>
        <v>848.71977748867607</v>
      </c>
      <c r="AB15" s="30">
        <f t="shared" si="18"/>
        <v>868.17355845529448</v>
      </c>
      <c r="AC15" s="30">
        <f t="shared" si="19"/>
        <v>887.29776295283796</v>
      </c>
      <c r="AD15" s="30">
        <f t="shared" si="20"/>
        <v>905.5401969796701</v>
      </c>
      <c r="AE15" s="30">
        <f t="shared" si="21"/>
        <v>923.05774568702952</v>
      </c>
      <c r="AF15" s="30">
        <f t="shared" si="22"/>
        <v>940.01895001584137</v>
      </c>
      <c r="AG15" s="30">
        <f t="shared" si="23"/>
        <v>956.45280107073108</v>
      </c>
      <c r="AH15" s="30">
        <f t="shared" si="24"/>
        <v>972.34306474150969</v>
      </c>
      <c r="AI15" s="30">
        <f t="shared" si="25"/>
        <v>987.65121906347065</v>
      </c>
      <c r="AJ15" s="30">
        <f t="shared" si="26"/>
        <v>1002.4312030385547</v>
      </c>
      <c r="AK15" s="30">
        <f t="shared" si="27"/>
        <v>1016.7184253618293</v>
      </c>
      <c r="AL15" s="30">
        <f t="shared" si="28"/>
        <v>1030.5243309241071</v>
      </c>
      <c r="AM15" s="30">
        <f t="shared" si="29"/>
        <v>1043.8572062977148</v>
      </c>
      <c r="AN15" s="30">
        <f t="shared" si="30"/>
        <v>1056.7297517778318</v>
      </c>
      <c r="AO15" s="30">
        <f t="shared" si="31"/>
        <v>1069.1638876664167</v>
      </c>
      <c r="AP15" s="30">
        <f t="shared" si="32"/>
        <v>1081.1757708994319</v>
      </c>
      <c r="AQ15" s="30">
        <f t="shared" si="33"/>
        <v>1092.7780930962003</v>
      </c>
      <c r="AR15" s="30">
        <f t="shared" si="34"/>
        <v>1103.9837702871771</v>
      </c>
    </row>
    <row r="16" spans="1:45">
      <c r="A16" s="11" t="s">
        <v>12</v>
      </c>
      <c r="B16" s="6">
        <f t="shared" si="11"/>
        <v>167.24302503650262</v>
      </c>
      <c r="C16" s="6">
        <f t="shared" ref="C16:W16" si="52">C36*$B$19</f>
        <v>198.40820731929244</v>
      </c>
      <c r="D16" s="6">
        <f t="shared" si="52"/>
        <v>223.43478226907229</v>
      </c>
      <c r="E16" s="6">
        <f t="shared" si="52"/>
        <v>247.3263086622637</v>
      </c>
      <c r="F16" s="6">
        <f t="shared" si="52"/>
        <v>273.82215880049574</v>
      </c>
      <c r="G16" s="6">
        <f t="shared" si="52"/>
        <v>302.15108608726922</v>
      </c>
      <c r="H16" s="6">
        <f t="shared" si="52"/>
        <v>329.4800452563972</v>
      </c>
      <c r="I16" s="6">
        <f t="shared" si="52"/>
        <v>368.05042567213707</v>
      </c>
      <c r="J16" s="6">
        <f t="shared" si="52"/>
        <v>407.09570620069763</v>
      </c>
      <c r="K16" s="6">
        <f t="shared" si="52"/>
        <v>439.70127679468249</v>
      </c>
      <c r="L16" s="6">
        <f t="shared" si="52"/>
        <v>472.78403556413014</v>
      </c>
      <c r="M16" s="6">
        <f t="shared" si="52"/>
        <v>515.02184142286501</v>
      </c>
      <c r="N16" s="7">
        <f t="shared" si="52"/>
        <v>576.45263661558511</v>
      </c>
      <c r="O16" s="6">
        <f t="shared" si="52"/>
        <v>632.50051445080601</v>
      </c>
      <c r="P16" s="6">
        <f t="shared" si="52"/>
        <v>690.6366634252422</v>
      </c>
      <c r="Q16" s="6">
        <f t="shared" si="52"/>
        <v>740.9861620082562</v>
      </c>
      <c r="R16" s="6">
        <f t="shared" si="52"/>
        <v>788.74086833661204</v>
      </c>
      <c r="S16" s="6">
        <f t="shared" si="52"/>
        <v>829.46418786162815</v>
      </c>
      <c r="T16" s="4">
        <f t="shared" si="52"/>
        <v>867.88472893256721</v>
      </c>
      <c r="U16" s="4">
        <f t="shared" si="52"/>
        <v>897.18744570374361</v>
      </c>
      <c r="V16" s="4">
        <f t="shared" si="52"/>
        <v>924.40455481571132</v>
      </c>
      <c r="W16" s="4">
        <f t="shared" si="52"/>
        <v>950.36624065796673</v>
      </c>
      <c r="X16" s="30">
        <f t="shared" si="14"/>
        <v>979.45880767581059</v>
      </c>
      <c r="Y16" s="30">
        <f t="shared" si="15"/>
        <v>1006.4578392423634</v>
      </c>
      <c r="Z16" s="30">
        <f t="shared" si="16"/>
        <v>1031.4009990981267</v>
      </c>
      <c r="AA16" s="30">
        <f t="shared" si="17"/>
        <v>1055.5594387091157</v>
      </c>
      <c r="AB16" s="30">
        <f t="shared" si="18"/>
        <v>1079.1673178099286</v>
      </c>
      <c r="AC16" s="30">
        <f t="shared" si="19"/>
        <v>1102.3515116972817</v>
      </c>
      <c r="AD16" s="30">
        <f t="shared" si="20"/>
        <v>1124.4721984211465</v>
      </c>
      <c r="AE16" s="30">
        <f t="shared" si="21"/>
        <v>1145.7147830733275</v>
      </c>
      <c r="AF16" s="30">
        <f t="shared" si="22"/>
        <v>1166.2912641888636</v>
      </c>
      <c r="AG16" s="30">
        <f t="shared" si="23"/>
        <v>1186.2229927752182</v>
      </c>
      <c r="AH16" s="30">
        <f t="shared" si="24"/>
        <v>1205.4930142689705</v>
      </c>
      <c r="AI16" s="30">
        <f t="shared" si="25"/>
        <v>1224.0584847318744</v>
      </c>
      <c r="AJ16" s="30">
        <f t="shared" si="26"/>
        <v>1241.9840162678054</v>
      </c>
      <c r="AK16" s="30">
        <f t="shared" si="27"/>
        <v>1259.3124782428115</v>
      </c>
      <c r="AL16" s="30">
        <f t="shared" si="28"/>
        <v>1276.056296772522</v>
      </c>
      <c r="AM16" s="30">
        <f t="shared" si="29"/>
        <v>1292.2262914920368</v>
      </c>
      <c r="AN16" s="30">
        <f t="shared" si="30"/>
        <v>1307.8382813921887</v>
      </c>
      <c r="AO16" s="30">
        <f t="shared" si="31"/>
        <v>1322.9186447910454</v>
      </c>
      <c r="AP16" s="30">
        <f t="shared" si="32"/>
        <v>1337.4868779252286</v>
      </c>
      <c r="AQ16" s="30">
        <f t="shared" si="33"/>
        <v>1351.5582698680637</v>
      </c>
      <c r="AR16" s="30">
        <f t="shared" si="34"/>
        <v>1365.1486250252613</v>
      </c>
    </row>
    <row r="17" spans="1:44">
      <c r="A17" s="1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44">
      <c r="A18" s="13"/>
      <c r="N18" s="9"/>
      <c r="O18" s="9"/>
      <c r="T18" s="42"/>
      <c r="U18" s="42"/>
      <c r="V18" s="42"/>
      <c r="W18" s="42"/>
    </row>
    <row r="19" spans="1:44">
      <c r="A19" t="s">
        <v>14</v>
      </c>
      <c r="B19" s="46">
        <v>1.05579</v>
      </c>
      <c r="C19" s="22" t="s">
        <v>15</v>
      </c>
      <c r="D19" s="46">
        <f>+B19</f>
        <v>1.05579</v>
      </c>
      <c r="E19" s="38" t="s">
        <v>52</v>
      </c>
      <c r="N19" s="9"/>
      <c r="O19" s="9"/>
      <c r="T19" s="42"/>
      <c r="U19" s="42"/>
      <c r="V19" s="42"/>
      <c r="W19" s="42"/>
    </row>
    <row r="20" spans="1:44">
      <c r="B20" s="21"/>
      <c r="C20" s="22"/>
      <c r="D20" s="21"/>
      <c r="N20" s="9"/>
      <c r="O20" s="9"/>
      <c r="T20" s="42"/>
      <c r="U20" s="42"/>
      <c r="V20" s="42"/>
      <c r="W20" s="42"/>
    </row>
    <row r="21" spans="1:44">
      <c r="B21" s="21"/>
      <c r="C21" s="22"/>
      <c r="D21" s="21"/>
      <c r="N21" s="9"/>
      <c r="O21" s="9"/>
      <c r="T21" s="42"/>
      <c r="U21" s="42"/>
      <c r="V21" s="42"/>
      <c r="W21" s="42"/>
    </row>
    <row r="22" spans="1:44">
      <c r="A22" s="79" t="s">
        <v>20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16"/>
      <c r="P22" s="16"/>
      <c r="Q22" s="16"/>
      <c r="R22" s="16"/>
      <c r="S22" s="16"/>
      <c r="T22" s="43"/>
      <c r="U22" s="43"/>
      <c r="V22" s="43"/>
      <c r="W22" s="43"/>
      <c r="X22" s="17"/>
    </row>
    <row r="23" spans="1:44">
      <c r="A23" s="10"/>
      <c r="B23" s="25" t="s">
        <v>26</v>
      </c>
      <c r="C23" s="25" t="s">
        <v>26</v>
      </c>
      <c r="D23" s="25" t="s">
        <v>26</v>
      </c>
      <c r="E23" s="25" t="s">
        <v>26</v>
      </c>
      <c r="F23" s="1"/>
      <c r="G23" s="1"/>
      <c r="H23" s="1"/>
      <c r="I23" s="1"/>
      <c r="J23" s="1"/>
      <c r="K23" s="1"/>
      <c r="L23" s="1"/>
      <c r="M23" s="1"/>
      <c r="N23" s="19"/>
      <c r="O23" s="9"/>
      <c r="P23" s="9"/>
      <c r="Q23" s="9"/>
      <c r="R23" s="9"/>
      <c r="S23" s="9"/>
      <c r="T23" s="44"/>
      <c r="U23" s="44"/>
      <c r="V23" s="44"/>
      <c r="W23" s="44"/>
      <c r="X23" s="18"/>
    </row>
    <row r="24" spans="1:44">
      <c r="A24" s="10"/>
      <c r="B24" s="2">
        <v>1998</v>
      </c>
      <c r="C24" s="2">
        <v>1999</v>
      </c>
      <c r="D24" s="2">
        <v>2000</v>
      </c>
      <c r="E24" s="2">
        <v>2001</v>
      </c>
      <c r="F24" s="2">
        <v>2002</v>
      </c>
      <c r="G24" s="2">
        <v>2003</v>
      </c>
      <c r="H24" s="2">
        <v>2004</v>
      </c>
      <c r="I24" s="2">
        <v>2005</v>
      </c>
      <c r="J24" s="2">
        <v>2006</v>
      </c>
      <c r="K24" s="2">
        <v>2007</v>
      </c>
      <c r="L24" s="2">
        <v>2008</v>
      </c>
      <c r="M24" s="2">
        <v>2009</v>
      </c>
      <c r="N24" s="3">
        <v>2010</v>
      </c>
      <c r="O24" s="2">
        <v>2011</v>
      </c>
      <c r="P24" s="2">
        <v>2012</v>
      </c>
      <c r="Q24" s="2">
        <v>2013</v>
      </c>
      <c r="R24" s="2">
        <v>2014</v>
      </c>
      <c r="S24" s="2">
        <v>2015</v>
      </c>
      <c r="T24" s="41">
        <v>2016</v>
      </c>
      <c r="U24" s="41">
        <v>2017</v>
      </c>
      <c r="V24" s="41">
        <v>2018</v>
      </c>
      <c r="W24" s="41">
        <v>2019</v>
      </c>
      <c r="X24" s="3">
        <v>2020</v>
      </c>
      <c r="Y24" s="28">
        <f>+X24+1</f>
        <v>2021</v>
      </c>
      <c r="Z24" s="28">
        <f>+Y24+1</f>
        <v>2022</v>
      </c>
      <c r="AA24" s="28">
        <f>+Z24+1</f>
        <v>2023</v>
      </c>
      <c r="AB24" s="28">
        <f>+AA24+1</f>
        <v>2024</v>
      </c>
      <c r="AC24" s="28">
        <f t="shared" ref="AC24:AH24" si="53">+AB24+1</f>
        <v>2025</v>
      </c>
      <c r="AD24" s="28">
        <f t="shared" si="53"/>
        <v>2026</v>
      </c>
      <c r="AE24" s="28">
        <f t="shared" si="53"/>
        <v>2027</v>
      </c>
      <c r="AF24" s="28">
        <f t="shared" si="53"/>
        <v>2028</v>
      </c>
      <c r="AG24" s="28">
        <f t="shared" si="53"/>
        <v>2029</v>
      </c>
      <c r="AH24" s="28">
        <f t="shared" si="53"/>
        <v>2030</v>
      </c>
      <c r="AI24" s="28">
        <f t="shared" ref="AI24" si="54">+AH24+1</f>
        <v>2031</v>
      </c>
      <c r="AJ24" s="28">
        <f t="shared" ref="AJ24" si="55">+AI24+1</f>
        <v>2032</v>
      </c>
      <c r="AK24" s="28">
        <f t="shared" ref="AK24" si="56">+AJ24+1</f>
        <v>2033</v>
      </c>
      <c r="AL24" s="28">
        <f t="shared" ref="AL24" si="57">+AK24+1</f>
        <v>2034</v>
      </c>
      <c r="AM24" s="28">
        <f t="shared" ref="AM24" si="58">+AL24+1</f>
        <v>2035</v>
      </c>
      <c r="AN24" s="28">
        <f t="shared" ref="AN24" si="59">+AM24+1</f>
        <v>2036</v>
      </c>
      <c r="AO24" s="28">
        <f t="shared" ref="AO24" si="60">+AN24+1</f>
        <v>2037</v>
      </c>
      <c r="AP24" s="28">
        <f t="shared" ref="AP24" si="61">+AO24+1</f>
        <v>2038</v>
      </c>
      <c r="AQ24" s="28">
        <f t="shared" ref="AQ24" si="62">+AP24+1</f>
        <v>2039</v>
      </c>
      <c r="AR24" s="28">
        <f t="shared" ref="AR24" si="63">+AQ24+1</f>
        <v>2040</v>
      </c>
    </row>
    <row r="25" spans="1:44">
      <c r="A25" s="10" t="s">
        <v>25</v>
      </c>
      <c r="B25" s="4">
        <v>156.05699999999999</v>
      </c>
      <c r="C25" s="4">
        <f t="shared" ref="C25:AH25" si="64">B25+B$47</f>
        <v>187.40299999999999</v>
      </c>
      <c r="D25" s="4">
        <f t="shared" si="64"/>
        <v>218.83599999999998</v>
      </c>
      <c r="E25" s="4">
        <f t="shared" si="64"/>
        <v>242.82599999999999</v>
      </c>
      <c r="F25" s="4">
        <f t="shared" si="64"/>
        <v>266.27499999999998</v>
      </c>
      <c r="G25" s="4">
        <f t="shared" si="64"/>
        <v>292.56700000000001</v>
      </c>
      <c r="H25" s="4">
        <f t="shared" si="64"/>
        <v>320.56700000000001</v>
      </c>
      <c r="I25" s="4">
        <f t="shared" si="64"/>
        <v>347.339</v>
      </c>
      <c r="J25" s="4">
        <f t="shared" si="64"/>
        <v>386.28199999999998</v>
      </c>
      <c r="K25" s="4">
        <f t="shared" si="64"/>
        <v>424.62799999999999</v>
      </c>
      <c r="L25" s="4">
        <f t="shared" si="64"/>
        <v>456.12</v>
      </c>
      <c r="M25" s="4">
        <f t="shared" si="64"/>
        <v>488.74700000000001</v>
      </c>
      <c r="N25" s="5">
        <f t="shared" si="64"/>
        <v>531.09199999999998</v>
      </c>
      <c r="O25" s="4">
        <f t="shared" si="64"/>
        <v>593.14304500000003</v>
      </c>
      <c r="P25" s="4">
        <f t="shared" si="64"/>
        <v>647.62804500000004</v>
      </c>
      <c r="Q25" s="4">
        <f t="shared" si="64"/>
        <v>705.04108410000003</v>
      </c>
      <c r="R25" s="4">
        <f t="shared" si="64"/>
        <v>753.83471926892571</v>
      </c>
      <c r="S25" s="4">
        <f t="shared" si="64"/>
        <v>800.62834344726605</v>
      </c>
      <c r="T25" s="4">
        <f t="shared" si="64"/>
        <v>840.06078592890299</v>
      </c>
      <c r="U25" s="4">
        <f t="shared" si="64"/>
        <v>877.69209473586568</v>
      </c>
      <c r="V25" s="4">
        <f t="shared" si="64"/>
        <v>905.70589232420673</v>
      </c>
      <c r="W25" s="4">
        <f t="shared" si="64"/>
        <v>932.35664956570827</v>
      </c>
      <c r="X25" s="4">
        <f t="shared" si="64"/>
        <v>957.78454984758685</v>
      </c>
      <c r="Y25" s="4">
        <f t="shared" si="64"/>
        <v>977.78454984758685</v>
      </c>
      <c r="Z25" s="4">
        <f t="shared" si="64"/>
        <v>997.78454984758685</v>
      </c>
      <c r="AA25" s="4">
        <f t="shared" si="64"/>
        <v>1017.7845498475868</v>
      </c>
      <c r="AB25" s="4">
        <f t="shared" si="64"/>
        <v>1037.7845498475867</v>
      </c>
      <c r="AC25" s="4">
        <f t="shared" si="64"/>
        <v>1057.7845498475867</v>
      </c>
      <c r="AD25" s="4">
        <f t="shared" si="64"/>
        <v>1077.7845498475867</v>
      </c>
      <c r="AE25" s="4">
        <f t="shared" si="64"/>
        <v>1097.7845498475867</v>
      </c>
      <c r="AF25" s="4">
        <f t="shared" si="64"/>
        <v>1117.7845498475867</v>
      </c>
      <c r="AG25" s="4">
        <f t="shared" si="64"/>
        <v>1137.7845498475867</v>
      </c>
      <c r="AH25" s="4">
        <f t="shared" si="64"/>
        <v>1157.7845498475867</v>
      </c>
      <c r="AI25" s="4">
        <f t="shared" ref="AI25" si="65">AH25+AH$47</f>
        <v>1177.7845498475867</v>
      </c>
      <c r="AJ25" s="4">
        <f t="shared" ref="AJ25" si="66">AI25+AI$47</f>
        <v>1197.7845498475867</v>
      </c>
      <c r="AK25" s="4">
        <f t="shared" ref="AK25" si="67">AJ25+AJ$47</f>
        <v>1217.7845498475867</v>
      </c>
      <c r="AL25" s="4">
        <f t="shared" ref="AL25" si="68">AK25+AK$47</f>
        <v>1237.7845498475867</v>
      </c>
      <c r="AM25" s="4">
        <f t="shared" ref="AM25" si="69">AL25+AL$47</f>
        <v>1257.7845498475867</v>
      </c>
      <c r="AN25" s="4">
        <f t="shared" ref="AN25" si="70">AM25+AM$47</f>
        <v>1277.7845498475867</v>
      </c>
      <c r="AO25" s="4">
        <f t="shared" ref="AO25" si="71">AN25+AN$47</f>
        <v>1297.7845498475867</v>
      </c>
      <c r="AP25" s="4">
        <f t="shared" ref="AP25" si="72">AO25+AO$47</f>
        <v>1317.7845498475867</v>
      </c>
      <c r="AQ25" s="4">
        <f t="shared" ref="AQ25" si="73">AP25+AP$47</f>
        <v>1337.7845498475867</v>
      </c>
      <c r="AR25" s="4">
        <f t="shared" ref="AR25" si="74">AQ25+AQ$47</f>
        <v>1357.7845498475867</v>
      </c>
    </row>
    <row r="26" spans="1:44">
      <c r="A26" s="10" t="s">
        <v>2</v>
      </c>
      <c r="B26" s="4">
        <v>144.74775</v>
      </c>
      <c r="C26" s="4">
        <f t="shared" ref="C26:AH26" si="75">B26+(AVERAGE($B54:$N54)*(((1/12)*C$47)+((11/12)*B$47)))</f>
        <v>174.65687495021911</v>
      </c>
      <c r="D26" s="4">
        <f t="shared" si="75"/>
        <v>204.05039523312007</v>
      </c>
      <c r="E26" s="4">
        <f t="shared" si="75"/>
        <v>226.89241334945308</v>
      </c>
      <c r="F26" s="4">
        <f t="shared" si="75"/>
        <v>249.48736095915257</v>
      </c>
      <c r="G26" s="4">
        <f t="shared" si="75"/>
        <v>274.7041336587103</v>
      </c>
      <c r="H26" s="4">
        <f t="shared" si="75"/>
        <v>301.31683882174434</v>
      </c>
      <c r="I26" s="4">
        <f t="shared" si="75"/>
        <v>327.82325914971756</v>
      </c>
      <c r="J26" s="4">
        <f t="shared" si="75"/>
        <v>364.92509305752969</v>
      </c>
      <c r="K26" s="4">
        <f t="shared" si="75"/>
        <v>400.9600243689685</v>
      </c>
      <c r="L26" s="4">
        <f t="shared" si="75"/>
        <v>431.09173536119977</v>
      </c>
      <c r="M26" s="4">
        <f t="shared" si="75"/>
        <v>462.98847417157248</v>
      </c>
      <c r="N26" s="5">
        <f t="shared" si="75"/>
        <v>504.94960343883076</v>
      </c>
      <c r="O26" s="4">
        <f t="shared" si="75"/>
        <v>563.54112561775446</v>
      </c>
      <c r="P26" s="4">
        <f t="shared" si="75"/>
        <v>615.74932084008196</v>
      </c>
      <c r="Q26" s="4">
        <f t="shared" si="75"/>
        <v>669.83272605164609</v>
      </c>
      <c r="R26" s="4">
        <f t="shared" si="75"/>
        <v>716.21994426638298</v>
      </c>
      <c r="S26" s="4">
        <f t="shared" si="75"/>
        <v>760.27308529093114</v>
      </c>
      <c r="T26" s="4">
        <f t="shared" si="75"/>
        <v>797.74609542326573</v>
      </c>
      <c r="U26" s="4">
        <f t="shared" si="75"/>
        <v>832.87956872354789</v>
      </c>
      <c r="V26" s="4">
        <f t="shared" si="75"/>
        <v>859.49470092608999</v>
      </c>
      <c r="W26" s="4">
        <f t="shared" si="75"/>
        <v>884.82071805521991</v>
      </c>
      <c r="X26" s="4">
        <f t="shared" si="75"/>
        <v>908.64592281411251</v>
      </c>
      <c r="Y26" s="4">
        <f t="shared" si="75"/>
        <v>927.72472641515492</v>
      </c>
      <c r="Z26" s="4">
        <f t="shared" si="75"/>
        <v>946.80353001619733</v>
      </c>
      <c r="AA26" s="4">
        <f t="shared" si="75"/>
        <v>965.88233361723974</v>
      </c>
      <c r="AB26" s="4">
        <f t="shared" si="75"/>
        <v>984.96113721828215</v>
      </c>
      <c r="AC26" s="4">
        <f t="shared" si="75"/>
        <v>1004.0399408193246</v>
      </c>
      <c r="AD26" s="4">
        <f t="shared" si="75"/>
        <v>1023.118744420367</v>
      </c>
      <c r="AE26" s="4">
        <f t="shared" si="75"/>
        <v>1042.1975480214094</v>
      </c>
      <c r="AF26" s="4">
        <f t="shared" si="75"/>
        <v>1061.2763516224518</v>
      </c>
      <c r="AG26" s="4">
        <f t="shared" si="75"/>
        <v>1080.3551552234942</v>
      </c>
      <c r="AH26" s="4">
        <f t="shared" si="75"/>
        <v>1099.4339588245366</v>
      </c>
      <c r="AI26" s="4">
        <f t="shared" ref="AI26" si="76">AH26+(AVERAGE($B54:$N54)*(((1/12)*AI$47)+((11/12)*AH$47)))</f>
        <v>1118.512762425579</v>
      </c>
      <c r="AJ26" s="4">
        <f t="shared" ref="AJ26" si="77">AI26+(AVERAGE($B54:$N54)*(((1/12)*AJ$47)+((11/12)*AI$47)))</f>
        <v>1137.5915660266214</v>
      </c>
      <c r="AK26" s="4">
        <f t="shared" ref="AK26" si="78">AJ26+(AVERAGE($B54:$N54)*(((1/12)*AK$47)+((11/12)*AJ$47)))</f>
        <v>1156.6703696276638</v>
      </c>
      <c r="AL26" s="4">
        <f t="shared" ref="AL26" si="79">AK26+(AVERAGE($B54:$N54)*(((1/12)*AL$47)+((11/12)*AK$47)))</f>
        <v>1175.7491732287062</v>
      </c>
      <c r="AM26" s="4">
        <f t="shared" ref="AM26" si="80">AL26+(AVERAGE($B54:$N54)*(((1/12)*AM$47)+((11/12)*AL$47)))</f>
        <v>1194.8279768297486</v>
      </c>
      <c r="AN26" s="4">
        <f t="shared" ref="AN26" si="81">AM26+(AVERAGE($B54:$N54)*(((1/12)*AN$47)+((11/12)*AM$47)))</f>
        <v>1213.9067804307911</v>
      </c>
      <c r="AO26" s="4">
        <f t="shared" ref="AO26" si="82">AN26+(AVERAGE($B54:$N54)*(((1/12)*AO$47)+((11/12)*AN$47)))</f>
        <v>1232.9855840318335</v>
      </c>
      <c r="AP26" s="4">
        <f t="shared" ref="AP26" si="83">AO26+(AVERAGE($B54:$N54)*(((1/12)*AP$47)+((11/12)*AO$47)))</f>
        <v>1252.0643876328759</v>
      </c>
      <c r="AQ26" s="4">
        <f t="shared" ref="AQ26" si="84">AP26+(AVERAGE($B54:$N54)*(((1/12)*AQ$47)+((11/12)*AP$47)))</f>
        <v>1271.1431912339183</v>
      </c>
      <c r="AR26" s="4">
        <f t="shared" ref="AR26" si="85">AQ26+(AVERAGE($B54:$N54)*(((1/12)*AR$47)+((11/12)*AQ$47)))</f>
        <v>1290.2219948349607</v>
      </c>
    </row>
    <row r="27" spans="1:44">
      <c r="A27" s="10" t="s">
        <v>3</v>
      </c>
      <c r="B27" s="4">
        <v>121.4385</v>
      </c>
      <c r="C27" s="4">
        <f t="shared" ref="C27:AH27" si="86">B27+(AVERAGE($B55:$N55)*(((2/12)*C$47)+((10/12)*B$47)))</f>
        <v>147.58728519642966</v>
      </c>
      <c r="D27" s="4">
        <f t="shared" si="86"/>
        <v>172.76217708409735</v>
      </c>
      <c r="E27" s="4">
        <f t="shared" si="86"/>
        <v>192.69016318329227</v>
      </c>
      <c r="F27" s="4">
        <f t="shared" si="86"/>
        <v>212.63732697606727</v>
      </c>
      <c r="G27" s="4">
        <f t="shared" si="86"/>
        <v>234.79729087663577</v>
      </c>
      <c r="H27" s="4">
        <f t="shared" si="86"/>
        <v>257.97339459936006</v>
      </c>
      <c r="I27" s="4">
        <f t="shared" si="86"/>
        <v>281.98761911905115</v>
      </c>
      <c r="J27" s="4">
        <f t="shared" si="86"/>
        <v>314.37582523111939</v>
      </c>
      <c r="K27" s="4">
        <f t="shared" si="86"/>
        <v>345.396717378446</v>
      </c>
      <c r="L27" s="4">
        <f t="shared" si="86"/>
        <v>371.8128785346442</v>
      </c>
      <c r="M27" s="4">
        <f t="shared" si="86"/>
        <v>400.36818633778489</v>
      </c>
      <c r="N27" s="5">
        <f t="shared" si="86"/>
        <v>438.41451315354072</v>
      </c>
      <c r="O27" s="4">
        <f t="shared" si="86"/>
        <v>489.10202236641692</v>
      </c>
      <c r="P27" s="4">
        <f t="shared" si="86"/>
        <v>534.93921689476451</v>
      </c>
      <c r="Q27" s="4">
        <f t="shared" si="86"/>
        <v>581.61311356672331</v>
      </c>
      <c r="R27" s="4">
        <f t="shared" si="86"/>
        <v>622.01993027419417</v>
      </c>
      <c r="S27" s="4">
        <f t="shared" si="86"/>
        <v>660.01407686110178</v>
      </c>
      <c r="T27" s="4">
        <f t="shared" si="86"/>
        <v>692.64304935711982</v>
      </c>
      <c r="U27" s="4">
        <f t="shared" si="86"/>
        <v>722.68398104370374</v>
      </c>
      <c r="V27" s="4">
        <f t="shared" si="86"/>
        <v>745.85282297755452</v>
      </c>
      <c r="W27" s="4">
        <f t="shared" si="86"/>
        <v>767.90462558815352</v>
      </c>
      <c r="X27" s="4">
        <f t="shared" si="86"/>
        <v>788.35242465738588</v>
      </c>
      <c r="Y27" s="4">
        <f t="shared" si="86"/>
        <v>805.02867994440601</v>
      </c>
      <c r="Z27" s="4">
        <f t="shared" si="86"/>
        <v>821.70493523142613</v>
      </c>
      <c r="AA27" s="4">
        <f t="shared" si="86"/>
        <v>838.38119051844626</v>
      </c>
      <c r="AB27" s="4">
        <f t="shared" si="86"/>
        <v>855.05744580546639</v>
      </c>
      <c r="AC27" s="4">
        <f t="shared" si="86"/>
        <v>871.73370109248651</v>
      </c>
      <c r="AD27" s="4">
        <f t="shared" si="86"/>
        <v>888.40995637950664</v>
      </c>
      <c r="AE27" s="4">
        <f t="shared" si="86"/>
        <v>905.08621166652676</v>
      </c>
      <c r="AF27" s="4">
        <f t="shared" si="86"/>
        <v>921.76246695354689</v>
      </c>
      <c r="AG27" s="4">
        <f t="shared" si="86"/>
        <v>938.43872224056702</v>
      </c>
      <c r="AH27" s="4">
        <f t="shared" si="86"/>
        <v>955.11497752758714</v>
      </c>
      <c r="AI27" s="4">
        <f t="shared" ref="AI27" si="87">AH27+(AVERAGE($B55:$N55)*(((2/12)*AI$47)+((10/12)*AH$47)))</f>
        <v>971.79123281460727</v>
      </c>
      <c r="AJ27" s="4">
        <f t="shared" ref="AJ27" si="88">AI27+(AVERAGE($B55:$N55)*(((2/12)*AJ$47)+((10/12)*AI$47)))</f>
        <v>988.4674881016274</v>
      </c>
      <c r="AK27" s="4">
        <f t="shared" ref="AK27" si="89">AJ27+(AVERAGE($B55:$N55)*(((2/12)*AK$47)+((10/12)*AJ$47)))</f>
        <v>1005.1437433886475</v>
      </c>
      <c r="AL27" s="4">
        <f t="shared" ref="AL27" si="90">AK27+(AVERAGE($B55:$N55)*(((2/12)*AL$47)+((10/12)*AK$47)))</f>
        <v>1021.8199986756676</v>
      </c>
      <c r="AM27" s="4">
        <f t="shared" ref="AM27" si="91">AL27+(AVERAGE($B55:$N55)*(((2/12)*AM$47)+((10/12)*AL$47)))</f>
        <v>1038.4962539626877</v>
      </c>
      <c r="AN27" s="4">
        <f t="shared" ref="AN27" si="92">AM27+(AVERAGE($B55:$N55)*(((2/12)*AN$47)+((10/12)*AM$47)))</f>
        <v>1055.1725092497077</v>
      </c>
      <c r="AO27" s="4">
        <f t="shared" ref="AO27" si="93">AN27+(AVERAGE($B55:$N55)*(((2/12)*AO$47)+((10/12)*AN$47)))</f>
        <v>1071.8487645367277</v>
      </c>
      <c r="AP27" s="4">
        <f t="shared" ref="AP27" si="94">AO27+(AVERAGE($B55:$N55)*(((2/12)*AP$47)+((10/12)*AO$47)))</f>
        <v>1088.5250198237477</v>
      </c>
      <c r="AQ27" s="4">
        <f t="shared" ref="AQ27" si="95">AP27+(AVERAGE($B55:$N55)*(((2/12)*AQ$47)+((10/12)*AP$47)))</f>
        <v>1105.2012751107677</v>
      </c>
      <c r="AR27" s="4">
        <f t="shared" ref="AR27" si="96">AQ27+(AVERAGE($B55:$N55)*(((2/12)*AR$47)+((10/12)*AQ$47)))</f>
        <v>1121.8775303977877</v>
      </c>
    </row>
    <row r="28" spans="1:44">
      <c r="A28" s="10" t="s">
        <v>4</v>
      </c>
      <c r="B28" s="4">
        <v>64.371499999999997</v>
      </c>
      <c r="C28" s="4">
        <f t="shared" ref="C28:AH28" si="97">B28+(AVERAGE($B56:$N56)*(((3/12)*C$49)+((9/12)*B$49)))</f>
        <v>75.595137359998688</v>
      </c>
      <c r="D28" s="4">
        <f t="shared" si="97"/>
        <v>86.808373587851946</v>
      </c>
      <c r="E28" s="4">
        <f t="shared" si="97"/>
        <v>96.628469939519078</v>
      </c>
      <c r="F28" s="4">
        <f t="shared" si="97"/>
        <v>106.93701161448672</v>
      </c>
      <c r="G28" s="4">
        <f t="shared" si="97"/>
        <v>118.54161593228307</v>
      </c>
      <c r="H28" s="4">
        <f t="shared" si="97"/>
        <v>130.76804479736259</v>
      </c>
      <c r="I28" s="4">
        <f t="shared" si="97"/>
        <v>143.66708020784716</v>
      </c>
      <c r="J28" s="4">
        <f t="shared" si="97"/>
        <v>158.73587336137729</v>
      </c>
      <c r="K28" s="4">
        <f t="shared" si="97"/>
        <v>173.05864021318163</v>
      </c>
      <c r="L28" s="4">
        <f t="shared" si="97"/>
        <v>184.83429150397185</v>
      </c>
      <c r="M28" s="4">
        <f t="shared" si="97"/>
        <v>197.3029778909457</v>
      </c>
      <c r="N28" s="5">
        <f t="shared" si="97"/>
        <v>212.89081553139124</v>
      </c>
      <c r="O28" s="4">
        <f t="shared" si="97"/>
        <v>237.24193489338535</v>
      </c>
      <c r="P28" s="4">
        <f t="shared" si="97"/>
        <v>259.6173483749393</v>
      </c>
      <c r="Q28" s="4">
        <f t="shared" si="97"/>
        <v>281.40905836486615</v>
      </c>
      <c r="R28" s="4">
        <f t="shared" si="97"/>
        <v>301.97261872247543</v>
      </c>
      <c r="S28" s="4">
        <f t="shared" si="97"/>
        <v>321.10836755221493</v>
      </c>
      <c r="T28" s="4">
        <f t="shared" si="97"/>
        <v>337.39142399060722</v>
      </c>
      <c r="U28" s="4">
        <f t="shared" si="97"/>
        <v>352.35542497268949</v>
      </c>
      <c r="V28" s="4">
        <f t="shared" si="97"/>
        <v>364.80565204342588</v>
      </c>
      <c r="W28" s="4">
        <f t="shared" si="97"/>
        <v>376.61242845981445</v>
      </c>
      <c r="X28" s="4">
        <f t="shared" si="97"/>
        <v>387.18773443198774</v>
      </c>
      <c r="Y28" s="4">
        <f t="shared" si="97"/>
        <v>395.34548513429269</v>
      </c>
      <c r="Z28" s="4">
        <f t="shared" si="97"/>
        <v>403.50323583659764</v>
      </c>
      <c r="AA28" s="4">
        <f t="shared" si="97"/>
        <v>411.66098653890259</v>
      </c>
      <c r="AB28" s="4">
        <f t="shared" si="97"/>
        <v>419.81873724120754</v>
      </c>
      <c r="AC28" s="4">
        <f t="shared" si="97"/>
        <v>427.9764879435125</v>
      </c>
      <c r="AD28" s="4">
        <f t="shared" si="97"/>
        <v>436.13423864581745</v>
      </c>
      <c r="AE28" s="4">
        <f t="shared" si="97"/>
        <v>444.2919893481224</v>
      </c>
      <c r="AF28" s="4">
        <f t="shared" si="97"/>
        <v>452.44974005042735</v>
      </c>
      <c r="AG28" s="4">
        <f t="shared" si="97"/>
        <v>460.6074907527323</v>
      </c>
      <c r="AH28" s="4">
        <f t="shared" si="97"/>
        <v>468.76524145503726</v>
      </c>
      <c r="AI28" s="4">
        <f t="shared" ref="AI28" si="98">AH28+(AVERAGE($B56:$N56)*(((3/12)*AI$49)+((9/12)*AH$49)))</f>
        <v>476.92299215734221</v>
      </c>
      <c r="AJ28" s="4">
        <f t="shared" ref="AJ28" si="99">AI28+(AVERAGE($B56:$N56)*(((3/12)*AJ$49)+((9/12)*AI$49)))</f>
        <v>485.08074285964716</v>
      </c>
      <c r="AK28" s="4">
        <f t="shared" ref="AK28" si="100">AJ28+(AVERAGE($B56:$N56)*(((3/12)*AK$49)+((9/12)*AJ$49)))</f>
        <v>493.23849356195211</v>
      </c>
      <c r="AL28" s="4">
        <f t="shared" ref="AL28" si="101">AK28+(AVERAGE($B56:$N56)*(((3/12)*AL$49)+((9/12)*AK$49)))</f>
        <v>501.39624426425706</v>
      </c>
      <c r="AM28" s="4">
        <f t="shared" ref="AM28" si="102">AL28+(AVERAGE($B56:$N56)*(((3/12)*AM$49)+((9/12)*AL$49)))</f>
        <v>509.55399496656202</v>
      </c>
      <c r="AN28" s="4">
        <f t="shared" ref="AN28" si="103">AM28+(AVERAGE($B56:$N56)*(((3/12)*AN$49)+((9/12)*AM$49)))</f>
        <v>517.71174566886691</v>
      </c>
      <c r="AO28" s="4">
        <f t="shared" ref="AO28" si="104">AN28+(AVERAGE($B56:$N56)*(((3/12)*AO$49)+((9/12)*AN$49)))</f>
        <v>525.86949637117186</v>
      </c>
      <c r="AP28" s="4">
        <f t="shared" ref="AP28" si="105">AO28+(AVERAGE($B56:$N56)*(((3/12)*AP$49)+((9/12)*AO$49)))</f>
        <v>534.02724707347681</v>
      </c>
      <c r="AQ28" s="4">
        <f t="shared" ref="AQ28" si="106">AP28+(AVERAGE($B56:$N56)*(((3/12)*AQ$49)+((9/12)*AP$49)))</f>
        <v>542.18499777578177</v>
      </c>
      <c r="AR28" s="4">
        <f t="shared" ref="AR28" si="107">AQ28+(AVERAGE($B56:$N56)*(((3/12)*AR$49)+((9/12)*AQ$49)))</f>
        <v>550.34274847808672</v>
      </c>
    </row>
    <row r="29" spans="1:44">
      <c r="A29" s="10" t="s">
        <v>5</v>
      </c>
      <c r="B29" s="4">
        <v>82.504333333333335</v>
      </c>
      <c r="C29" s="4">
        <f t="shared" ref="C29:AH29" si="108">B29+(AVERAGE($B57:$N57)*(((4/12)*C$49)+((8/12)*B$49)))</f>
        <v>95.000754806539021</v>
      </c>
      <c r="D29" s="4">
        <f t="shared" si="108"/>
        <v>107.25126203862824</v>
      </c>
      <c r="E29" s="4">
        <f t="shared" si="108"/>
        <v>118.15014504105153</v>
      </c>
      <c r="F29" s="4">
        <f t="shared" si="108"/>
        <v>129.70841573901754</v>
      </c>
      <c r="G29" s="4">
        <f t="shared" si="108"/>
        <v>142.64724175383964</v>
      </c>
      <c r="H29" s="4">
        <f t="shared" si="108"/>
        <v>156.19362059965539</v>
      </c>
      <c r="I29" s="4">
        <f t="shared" si="108"/>
        <v>170.74897111122846</v>
      </c>
      <c r="J29" s="4">
        <f t="shared" si="108"/>
        <v>187.47144087264047</v>
      </c>
      <c r="K29" s="4">
        <f t="shared" si="108"/>
        <v>203.00261284589877</v>
      </c>
      <c r="L29" s="4">
        <f t="shared" si="108"/>
        <v>216.1390432310881</v>
      </c>
      <c r="M29" s="4">
        <f t="shared" si="108"/>
        <v>229.95609878691116</v>
      </c>
      <c r="N29" s="5">
        <f t="shared" si="108"/>
        <v>248.38859565836341</v>
      </c>
      <c r="O29" s="4">
        <f t="shared" si="108"/>
        <v>275.14244675914642</v>
      </c>
      <c r="P29" s="4">
        <f t="shared" si="108"/>
        <v>299.91156859183457</v>
      </c>
      <c r="Q29" s="4">
        <f t="shared" si="108"/>
        <v>323.9333876476523</v>
      </c>
      <c r="R29" s="4">
        <f t="shared" si="108"/>
        <v>346.65722702638357</v>
      </c>
      <c r="S29" s="4">
        <f t="shared" si="108"/>
        <v>367.53549707928374</v>
      </c>
      <c r="T29" s="4">
        <f t="shared" si="108"/>
        <v>385.51535933576957</v>
      </c>
      <c r="U29" s="4">
        <f t="shared" si="108"/>
        <v>401.81050588876025</v>
      </c>
      <c r="V29" s="4">
        <f t="shared" si="108"/>
        <v>415.54691527020742</v>
      </c>
      <c r="W29" s="4">
        <f t="shared" si="108"/>
        <v>428.57956327395044</v>
      </c>
      <c r="X29" s="4">
        <f t="shared" si="108"/>
        <v>440.00212480778788</v>
      </c>
      <c r="Y29" s="4">
        <f t="shared" si="108"/>
        <v>449.0430895547172</v>
      </c>
      <c r="Z29" s="4">
        <f t="shared" si="108"/>
        <v>458.08405430164652</v>
      </c>
      <c r="AA29" s="4">
        <f t="shared" si="108"/>
        <v>467.12501904857584</v>
      </c>
      <c r="AB29" s="4">
        <f t="shared" si="108"/>
        <v>476.16598379550516</v>
      </c>
      <c r="AC29" s="4">
        <f t="shared" si="108"/>
        <v>485.20694854243447</v>
      </c>
      <c r="AD29" s="4">
        <f t="shared" si="108"/>
        <v>494.24791328936379</v>
      </c>
      <c r="AE29" s="4">
        <f t="shared" si="108"/>
        <v>503.28887803629311</v>
      </c>
      <c r="AF29" s="4">
        <f t="shared" si="108"/>
        <v>512.32984278322238</v>
      </c>
      <c r="AG29" s="4">
        <f t="shared" si="108"/>
        <v>521.37080753015164</v>
      </c>
      <c r="AH29" s="4">
        <f t="shared" si="108"/>
        <v>530.4117722770809</v>
      </c>
      <c r="AI29" s="4">
        <f t="shared" ref="AI29" si="109">AH29+(AVERAGE($B57:$N57)*(((4/12)*AI$49)+((8/12)*AH$49)))</f>
        <v>539.45273702401016</v>
      </c>
      <c r="AJ29" s="4">
        <f t="shared" ref="AJ29" si="110">AI29+(AVERAGE($B57:$N57)*(((4/12)*AJ$49)+((8/12)*AI$49)))</f>
        <v>548.49370177093942</v>
      </c>
      <c r="AK29" s="4">
        <f t="shared" ref="AK29" si="111">AJ29+(AVERAGE($B57:$N57)*(((4/12)*AK$49)+((8/12)*AJ$49)))</f>
        <v>557.53466651786869</v>
      </c>
      <c r="AL29" s="4">
        <f t="shared" ref="AL29" si="112">AK29+(AVERAGE($B57:$N57)*(((4/12)*AL$49)+((8/12)*AK$49)))</f>
        <v>566.57563126479795</v>
      </c>
      <c r="AM29" s="4">
        <f t="shared" ref="AM29" si="113">AL29+(AVERAGE($B57:$N57)*(((4/12)*AM$49)+((8/12)*AL$49)))</f>
        <v>575.61659601172721</v>
      </c>
      <c r="AN29" s="4">
        <f t="shared" ref="AN29" si="114">AM29+(AVERAGE($B57:$N57)*(((4/12)*AN$49)+((8/12)*AM$49)))</f>
        <v>584.65756075865647</v>
      </c>
      <c r="AO29" s="4">
        <f t="shared" ref="AO29" si="115">AN29+(AVERAGE($B57:$N57)*(((4/12)*AO$49)+((8/12)*AN$49)))</f>
        <v>593.69852550558574</v>
      </c>
      <c r="AP29" s="4">
        <f t="shared" ref="AP29" si="116">AO29+(AVERAGE($B57:$N57)*(((4/12)*AP$49)+((8/12)*AO$49)))</f>
        <v>602.739490252515</v>
      </c>
      <c r="AQ29" s="4">
        <f t="shared" ref="AQ29" si="117">AP29+(AVERAGE($B57:$N57)*(((4/12)*AQ$49)+((8/12)*AP$49)))</f>
        <v>611.78045499944426</v>
      </c>
      <c r="AR29" s="4">
        <f t="shared" ref="AR29" si="118">AQ29+(AVERAGE($B57:$N57)*(((4/12)*AR$49)+((8/12)*AQ$49)))</f>
        <v>620.82141974637352</v>
      </c>
    </row>
    <row r="30" spans="1:44">
      <c r="A30" s="10" t="s">
        <v>6</v>
      </c>
      <c r="B30" s="4">
        <v>88.637166666666673</v>
      </c>
      <c r="C30" s="4">
        <f t="shared" ref="C30:AH30" si="119">B30+(AVERAGE($B58:$N58)*(((5/12)*C$49)+((7/12)*B$49)))</f>
        <v>101.90978845516094</v>
      </c>
      <c r="D30" s="4">
        <f t="shared" si="119"/>
        <v>114.67461769913022</v>
      </c>
      <c r="E30" s="4">
        <f t="shared" si="119"/>
        <v>126.2138149615143</v>
      </c>
      <c r="F30" s="4">
        <f t="shared" si="119"/>
        <v>138.57495908930281</v>
      </c>
      <c r="G30" s="4">
        <f t="shared" si="119"/>
        <v>152.33665479519053</v>
      </c>
      <c r="H30" s="4">
        <f t="shared" si="119"/>
        <v>166.65441320748275</v>
      </c>
      <c r="I30" s="4">
        <f t="shared" si="119"/>
        <v>182.31752316126938</v>
      </c>
      <c r="J30" s="4">
        <f t="shared" si="119"/>
        <v>200.02064485746052</v>
      </c>
      <c r="K30" s="4">
        <f t="shared" si="119"/>
        <v>216.07891697805314</v>
      </c>
      <c r="L30" s="4">
        <f t="shared" si="119"/>
        <v>230.05802624837418</v>
      </c>
      <c r="M30" s="4">
        <f t="shared" si="119"/>
        <v>244.66427037584731</v>
      </c>
      <c r="N30" s="5">
        <f t="shared" si="119"/>
        <v>265.375036846868</v>
      </c>
      <c r="O30" s="4">
        <f t="shared" si="119"/>
        <v>293.41315107616231</v>
      </c>
      <c r="P30" s="4">
        <f t="shared" si="119"/>
        <v>319.56954181866723</v>
      </c>
      <c r="Q30" s="4">
        <f t="shared" si="119"/>
        <v>344.82970556501971</v>
      </c>
      <c r="R30" s="4">
        <f t="shared" si="119"/>
        <v>368.78434810685621</v>
      </c>
      <c r="S30" s="4">
        <f t="shared" si="119"/>
        <v>390.50954883096591</v>
      </c>
      <c r="T30" s="4">
        <f t="shared" si="119"/>
        <v>409.44864179435132</v>
      </c>
      <c r="U30" s="4">
        <f t="shared" si="119"/>
        <v>426.37098429518772</v>
      </c>
      <c r="V30" s="4">
        <f t="shared" si="119"/>
        <v>440.8283328931297</v>
      </c>
      <c r="W30" s="4">
        <f t="shared" si="119"/>
        <v>454.55152753792828</v>
      </c>
      <c r="X30" s="4">
        <f t="shared" si="119"/>
        <v>466.31314990317435</v>
      </c>
      <c r="Y30" s="4">
        <f t="shared" si="119"/>
        <v>475.8715978001149</v>
      </c>
      <c r="Z30" s="4">
        <f t="shared" si="119"/>
        <v>485.43004569705545</v>
      </c>
      <c r="AA30" s="4">
        <f t="shared" si="119"/>
        <v>494.988493593996</v>
      </c>
      <c r="AB30" s="4">
        <f t="shared" si="119"/>
        <v>504.54694149093655</v>
      </c>
      <c r="AC30" s="4">
        <f t="shared" si="119"/>
        <v>514.10538938787715</v>
      </c>
      <c r="AD30" s="4">
        <f t="shared" si="119"/>
        <v>523.66383728481776</v>
      </c>
      <c r="AE30" s="4">
        <f t="shared" si="119"/>
        <v>533.22228518175837</v>
      </c>
      <c r="AF30" s="4">
        <f t="shared" si="119"/>
        <v>542.78073307869897</v>
      </c>
      <c r="AG30" s="4">
        <f t="shared" si="119"/>
        <v>552.33918097563958</v>
      </c>
      <c r="AH30" s="4">
        <f t="shared" si="119"/>
        <v>561.89762887258019</v>
      </c>
      <c r="AI30" s="4">
        <f t="shared" ref="AI30" si="120">AH30+(AVERAGE($B58:$N58)*(((5/12)*AI$49)+((7/12)*AH$49)))</f>
        <v>571.45607676952079</v>
      </c>
      <c r="AJ30" s="4">
        <f t="shared" ref="AJ30" si="121">AI30+(AVERAGE($B58:$N58)*(((5/12)*AJ$49)+((7/12)*AI$49)))</f>
        <v>581.0145246664614</v>
      </c>
      <c r="AK30" s="4">
        <f t="shared" ref="AK30" si="122">AJ30+(AVERAGE($B58:$N58)*(((5/12)*AK$49)+((7/12)*AJ$49)))</f>
        <v>590.572972563402</v>
      </c>
      <c r="AL30" s="4">
        <f t="shared" ref="AL30" si="123">AK30+(AVERAGE($B58:$N58)*(((5/12)*AL$49)+((7/12)*AK$49)))</f>
        <v>600.13142046034261</v>
      </c>
      <c r="AM30" s="4">
        <f t="shared" ref="AM30" si="124">AL30+(AVERAGE($B58:$N58)*(((5/12)*AM$49)+((7/12)*AL$49)))</f>
        <v>609.68986835728322</v>
      </c>
      <c r="AN30" s="4">
        <f t="shared" ref="AN30" si="125">AM30+(AVERAGE($B58:$N58)*(((5/12)*AN$49)+((7/12)*AM$49)))</f>
        <v>619.24831625422382</v>
      </c>
      <c r="AO30" s="4">
        <f t="shared" ref="AO30" si="126">AN30+(AVERAGE($B58:$N58)*(((5/12)*AO$49)+((7/12)*AN$49)))</f>
        <v>628.80676415116443</v>
      </c>
      <c r="AP30" s="4">
        <f t="shared" ref="AP30" si="127">AO30+(AVERAGE($B58:$N58)*(((5/12)*AP$49)+((7/12)*AO$49)))</f>
        <v>638.36521204810504</v>
      </c>
      <c r="AQ30" s="4">
        <f t="shared" ref="AQ30" si="128">AP30+(AVERAGE($B58:$N58)*(((5/12)*AQ$49)+((7/12)*AP$49)))</f>
        <v>647.92365994504564</v>
      </c>
      <c r="AR30" s="4">
        <f t="shared" ref="AR30" si="129">AQ30+(AVERAGE($B58:$N58)*(((5/12)*AR$49)+((7/12)*AQ$49)))</f>
        <v>657.48210784198625</v>
      </c>
    </row>
    <row r="31" spans="1:44">
      <c r="A31" s="10" t="s">
        <v>7</v>
      </c>
      <c r="B31" s="4">
        <v>92.77</v>
      </c>
      <c r="C31" s="4">
        <f t="shared" ref="C31:AH31" si="130">B31+(AVERAGE($B59:$N59)*(((6/12)*C$49)+((6/12)*B$49)))</f>
        <v>106.26427418251163</v>
      </c>
      <c r="D31" s="4">
        <f t="shared" si="130"/>
        <v>118.99384541930652</v>
      </c>
      <c r="E31" s="4">
        <f t="shared" si="130"/>
        <v>130.68881855307291</v>
      </c>
      <c r="F31" s="4">
        <f t="shared" si="130"/>
        <v>143.34196786360388</v>
      </c>
      <c r="G31" s="4">
        <f t="shared" si="130"/>
        <v>157.35281557301334</v>
      </c>
      <c r="H31" s="4">
        <f t="shared" si="130"/>
        <v>171.83912374772294</v>
      </c>
      <c r="I31" s="4">
        <f t="shared" si="130"/>
        <v>187.96898702018422</v>
      </c>
      <c r="J31" s="4">
        <f t="shared" si="130"/>
        <v>205.90927605217598</v>
      </c>
      <c r="K31" s="4">
        <f t="shared" si="130"/>
        <v>221.79487937043933</v>
      </c>
      <c r="L31" s="4">
        <f t="shared" si="130"/>
        <v>236.03436249383279</v>
      </c>
      <c r="M31" s="4">
        <f t="shared" si="130"/>
        <v>250.81497771025988</v>
      </c>
      <c r="N31" s="5">
        <f t="shared" si="130"/>
        <v>273.01336543711551</v>
      </c>
      <c r="O31" s="4">
        <f t="shared" si="130"/>
        <v>301.13939855102313</v>
      </c>
      <c r="P31" s="4">
        <f t="shared" si="130"/>
        <v>327.58024446527082</v>
      </c>
      <c r="Q31" s="4">
        <f t="shared" si="130"/>
        <v>353.00663073295885</v>
      </c>
      <c r="R31" s="4">
        <f t="shared" si="130"/>
        <v>377.17931588890036</v>
      </c>
      <c r="S31" s="4">
        <f t="shared" si="130"/>
        <v>398.81409616138308</v>
      </c>
      <c r="T31" s="4">
        <f t="shared" si="130"/>
        <v>417.91073729530501</v>
      </c>
      <c r="U31" s="4">
        <f t="shared" si="130"/>
        <v>434.72787330845307</v>
      </c>
      <c r="V31" s="4">
        <f t="shared" si="130"/>
        <v>449.29339789681643</v>
      </c>
      <c r="W31" s="4">
        <f t="shared" si="130"/>
        <v>463.125927575248</v>
      </c>
      <c r="X31" s="4">
        <f t="shared" si="130"/>
        <v>474.71078681912502</v>
      </c>
      <c r="Y31" s="4">
        <f t="shared" si="130"/>
        <v>484.38444837151872</v>
      </c>
      <c r="Z31" s="4">
        <f t="shared" si="130"/>
        <v>494.05810992391241</v>
      </c>
      <c r="AA31" s="4">
        <f t="shared" si="130"/>
        <v>503.73177147630611</v>
      </c>
      <c r="AB31" s="4">
        <f t="shared" si="130"/>
        <v>513.4054330286998</v>
      </c>
      <c r="AC31" s="4">
        <f t="shared" si="130"/>
        <v>523.0790945810935</v>
      </c>
      <c r="AD31" s="4">
        <f t="shared" si="130"/>
        <v>532.7527561334872</v>
      </c>
      <c r="AE31" s="4">
        <f t="shared" si="130"/>
        <v>542.42641768588089</v>
      </c>
      <c r="AF31" s="4">
        <f t="shared" si="130"/>
        <v>552.10007923827459</v>
      </c>
      <c r="AG31" s="4">
        <f t="shared" si="130"/>
        <v>561.77374079066828</v>
      </c>
      <c r="AH31" s="4">
        <f t="shared" si="130"/>
        <v>571.44740234306198</v>
      </c>
      <c r="AI31" s="4">
        <f t="shared" ref="AI31" si="131">AH31+(AVERAGE($B59:$N59)*(((6/12)*AI$49)+((6/12)*AH$49)))</f>
        <v>581.12106389545568</v>
      </c>
      <c r="AJ31" s="4">
        <f t="shared" ref="AJ31" si="132">AI31+(AVERAGE($B59:$N59)*(((6/12)*AJ$49)+((6/12)*AI$49)))</f>
        <v>590.79472544784937</v>
      </c>
      <c r="AK31" s="4">
        <f t="shared" ref="AK31" si="133">AJ31+(AVERAGE($B59:$N59)*(((6/12)*AK$49)+((6/12)*AJ$49)))</f>
        <v>600.46838700024307</v>
      </c>
      <c r="AL31" s="4">
        <f t="shared" ref="AL31" si="134">AK31+(AVERAGE($B59:$N59)*(((6/12)*AL$49)+((6/12)*AK$49)))</f>
        <v>610.14204855263677</v>
      </c>
      <c r="AM31" s="4">
        <f t="shared" ref="AM31" si="135">AL31+(AVERAGE($B59:$N59)*(((6/12)*AM$49)+((6/12)*AL$49)))</f>
        <v>619.81571010503046</v>
      </c>
      <c r="AN31" s="4">
        <f t="shared" ref="AN31" si="136">AM31+(AVERAGE($B59:$N59)*(((6/12)*AN$49)+((6/12)*AM$49)))</f>
        <v>629.48937165742416</v>
      </c>
      <c r="AO31" s="4">
        <f t="shared" ref="AO31" si="137">AN31+(AVERAGE($B59:$N59)*(((6/12)*AO$49)+((6/12)*AN$49)))</f>
        <v>639.16303320981785</v>
      </c>
      <c r="AP31" s="4">
        <f t="shared" ref="AP31" si="138">AO31+(AVERAGE($B59:$N59)*(((6/12)*AP$49)+((6/12)*AO$49)))</f>
        <v>648.83669476221155</v>
      </c>
      <c r="AQ31" s="4">
        <f t="shared" ref="AQ31" si="139">AP31+(AVERAGE($B59:$N59)*(((6/12)*AQ$49)+((6/12)*AP$49)))</f>
        <v>658.51035631460525</v>
      </c>
      <c r="AR31" s="4">
        <f t="shared" ref="AR31" si="140">AQ31+(AVERAGE($B59:$N59)*(((6/12)*AR$49)+((6/12)*AQ$49)))</f>
        <v>668.18401786699894</v>
      </c>
    </row>
    <row r="32" spans="1:44">
      <c r="A32" s="10" t="s">
        <v>24</v>
      </c>
      <c r="B32" s="4">
        <v>93.902833333333334</v>
      </c>
      <c r="C32" s="4">
        <f t="shared" ref="C32:AH32" si="141">B32+(((7/12)*C$49)+((5/12)*B$49))</f>
        <v>107.91608333333333</v>
      </c>
      <c r="D32" s="4">
        <f t="shared" si="141"/>
        <v>120.87958333333333</v>
      </c>
      <c r="E32" s="4">
        <f t="shared" si="141"/>
        <v>132.98633333333333</v>
      </c>
      <c r="F32" s="4">
        <f t="shared" si="141"/>
        <v>146.21416666666667</v>
      </c>
      <c r="G32" s="4">
        <f t="shared" si="141"/>
        <v>160.78375</v>
      </c>
      <c r="H32" s="4">
        <f t="shared" si="141"/>
        <v>175.75458333333333</v>
      </c>
      <c r="I32" s="4">
        <f t="shared" si="141"/>
        <v>192.71591666666666</v>
      </c>
      <c r="J32" s="4">
        <f t="shared" si="141"/>
        <v>211.286</v>
      </c>
      <c r="K32" s="4">
        <f t="shared" si="141"/>
        <v>227.32891666666666</v>
      </c>
      <c r="L32" s="4">
        <f t="shared" si="141"/>
        <v>242.14373976499999</v>
      </c>
      <c r="M32" s="4">
        <f t="shared" si="141"/>
        <v>257.42123162344694</v>
      </c>
      <c r="N32" s="5">
        <f t="shared" si="141"/>
        <v>281.64822124257574</v>
      </c>
      <c r="O32" s="4">
        <f t="shared" si="141"/>
        <v>310.46460249257575</v>
      </c>
      <c r="P32" s="4">
        <f t="shared" si="141"/>
        <v>337.76556026757578</v>
      </c>
      <c r="Q32" s="4">
        <f t="shared" si="141"/>
        <v>363.90678185162437</v>
      </c>
      <c r="R32" s="4">
        <f t="shared" si="141"/>
        <v>388.82184435487363</v>
      </c>
      <c r="S32" s="4">
        <f t="shared" si="141"/>
        <v>410.82229676329791</v>
      </c>
      <c r="T32" s="4">
        <f t="shared" si="141"/>
        <v>430.4900358647061</v>
      </c>
      <c r="U32" s="4">
        <f t="shared" si="141"/>
        <v>447.55488187027663</v>
      </c>
      <c r="V32" s="4">
        <f t="shared" si="141"/>
        <v>462.54345417252489</v>
      </c>
      <c r="W32" s="4">
        <f t="shared" si="141"/>
        <v>476.78465003544068</v>
      </c>
      <c r="X32" s="4">
        <f t="shared" si="141"/>
        <v>488.43104290775346</v>
      </c>
      <c r="Y32" s="4">
        <f t="shared" si="141"/>
        <v>498.43104290775346</v>
      </c>
      <c r="Z32" s="4">
        <f t="shared" si="141"/>
        <v>508.43104290775346</v>
      </c>
      <c r="AA32" s="4">
        <f t="shared" si="141"/>
        <v>518.43104290775341</v>
      </c>
      <c r="AB32" s="4">
        <f t="shared" si="141"/>
        <v>528.43104290775341</v>
      </c>
      <c r="AC32" s="4">
        <f t="shared" si="141"/>
        <v>538.43104290775341</v>
      </c>
      <c r="AD32" s="4">
        <f t="shared" si="141"/>
        <v>548.43104290775341</v>
      </c>
      <c r="AE32" s="4">
        <f t="shared" si="141"/>
        <v>558.43104290775341</v>
      </c>
      <c r="AF32" s="4">
        <f t="shared" si="141"/>
        <v>568.43104290775341</v>
      </c>
      <c r="AG32" s="4">
        <f t="shared" si="141"/>
        <v>578.43104290775341</v>
      </c>
      <c r="AH32" s="4">
        <f t="shared" si="141"/>
        <v>588.43104290775341</v>
      </c>
      <c r="AI32" s="4">
        <f t="shared" ref="AI32" si="142">AH32+(((7/12)*AI$49)+((5/12)*AH$49))</f>
        <v>598.43104290775341</v>
      </c>
      <c r="AJ32" s="4">
        <f t="shared" ref="AJ32" si="143">AI32+(((7/12)*AJ$49)+((5/12)*AI$49))</f>
        <v>608.43104290775341</v>
      </c>
      <c r="AK32" s="4">
        <f t="shared" ref="AK32" si="144">AJ32+(((7/12)*AK$49)+((5/12)*AJ$49))</f>
        <v>618.43104290775341</v>
      </c>
      <c r="AL32" s="4">
        <f t="shared" ref="AL32" si="145">AK32+(((7/12)*AL$49)+((5/12)*AK$49))</f>
        <v>628.43104290775341</v>
      </c>
      <c r="AM32" s="4">
        <f t="shared" ref="AM32" si="146">AL32+(((7/12)*AM$49)+((5/12)*AL$49))</f>
        <v>638.43104290775341</v>
      </c>
      <c r="AN32" s="4">
        <f t="shared" ref="AN32" si="147">AM32+(((7/12)*AN$49)+((5/12)*AM$49))</f>
        <v>648.43104290775341</v>
      </c>
      <c r="AO32" s="4">
        <f t="shared" ref="AO32" si="148">AN32+(((7/12)*AO$49)+((5/12)*AN$49))</f>
        <v>658.43104290775341</v>
      </c>
      <c r="AP32" s="4">
        <f t="shared" ref="AP32" si="149">AO32+(((7/12)*AP$49)+((5/12)*AO$49))</f>
        <v>668.43104290775341</v>
      </c>
      <c r="AQ32" s="4">
        <f t="shared" ref="AQ32" si="150">AP32+(((7/12)*AQ$49)+((5/12)*AP$49))</f>
        <v>678.43104290775341</v>
      </c>
      <c r="AR32" s="4">
        <f t="shared" ref="AR32" si="151">AQ32+(((7/12)*AR$49)+((5/12)*AQ$49))</f>
        <v>688.43104290775341</v>
      </c>
    </row>
    <row r="33" spans="1:44">
      <c r="A33" s="10" t="s">
        <v>9</v>
      </c>
      <c r="B33" s="4">
        <v>93.035666666666671</v>
      </c>
      <c r="C33" s="4">
        <f t="shared" ref="C33:AH33" si="152">B33+(AVERAGE($B61:$N61)*(((8/12)*C$49)+((4/12)*B$49)))</f>
        <v>106.61451898889847</v>
      </c>
      <c r="D33" s="4">
        <f t="shared" si="152"/>
        <v>118.93069334779992</v>
      </c>
      <c r="E33" s="4">
        <f t="shared" si="152"/>
        <v>130.62565715789714</v>
      </c>
      <c r="F33" s="4">
        <f t="shared" si="152"/>
        <v>143.52799447252846</v>
      </c>
      <c r="G33" s="4">
        <f t="shared" si="152"/>
        <v>157.66503598354089</v>
      </c>
      <c r="H33" s="4">
        <f t="shared" si="152"/>
        <v>172.10207202976778</v>
      </c>
      <c r="I33" s="4">
        <f t="shared" si="152"/>
        <v>188.74035415110535</v>
      </c>
      <c r="J33" s="4">
        <f t="shared" si="152"/>
        <v>206.67700490394992</v>
      </c>
      <c r="K33" s="4">
        <f t="shared" si="152"/>
        <v>221.78701904471475</v>
      </c>
      <c r="L33" s="4">
        <f t="shared" si="152"/>
        <v>236.16919868829217</v>
      </c>
      <c r="M33" s="4">
        <f t="shared" si="152"/>
        <v>250.90437879277295</v>
      </c>
      <c r="N33" s="5">
        <f t="shared" si="152"/>
        <v>275.50849782735884</v>
      </c>
      <c r="O33" s="4">
        <f t="shared" si="152"/>
        <v>303.05581434560315</v>
      </c>
      <c r="P33" s="4">
        <f t="shared" si="152"/>
        <v>329.35992804414468</v>
      </c>
      <c r="Q33" s="4">
        <f t="shared" si="152"/>
        <v>354.43822143211565</v>
      </c>
      <c r="R33" s="4">
        <f t="shared" si="152"/>
        <v>378.40111028002536</v>
      </c>
      <c r="S33" s="4">
        <f t="shared" si="152"/>
        <v>399.27174058856639</v>
      </c>
      <c r="T33" s="4">
        <f t="shared" si="152"/>
        <v>418.17295595507221</v>
      </c>
      <c r="U33" s="4">
        <f t="shared" si="152"/>
        <v>434.32562084916964</v>
      </c>
      <c r="V33" s="4">
        <f t="shared" si="152"/>
        <v>448.71788843033664</v>
      </c>
      <c r="W33" s="4">
        <f t="shared" si="152"/>
        <v>462.39920699120034</v>
      </c>
      <c r="X33" s="4">
        <f t="shared" si="152"/>
        <v>473.31583864313802</v>
      </c>
      <c r="Y33" s="4">
        <f t="shared" si="152"/>
        <v>482.96196517736536</v>
      </c>
      <c r="Z33" s="4">
        <f t="shared" si="152"/>
        <v>492.60809171159269</v>
      </c>
      <c r="AA33" s="4">
        <f t="shared" si="152"/>
        <v>502.25421824582003</v>
      </c>
      <c r="AB33" s="4">
        <f t="shared" si="152"/>
        <v>511.90034478004736</v>
      </c>
      <c r="AC33" s="4">
        <f t="shared" si="152"/>
        <v>521.54647131427464</v>
      </c>
      <c r="AD33" s="4">
        <f t="shared" si="152"/>
        <v>531.19259784850192</v>
      </c>
      <c r="AE33" s="4">
        <f t="shared" si="152"/>
        <v>540.8387243827292</v>
      </c>
      <c r="AF33" s="4">
        <f t="shared" si="152"/>
        <v>550.48485091695647</v>
      </c>
      <c r="AG33" s="4">
        <f t="shared" si="152"/>
        <v>560.13097745118375</v>
      </c>
      <c r="AH33" s="4">
        <f t="shared" si="152"/>
        <v>569.77710398541103</v>
      </c>
      <c r="AI33" s="4">
        <f t="shared" ref="AI33" si="153">AH33+(AVERAGE($B61:$N61)*(((8/12)*AI$49)+((4/12)*AH$49)))</f>
        <v>579.42323051963831</v>
      </c>
      <c r="AJ33" s="4">
        <f t="shared" ref="AJ33" si="154">AI33+(AVERAGE($B61:$N61)*(((8/12)*AJ$49)+((4/12)*AI$49)))</f>
        <v>589.06935705386559</v>
      </c>
      <c r="AK33" s="4">
        <f t="shared" ref="AK33" si="155">AJ33+(AVERAGE($B61:$N61)*(((8/12)*AK$49)+((4/12)*AJ$49)))</f>
        <v>598.71548358809287</v>
      </c>
      <c r="AL33" s="4">
        <f t="shared" ref="AL33" si="156">AK33+(AVERAGE($B61:$N61)*(((8/12)*AL$49)+((4/12)*AK$49)))</f>
        <v>608.36161012232014</v>
      </c>
      <c r="AM33" s="4">
        <f t="shared" ref="AM33" si="157">AL33+(AVERAGE($B61:$N61)*(((8/12)*AM$49)+((4/12)*AL$49)))</f>
        <v>618.00773665654742</v>
      </c>
      <c r="AN33" s="4">
        <f t="shared" ref="AN33" si="158">AM33+(AVERAGE($B61:$N61)*(((8/12)*AN$49)+((4/12)*AM$49)))</f>
        <v>627.6538631907747</v>
      </c>
      <c r="AO33" s="4">
        <f t="shared" ref="AO33" si="159">AN33+(AVERAGE($B61:$N61)*(((8/12)*AO$49)+((4/12)*AN$49)))</f>
        <v>637.29998972500198</v>
      </c>
      <c r="AP33" s="4">
        <f t="shared" ref="AP33" si="160">AO33+(AVERAGE($B61:$N61)*(((8/12)*AP$49)+((4/12)*AO$49)))</f>
        <v>646.94611625922926</v>
      </c>
      <c r="AQ33" s="4">
        <f t="shared" ref="AQ33" si="161">AP33+(AVERAGE($B61:$N61)*(((8/12)*AQ$49)+((4/12)*AP$49)))</f>
        <v>656.59224279345653</v>
      </c>
      <c r="AR33" s="4">
        <f t="shared" ref="AR33" si="162">AQ33+(AVERAGE($B61:$N61)*(((8/12)*AR$49)+((4/12)*AQ$49)))</f>
        <v>666.23836932768381</v>
      </c>
    </row>
    <row r="34" spans="1:44">
      <c r="A34" s="10" t="s">
        <v>10</v>
      </c>
      <c r="B34" s="4">
        <v>76.168500000000009</v>
      </c>
      <c r="C34" s="4">
        <f t="shared" ref="C34:AH34" si="163">B34+(AVERAGE($B62:$N62)*(((9/12)*C$49)+((3/12)*B$49)))</f>
        <v>88.390319616415269</v>
      </c>
      <c r="D34" s="4">
        <f t="shared" si="163"/>
        <v>99.256704152410947</v>
      </c>
      <c r="E34" s="4">
        <f t="shared" si="163"/>
        <v>109.75036024687564</v>
      </c>
      <c r="F34" s="4">
        <f t="shared" si="163"/>
        <v>121.43869202436917</v>
      </c>
      <c r="G34" s="4">
        <f t="shared" si="163"/>
        <v>134.17995463988035</v>
      </c>
      <c r="H34" s="4">
        <f t="shared" si="163"/>
        <v>147.11201100256361</v>
      </c>
      <c r="I34" s="4">
        <f t="shared" si="163"/>
        <v>162.26833784473661</v>
      </c>
      <c r="J34" s="4">
        <f t="shared" si="163"/>
        <v>178.36091531714365</v>
      </c>
      <c r="K34" s="4">
        <f t="shared" si="163"/>
        <v>191.572355955131</v>
      </c>
      <c r="L34" s="4">
        <f t="shared" si="163"/>
        <v>204.54094839559903</v>
      </c>
      <c r="M34" s="4">
        <f t="shared" si="163"/>
        <v>217.74223763894366</v>
      </c>
      <c r="N34" s="5">
        <f t="shared" si="163"/>
        <v>240.89373412433173</v>
      </c>
      <c r="O34" s="4">
        <f t="shared" si="163"/>
        <v>265.35286913697928</v>
      </c>
      <c r="P34" s="4">
        <f t="shared" si="163"/>
        <v>288.8939493008254</v>
      </c>
      <c r="Q34" s="4">
        <f t="shared" si="163"/>
        <v>311.2407044990652</v>
      </c>
      <c r="R34" s="4">
        <f t="shared" si="163"/>
        <v>332.64841007367573</v>
      </c>
      <c r="S34" s="4">
        <f t="shared" si="163"/>
        <v>351.03384813900379</v>
      </c>
      <c r="T34" s="4">
        <f t="shared" si="163"/>
        <v>367.9062336901398</v>
      </c>
      <c r="U34" s="4">
        <f t="shared" si="163"/>
        <v>382.1028637509533</v>
      </c>
      <c r="V34" s="4">
        <f t="shared" si="163"/>
        <v>394.93936281717589</v>
      </c>
      <c r="W34" s="4">
        <f t="shared" si="163"/>
        <v>407.14778985788104</v>
      </c>
      <c r="X34" s="4">
        <f t="shared" si="163"/>
        <v>416.64455248971086</v>
      </c>
      <c r="Y34" s="4">
        <f t="shared" si="163"/>
        <v>425.28753084405224</v>
      </c>
      <c r="Z34" s="4">
        <f t="shared" si="163"/>
        <v>433.93050919839362</v>
      </c>
      <c r="AA34" s="4">
        <f t="shared" si="163"/>
        <v>442.573487552735</v>
      </c>
      <c r="AB34" s="4">
        <f t="shared" si="163"/>
        <v>451.21646590707638</v>
      </c>
      <c r="AC34" s="4">
        <f t="shared" si="163"/>
        <v>459.85944426141776</v>
      </c>
      <c r="AD34" s="4">
        <f t="shared" si="163"/>
        <v>468.50242261575914</v>
      </c>
      <c r="AE34" s="4">
        <f t="shared" si="163"/>
        <v>477.14540097010052</v>
      </c>
      <c r="AF34" s="4">
        <f t="shared" si="163"/>
        <v>485.78837932444191</v>
      </c>
      <c r="AG34" s="4">
        <f t="shared" si="163"/>
        <v>494.43135767878329</v>
      </c>
      <c r="AH34" s="4">
        <f t="shared" si="163"/>
        <v>503.07433603312467</v>
      </c>
      <c r="AI34" s="4">
        <f t="shared" ref="AI34" si="164">AH34+(AVERAGE($B62:$N62)*(((9/12)*AI$49)+((3/12)*AH$49)))</f>
        <v>511.71731438746605</v>
      </c>
      <c r="AJ34" s="4">
        <f t="shared" ref="AJ34" si="165">AI34+(AVERAGE($B62:$N62)*(((9/12)*AJ$49)+((3/12)*AI$49)))</f>
        <v>520.36029274180737</v>
      </c>
      <c r="AK34" s="4">
        <f t="shared" ref="AK34" si="166">AJ34+(AVERAGE($B62:$N62)*(((9/12)*AK$49)+((3/12)*AJ$49)))</f>
        <v>529.00327109614875</v>
      </c>
      <c r="AL34" s="4">
        <f t="shared" ref="AL34" si="167">AK34+(AVERAGE($B62:$N62)*(((9/12)*AL$49)+((3/12)*AK$49)))</f>
        <v>537.64624945049013</v>
      </c>
      <c r="AM34" s="4">
        <f t="shared" ref="AM34" si="168">AL34+(AVERAGE($B62:$N62)*(((9/12)*AM$49)+((3/12)*AL$49)))</f>
        <v>546.28922780483151</v>
      </c>
      <c r="AN34" s="4">
        <f t="shared" ref="AN34" si="169">AM34+(AVERAGE($B62:$N62)*(((9/12)*AN$49)+((3/12)*AM$49)))</f>
        <v>554.93220615917289</v>
      </c>
      <c r="AO34" s="4">
        <f t="shared" ref="AO34" si="170">AN34+(AVERAGE($B62:$N62)*(((9/12)*AO$49)+((3/12)*AN$49)))</f>
        <v>563.57518451351427</v>
      </c>
      <c r="AP34" s="4">
        <f t="shared" ref="AP34" si="171">AO34+(AVERAGE($B62:$N62)*(((9/12)*AP$49)+((3/12)*AO$49)))</f>
        <v>572.21816286785565</v>
      </c>
      <c r="AQ34" s="4">
        <f t="shared" ref="AQ34" si="172">AP34+(AVERAGE($B62:$N62)*(((9/12)*AQ$49)+((3/12)*AP$49)))</f>
        <v>580.86114122219703</v>
      </c>
      <c r="AR34" s="4">
        <f t="shared" ref="AR34" si="173">AQ34+(AVERAGE($B62:$N62)*(((9/12)*AR$49)+((3/12)*AQ$49)))</f>
        <v>589.50411957653841</v>
      </c>
    </row>
    <row r="35" spans="1:44">
      <c r="A35" s="10" t="s">
        <v>11</v>
      </c>
      <c r="B35" s="4">
        <v>114.9645</v>
      </c>
      <c r="C35" s="4">
        <f t="shared" ref="C35:AH35" si="174">B35+(AVERAGE($B63:$N63)*(((10/12)*C$47)+((2/12)*B$47)))</f>
        <v>139.676000154279</v>
      </c>
      <c r="D35" s="4">
        <f t="shared" si="174"/>
        <v>159.5204709164903</v>
      </c>
      <c r="E35" s="4">
        <f t="shared" si="174"/>
        <v>178.03466225964581</v>
      </c>
      <c r="F35" s="4">
        <f t="shared" si="174"/>
        <v>198.34134875220701</v>
      </c>
      <c r="G35" s="4">
        <f t="shared" si="174"/>
        <v>220.14020814850409</v>
      </c>
      <c r="H35" s="4">
        <f t="shared" si="174"/>
        <v>241.35808622973857</v>
      </c>
      <c r="I35" s="4">
        <f t="shared" si="174"/>
        <v>270.39233905673962</v>
      </c>
      <c r="J35" s="4">
        <f t="shared" si="174"/>
        <v>300.63076479894033</v>
      </c>
      <c r="K35" s="4">
        <f t="shared" si="174"/>
        <v>326.29855075948774</v>
      </c>
      <c r="L35" s="4">
        <f t="shared" si="174"/>
        <v>351.81178415449841</v>
      </c>
      <c r="M35" s="4">
        <f t="shared" si="174"/>
        <v>383.84336048531401</v>
      </c>
      <c r="N35" s="5">
        <f t="shared" si="174"/>
        <v>430.06496301506718</v>
      </c>
      <c r="O35" s="4">
        <f t="shared" si="174"/>
        <v>473.91070590338734</v>
      </c>
      <c r="P35" s="4">
        <f t="shared" si="174"/>
        <v>518.68378391364809</v>
      </c>
      <c r="Q35" s="4">
        <f t="shared" si="174"/>
        <v>558.19119695374104</v>
      </c>
      <c r="R35" s="4">
        <f t="shared" si="174"/>
        <v>595.25782531238531</v>
      </c>
      <c r="S35" s="4">
        <f t="shared" si="174"/>
        <v>627.23746943630999</v>
      </c>
      <c r="T35" s="4">
        <f t="shared" si="174"/>
        <v>657.07161850672742</v>
      </c>
      <c r="U35" s="4">
        <f t="shared" si="174"/>
        <v>680.36596690294903</v>
      </c>
      <c r="V35" s="4">
        <f t="shared" si="174"/>
        <v>701.50618642250652</v>
      </c>
      <c r="W35" s="4">
        <f t="shared" si="174"/>
        <v>721.66621952602929</v>
      </c>
      <c r="X35" s="4">
        <f t="shared" si="174"/>
        <v>738.10829228128773</v>
      </c>
      <c r="Y35" s="4">
        <f t="shared" si="174"/>
        <v>753.83883330283811</v>
      </c>
      <c r="Z35" s="4">
        <f t="shared" si="174"/>
        <v>769.56937432438849</v>
      </c>
      <c r="AA35" s="4">
        <f t="shared" si="174"/>
        <v>785.29991534593887</v>
      </c>
      <c r="AB35" s="4">
        <f t="shared" si="174"/>
        <v>801.03045636748925</v>
      </c>
      <c r="AC35" s="4">
        <f t="shared" si="174"/>
        <v>816.76099738903963</v>
      </c>
      <c r="AD35" s="4">
        <f t="shared" si="174"/>
        <v>832.49153841059001</v>
      </c>
      <c r="AE35" s="4">
        <f t="shared" si="174"/>
        <v>848.22207943214039</v>
      </c>
      <c r="AF35" s="4">
        <f t="shared" si="174"/>
        <v>863.95262045369077</v>
      </c>
      <c r="AG35" s="4">
        <f t="shared" si="174"/>
        <v>879.68316147524115</v>
      </c>
      <c r="AH35" s="4">
        <f t="shared" si="174"/>
        <v>895.41370249679153</v>
      </c>
      <c r="AI35" s="4">
        <f t="shared" ref="AI35" si="175">AH35+(AVERAGE($B63:$N63)*(((10/12)*AI$47)+((2/12)*AH$47)))</f>
        <v>911.14424351834191</v>
      </c>
      <c r="AJ35" s="4">
        <f t="shared" ref="AJ35" si="176">AI35+(AVERAGE($B63:$N63)*(((10/12)*AJ$47)+((2/12)*AI$47)))</f>
        <v>926.87478453989229</v>
      </c>
      <c r="AK35" s="4">
        <f t="shared" ref="AK35" si="177">AJ35+(AVERAGE($B63:$N63)*(((10/12)*AK$47)+((2/12)*AJ$47)))</f>
        <v>942.60532556144267</v>
      </c>
      <c r="AL35" s="4">
        <f t="shared" ref="AL35" si="178">AK35+(AVERAGE($B63:$N63)*(((10/12)*AL$47)+((2/12)*AK$47)))</f>
        <v>958.33586658299305</v>
      </c>
      <c r="AM35" s="4">
        <f t="shared" ref="AM35" si="179">AL35+(AVERAGE($B63:$N63)*(((10/12)*AM$47)+((2/12)*AL$47)))</f>
        <v>974.06640760454343</v>
      </c>
      <c r="AN35" s="4">
        <f t="shared" ref="AN35" si="180">AM35+(AVERAGE($B63:$N63)*(((10/12)*AN$47)+((2/12)*AM$47)))</f>
        <v>989.79694862609381</v>
      </c>
      <c r="AO35" s="4">
        <f t="shared" ref="AO35" si="181">AN35+(AVERAGE($B63:$N63)*(((10/12)*AO$47)+((2/12)*AN$47)))</f>
        <v>1005.5274896476442</v>
      </c>
      <c r="AP35" s="4">
        <f t="shared" ref="AP35" si="182">AO35+(AVERAGE($B63:$N63)*(((10/12)*AP$47)+((2/12)*AO$47)))</f>
        <v>1021.2580306691946</v>
      </c>
      <c r="AQ35" s="4">
        <f t="shared" ref="AQ35" si="183">AP35+(AVERAGE($B63:$N63)*(((10/12)*AQ$47)+((2/12)*AP$47)))</f>
        <v>1036.9885716907449</v>
      </c>
      <c r="AR35" s="4">
        <f t="shared" ref="AR35" si="184">AQ35+(AVERAGE($B63:$N63)*(((10/12)*AR$47)+((2/12)*AQ$47)))</f>
        <v>1052.7191127122953</v>
      </c>
    </row>
    <row r="36" spans="1:44">
      <c r="A36" s="11" t="s">
        <v>12</v>
      </c>
      <c r="B36" s="6">
        <v>157.65525</v>
      </c>
      <c r="C36" s="6">
        <f t="shared" ref="C36:AH36" si="185">B36+(AVERAGE($B64:$N64)*(((11/12)*C$47)+((1/12)*B$47)))</f>
        <v>187.92393119776892</v>
      </c>
      <c r="D36" s="6">
        <f t="shared" si="185"/>
        <v>211.62805318204593</v>
      </c>
      <c r="E36" s="6">
        <f t="shared" si="185"/>
        <v>234.25710478623941</v>
      </c>
      <c r="F36" s="6">
        <f t="shared" si="185"/>
        <v>259.35286259625093</v>
      </c>
      <c r="G36" s="6">
        <f t="shared" si="185"/>
        <v>286.18483418792488</v>
      </c>
      <c r="H36" s="6">
        <f t="shared" si="185"/>
        <v>312.06967792496351</v>
      </c>
      <c r="I36" s="6">
        <f t="shared" si="185"/>
        <v>348.60192431462417</v>
      </c>
      <c r="J36" s="6">
        <f t="shared" si="185"/>
        <v>385.58397617016419</v>
      </c>
      <c r="K36" s="6">
        <f t="shared" si="185"/>
        <v>416.46660490692511</v>
      </c>
      <c r="L36" s="6">
        <f t="shared" si="185"/>
        <v>447.80120626652092</v>
      </c>
      <c r="M36" s="6">
        <f t="shared" si="185"/>
        <v>487.80708419559284</v>
      </c>
      <c r="N36" s="7">
        <f t="shared" si="185"/>
        <v>545.99175651936946</v>
      </c>
      <c r="O36" s="6">
        <f t="shared" si="185"/>
        <v>599.07795532331806</v>
      </c>
      <c r="P36" s="6">
        <f t="shared" si="185"/>
        <v>654.1420769520854</v>
      </c>
      <c r="Q36" s="6">
        <f t="shared" si="185"/>
        <v>701.83100996245105</v>
      </c>
      <c r="R36" s="6">
        <f t="shared" si="185"/>
        <v>747.06226459486459</v>
      </c>
      <c r="S36" s="6">
        <f t="shared" si="185"/>
        <v>785.6336845979107</v>
      </c>
      <c r="T36" s="6">
        <f t="shared" si="185"/>
        <v>822.02400944559736</v>
      </c>
      <c r="U36" s="6">
        <f t="shared" si="185"/>
        <v>849.77831358863375</v>
      </c>
      <c r="V36" s="6">
        <f t="shared" si="185"/>
        <v>875.55721764338682</v>
      </c>
      <c r="W36" s="6">
        <f t="shared" si="185"/>
        <v>900.14703743923201</v>
      </c>
      <c r="X36" s="6">
        <f t="shared" si="185"/>
        <v>919.84632563089542</v>
      </c>
      <c r="Y36" s="6">
        <f t="shared" si="185"/>
        <v>939.10994301330879</v>
      </c>
      <c r="Z36" s="6">
        <f t="shared" si="185"/>
        <v>958.37356039572217</v>
      </c>
      <c r="AA36" s="6">
        <f t="shared" si="185"/>
        <v>977.63717777813554</v>
      </c>
      <c r="AB36" s="6">
        <f t="shared" si="185"/>
        <v>996.90079516054891</v>
      </c>
      <c r="AC36" s="6">
        <f t="shared" si="185"/>
        <v>1016.1644125429623</v>
      </c>
      <c r="AD36" s="6">
        <f t="shared" si="185"/>
        <v>1035.4280299253758</v>
      </c>
      <c r="AE36" s="6">
        <f t="shared" si="185"/>
        <v>1054.6916473077893</v>
      </c>
      <c r="AF36" s="6">
        <f t="shared" si="185"/>
        <v>1073.9552646902027</v>
      </c>
      <c r="AG36" s="6">
        <f t="shared" si="185"/>
        <v>1093.2188820726162</v>
      </c>
      <c r="AH36" s="6">
        <f t="shared" si="185"/>
        <v>1112.4824994550297</v>
      </c>
      <c r="AI36" s="6">
        <f t="shared" ref="AI36" si="186">AH36+(AVERAGE($B64:$N64)*(((11/12)*AI$47)+((1/12)*AH$47)))</f>
        <v>1131.7461168374432</v>
      </c>
      <c r="AJ36" s="6">
        <f t="shared" ref="AJ36" si="187">AI36+(AVERAGE($B64:$N64)*(((11/12)*AJ$47)+((1/12)*AI$47)))</f>
        <v>1151.0097342198567</v>
      </c>
      <c r="AK36" s="6">
        <f t="shared" ref="AK36" si="188">AJ36+(AVERAGE($B64:$N64)*(((11/12)*AK$47)+((1/12)*AJ$47)))</f>
        <v>1170.2733516022702</v>
      </c>
      <c r="AL36" s="6">
        <f t="shared" ref="AL36" si="189">AK36+(AVERAGE($B64:$N64)*(((11/12)*AL$47)+((1/12)*AK$47)))</f>
        <v>1189.5369689846837</v>
      </c>
      <c r="AM36" s="6">
        <f t="shared" ref="AM36" si="190">AL36+(AVERAGE($B64:$N64)*(((11/12)*AM$47)+((1/12)*AL$47)))</f>
        <v>1208.8005863670971</v>
      </c>
      <c r="AN36" s="6">
        <f t="shared" ref="AN36" si="191">AM36+(AVERAGE($B64:$N64)*(((11/12)*AN$47)+((1/12)*AM$47)))</f>
        <v>1228.0642037495106</v>
      </c>
      <c r="AO36" s="6">
        <f t="shared" ref="AO36" si="192">AN36+(AVERAGE($B64:$N64)*(((11/12)*AO$47)+((1/12)*AN$47)))</f>
        <v>1247.3278211319241</v>
      </c>
      <c r="AP36" s="6">
        <f t="shared" ref="AP36" si="193">AO36+(AVERAGE($B64:$N64)*(((11/12)*AP$47)+((1/12)*AO$47)))</f>
        <v>1266.5914385143376</v>
      </c>
      <c r="AQ36" s="6">
        <f t="shared" ref="AQ36" si="194">AP36+(AVERAGE($B64:$N64)*(((11/12)*AQ$47)+((1/12)*AP$47)))</f>
        <v>1285.8550558967511</v>
      </c>
      <c r="AR36" s="6">
        <f t="shared" ref="AR36" si="195">AQ36+(AVERAGE($B64:$N64)*(((11/12)*AR$47)+((1/12)*AQ$47)))</f>
        <v>1305.1186732791646</v>
      </c>
    </row>
    <row r="37" spans="1:44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"/>
    </row>
    <row r="38" spans="1:44">
      <c r="A38" s="13" t="s">
        <v>18</v>
      </c>
      <c r="B38" s="4"/>
      <c r="C38" s="23"/>
      <c r="D38" s="39" t="s">
        <v>27</v>
      </c>
      <c r="F38" s="4"/>
      <c r="G38" s="4"/>
      <c r="H38" s="4"/>
      <c r="I38" s="4"/>
      <c r="J38" s="4"/>
      <c r="K38" s="4"/>
      <c r="L38" s="4"/>
      <c r="M38" s="4"/>
      <c r="N38" s="4"/>
      <c r="O38" s="9"/>
    </row>
    <row r="39" spans="1:44">
      <c r="A39" s="13"/>
      <c r="E39" s="4"/>
      <c r="F39" s="4"/>
      <c r="G39" s="4"/>
      <c r="H39" s="4"/>
      <c r="I39" s="4"/>
      <c r="J39" s="4"/>
      <c r="K39" s="4"/>
      <c r="L39" s="4"/>
      <c r="M39" s="4"/>
    </row>
    <row r="40" spans="1:44">
      <c r="A40" s="13"/>
      <c r="E40" s="4"/>
      <c r="F40" s="4"/>
      <c r="G40" s="4"/>
      <c r="H40" s="4"/>
      <c r="I40" s="51" t="s">
        <v>29</v>
      </c>
      <c r="J40" s="50"/>
      <c r="K40" s="4"/>
      <c r="L40" s="4"/>
      <c r="M40" s="4"/>
      <c r="Q40" s="38"/>
      <c r="X40" s="53" t="s">
        <v>30</v>
      </c>
      <c r="Y40" s="38" t="s">
        <v>31</v>
      </c>
    </row>
    <row r="41" spans="1:44">
      <c r="A41" s="13"/>
      <c r="E41" s="4"/>
      <c r="F41" s="4"/>
      <c r="G41" s="4"/>
      <c r="H41" s="4"/>
      <c r="I41" s="4"/>
      <c r="J41" s="4"/>
      <c r="K41" s="4"/>
      <c r="L41" s="4"/>
      <c r="M41" s="4"/>
      <c r="N41" s="4"/>
      <c r="O41" s="60" t="s">
        <v>37</v>
      </c>
      <c r="P41" s="61"/>
      <c r="Q41" s="61"/>
      <c r="R41" s="61"/>
      <c r="S41" s="61"/>
      <c r="T41" s="4"/>
      <c r="U41" s="4"/>
      <c r="V41" s="4"/>
      <c r="W41" s="4"/>
    </row>
    <row r="42" spans="1:44">
      <c r="A42" s="1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44">
      <c r="A43" s="1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44">
      <c r="A44" s="13"/>
      <c r="E44" s="4"/>
      <c r="F44" s="4"/>
      <c r="G44" s="40" t="s">
        <v>28</v>
      </c>
      <c r="H44" s="37">
        <f>+H24</f>
        <v>2004</v>
      </c>
      <c r="I44" s="37">
        <f>+I24</f>
        <v>2005</v>
      </c>
      <c r="J44" s="37">
        <f t="shared" ref="J44:AH44" si="196">+J24</f>
        <v>2006</v>
      </c>
      <c r="K44" s="37">
        <f t="shared" si="196"/>
        <v>2007</v>
      </c>
      <c r="L44" s="37">
        <f t="shared" si="196"/>
        <v>2008</v>
      </c>
      <c r="M44" s="37">
        <f t="shared" si="196"/>
        <v>2009</v>
      </c>
      <c r="N44" s="37">
        <f t="shared" si="196"/>
        <v>2010</v>
      </c>
      <c r="O44" s="37">
        <f t="shared" si="196"/>
        <v>2011</v>
      </c>
      <c r="P44" s="37">
        <f t="shared" si="196"/>
        <v>2012</v>
      </c>
      <c r="Q44" s="37">
        <f t="shared" si="196"/>
        <v>2013</v>
      </c>
      <c r="R44" s="37">
        <f t="shared" si="196"/>
        <v>2014</v>
      </c>
      <c r="S44" s="37">
        <f t="shared" si="196"/>
        <v>2015</v>
      </c>
      <c r="T44" s="37">
        <f t="shared" si="196"/>
        <v>2016</v>
      </c>
      <c r="U44" s="37">
        <f t="shared" si="196"/>
        <v>2017</v>
      </c>
      <c r="V44" s="37">
        <f t="shared" si="196"/>
        <v>2018</v>
      </c>
      <c r="W44" s="37">
        <f t="shared" si="196"/>
        <v>2019</v>
      </c>
      <c r="X44" s="37">
        <f t="shared" si="196"/>
        <v>2020</v>
      </c>
      <c r="Y44" s="37">
        <f t="shared" si="196"/>
        <v>2021</v>
      </c>
      <c r="Z44" s="37">
        <f t="shared" si="196"/>
        <v>2022</v>
      </c>
      <c r="AA44" s="37">
        <f t="shared" si="196"/>
        <v>2023</v>
      </c>
      <c r="AB44" s="37">
        <f t="shared" si="196"/>
        <v>2024</v>
      </c>
      <c r="AC44" s="37">
        <f t="shared" si="196"/>
        <v>2025</v>
      </c>
      <c r="AD44" s="37">
        <f t="shared" si="196"/>
        <v>2026</v>
      </c>
      <c r="AE44" s="37">
        <f t="shared" si="196"/>
        <v>2027</v>
      </c>
      <c r="AF44" s="37">
        <f t="shared" si="196"/>
        <v>2028</v>
      </c>
      <c r="AG44" s="37">
        <f t="shared" si="196"/>
        <v>2029</v>
      </c>
      <c r="AH44" s="37">
        <f t="shared" si="196"/>
        <v>2030</v>
      </c>
      <c r="AI44" s="28">
        <f t="shared" ref="AI44" si="197">+AH44+1</f>
        <v>2031</v>
      </c>
      <c r="AJ44" s="28">
        <f t="shared" ref="AJ44" si="198">+AI44+1</f>
        <v>2032</v>
      </c>
      <c r="AK44" s="28">
        <f t="shared" ref="AK44" si="199">+AJ44+1</f>
        <v>2033</v>
      </c>
      <c r="AL44" s="28">
        <f t="shared" ref="AL44" si="200">+AK44+1</f>
        <v>2034</v>
      </c>
      <c r="AM44" s="28">
        <f t="shared" ref="AM44" si="201">+AL44+1</f>
        <v>2035</v>
      </c>
      <c r="AN44" s="28">
        <f t="shared" ref="AN44" si="202">+AM44+1</f>
        <v>2036</v>
      </c>
      <c r="AO44" s="28">
        <f t="shared" ref="AO44" si="203">+AN44+1</f>
        <v>2037</v>
      </c>
      <c r="AP44" s="28">
        <f t="shared" ref="AP44" si="204">+AO44+1</f>
        <v>2038</v>
      </c>
      <c r="AQ44" s="28">
        <f t="shared" ref="AQ44" si="205">+AP44+1</f>
        <v>2039</v>
      </c>
      <c r="AR44" s="28">
        <f t="shared" ref="AR44" si="206">+AQ44+1</f>
        <v>2040</v>
      </c>
    </row>
    <row r="45" spans="1:44">
      <c r="A45" s="13"/>
      <c r="B45" t="s">
        <v>22</v>
      </c>
      <c r="E45" s="4"/>
      <c r="F45" s="4" t="s">
        <v>23</v>
      </c>
      <c r="G45" s="4"/>
      <c r="H45" s="4"/>
      <c r="I45" s="4"/>
      <c r="J45" s="4"/>
      <c r="K45" s="4"/>
      <c r="L45" s="4"/>
      <c r="M45" s="4"/>
    </row>
    <row r="46" spans="1:44">
      <c r="A46" s="52"/>
      <c r="H46" s="32"/>
      <c r="I46" s="32"/>
      <c r="J46" s="32"/>
      <c r="K46" s="32"/>
      <c r="L46" s="32"/>
      <c r="M46" s="32"/>
      <c r="N46" s="32">
        <f>+N47</f>
        <v>62.051045000000016</v>
      </c>
      <c r="O46" s="32">
        <f>+N46+O47</f>
        <v>116.53604500000002</v>
      </c>
      <c r="P46" s="32">
        <f t="shared" ref="P46:W46" si="207">+O46+P47</f>
        <v>173.94908410000002</v>
      </c>
      <c r="Q46" s="32">
        <f t="shared" si="207"/>
        <v>222.74271926892567</v>
      </c>
      <c r="R46" s="32">
        <f t="shared" si="207"/>
        <v>269.53634344726606</v>
      </c>
      <c r="S46" s="32">
        <f t="shared" si="207"/>
        <v>308.968785928903</v>
      </c>
      <c r="T46" s="32">
        <f t="shared" si="207"/>
        <v>346.6000947358657</v>
      </c>
      <c r="U46" s="32">
        <f t="shared" si="207"/>
        <v>374.61389232420674</v>
      </c>
      <c r="V46" s="32">
        <f t="shared" si="207"/>
        <v>401.26464956570823</v>
      </c>
      <c r="W46" s="32">
        <f t="shared" si="207"/>
        <v>426.6925498475868</v>
      </c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1:44">
      <c r="A47" s="13" t="s">
        <v>42</v>
      </c>
      <c r="B47">
        <v>31.346</v>
      </c>
      <c r="C47">
        <v>31.433</v>
      </c>
      <c r="D47">
        <v>23.99</v>
      </c>
      <c r="E47">
        <v>23.449000000000002</v>
      </c>
      <c r="F47" s="4">
        <v>26.292000000000002</v>
      </c>
      <c r="G47" s="4">
        <v>28</v>
      </c>
      <c r="H47" s="4">
        <v>26.771999999999998</v>
      </c>
      <c r="I47" s="49">
        <v>38.942999999999998</v>
      </c>
      <c r="J47" s="49">
        <v>38.345999999999997</v>
      </c>
      <c r="K47" s="49">
        <v>31.492000000000001</v>
      </c>
      <c r="L47" s="49">
        <v>32.627000000000002</v>
      </c>
      <c r="M47" s="49">
        <v>42.344999999999999</v>
      </c>
      <c r="N47" s="49">
        <v>62.051045000000016</v>
      </c>
      <c r="O47" s="49">
        <v>54.484999999999999</v>
      </c>
      <c r="P47" s="49">
        <v>57.413039099999999</v>
      </c>
      <c r="Q47" s="47">
        <f t="shared" ref="Q47:W47" si="208">Q51/$B$19</f>
        <v>48.793635168925633</v>
      </c>
      <c r="R47" s="47">
        <f t="shared" si="208"/>
        <v>46.793624178340387</v>
      </c>
      <c r="S47" s="47">
        <f t="shared" si="208"/>
        <v>39.432442481636961</v>
      </c>
      <c r="T47" s="47">
        <f t="shared" si="208"/>
        <v>37.631308806962679</v>
      </c>
      <c r="U47" s="47">
        <f t="shared" si="208"/>
        <v>28.013797588341031</v>
      </c>
      <c r="V47" s="47">
        <f t="shared" si="208"/>
        <v>26.650757241501481</v>
      </c>
      <c r="W47" s="47">
        <f t="shared" si="208"/>
        <v>25.427900281878596</v>
      </c>
      <c r="X47" s="31">
        <v>20</v>
      </c>
      <c r="Y47" s="31">
        <f t="shared" ref="Y47:AH47" si="209">+X47</f>
        <v>20</v>
      </c>
      <c r="Z47" s="31">
        <f t="shared" si="209"/>
        <v>20</v>
      </c>
      <c r="AA47" s="31">
        <f t="shared" si="209"/>
        <v>20</v>
      </c>
      <c r="AB47" s="31">
        <f t="shared" si="209"/>
        <v>20</v>
      </c>
      <c r="AC47" s="31">
        <f t="shared" si="209"/>
        <v>20</v>
      </c>
      <c r="AD47" s="31">
        <f t="shared" si="209"/>
        <v>20</v>
      </c>
      <c r="AE47" s="31">
        <f t="shared" si="209"/>
        <v>20</v>
      </c>
      <c r="AF47" s="31">
        <f t="shared" si="209"/>
        <v>20</v>
      </c>
      <c r="AG47" s="31">
        <f t="shared" si="209"/>
        <v>20</v>
      </c>
      <c r="AH47" s="31">
        <f t="shared" si="209"/>
        <v>20</v>
      </c>
      <c r="AI47" s="31">
        <f t="shared" ref="AI47" si="210">+AH47</f>
        <v>20</v>
      </c>
      <c r="AJ47" s="31">
        <f t="shared" ref="AJ47" si="211">+AI47</f>
        <v>20</v>
      </c>
      <c r="AK47" s="31">
        <f t="shared" ref="AK47" si="212">+AJ47</f>
        <v>20</v>
      </c>
      <c r="AL47" s="31">
        <f t="shared" ref="AL47" si="213">+AK47</f>
        <v>20</v>
      </c>
      <c r="AM47" s="31">
        <f t="shared" ref="AM47" si="214">+AL47</f>
        <v>20</v>
      </c>
      <c r="AN47" s="31">
        <f t="shared" ref="AN47" si="215">+AM47</f>
        <v>20</v>
      </c>
      <c r="AO47" s="31">
        <f t="shared" ref="AO47" si="216">+AN47</f>
        <v>20</v>
      </c>
      <c r="AP47" s="31">
        <f t="shared" ref="AP47" si="217">+AO47</f>
        <v>20</v>
      </c>
      <c r="AQ47" s="31">
        <f t="shared" ref="AQ47" si="218">+AP47</f>
        <v>20</v>
      </c>
      <c r="AR47" s="31">
        <f t="shared" ref="AR47" si="219">+AQ47</f>
        <v>20</v>
      </c>
    </row>
    <row r="48" spans="1:44">
      <c r="A48" s="52"/>
      <c r="K48" s="42"/>
      <c r="N48" s="32">
        <f>+N49</f>
        <v>30.625714999999996</v>
      </c>
      <c r="O48" s="32">
        <f t="shared" ref="O48:W48" si="220">+N48+O49</f>
        <v>58.149715</v>
      </c>
      <c r="P48" s="32">
        <f t="shared" si="220"/>
        <v>85.291356900000011</v>
      </c>
      <c r="Q48" s="32">
        <f t="shared" si="220"/>
        <v>110.71799254408327</v>
      </c>
      <c r="R48" s="32">
        <f t="shared" si="220"/>
        <v>135.26764566102256</v>
      </c>
      <c r="S48" s="32">
        <f t="shared" si="220"/>
        <v>155.44724042050754</v>
      </c>
      <c r="T48" s="32">
        <f t="shared" si="220"/>
        <v>174.74936833757516</v>
      </c>
      <c r="U48" s="32">
        <f t="shared" si="220"/>
        <v>190.21615583493349</v>
      </c>
      <c r="V48" s="32">
        <f t="shared" si="220"/>
        <v>204.86314585496032</v>
      </c>
      <c r="W48" s="32">
        <f t="shared" si="220"/>
        <v>218.81448874851105</v>
      </c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</row>
    <row r="49" spans="1:44">
      <c r="A49" s="13" t="s">
        <v>43</v>
      </c>
      <c r="B49">
        <v>13.567</v>
      </c>
      <c r="C49">
        <v>14.332000000000001</v>
      </c>
      <c r="D49">
        <v>11.986000000000001</v>
      </c>
      <c r="E49">
        <v>12.193</v>
      </c>
      <c r="F49" s="26">
        <v>13.967000000000001</v>
      </c>
      <c r="G49" s="4">
        <v>15</v>
      </c>
      <c r="H49" s="4">
        <v>14.95</v>
      </c>
      <c r="I49" s="49">
        <v>18.398</v>
      </c>
      <c r="J49" s="49">
        <v>18.693000000000001</v>
      </c>
      <c r="K49" s="49">
        <v>14.15</v>
      </c>
      <c r="L49" s="49">
        <v>15.28969674</v>
      </c>
      <c r="M49" s="49">
        <v>15.26877408590909</v>
      </c>
      <c r="N49" s="49">
        <v>30.625714999999996</v>
      </c>
      <c r="O49" s="49">
        <v>27.524000000000001</v>
      </c>
      <c r="P49" s="49">
        <v>27.141641900000003</v>
      </c>
      <c r="Q49" s="47">
        <f t="shared" ref="Q49:W49" si="221">Q52/$B$19</f>
        <v>25.426635644083266</v>
      </c>
      <c r="R49" s="47">
        <f t="shared" si="221"/>
        <v>24.54965311693929</v>
      </c>
      <c r="S49" s="47">
        <f t="shared" si="221"/>
        <v>20.179594759484996</v>
      </c>
      <c r="T49" s="47">
        <f t="shared" si="221"/>
        <v>19.302127917067629</v>
      </c>
      <c r="U49" s="47">
        <f t="shared" si="221"/>
        <v>15.466787497358311</v>
      </c>
      <c r="V49" s="47">
        <f t="shared" si="221"/>
        <v>14.646990020026839</v>
      </c>
      <c r="W49" s="47">
        <f t="shared" si="221"/>
        <v>13.951342893550734</v>
      </c>
      <c r="X49" s="30">
        <v>10</v>
      </c>
      <c r="Y49" s="30">
        <f t="shared" ref="Y49:AH49" si="222">+X49</f>
        <v>10</v>
      </c>
      <c r="Z49" s="30">
        <f t="shared" si="222"/>
        <v>10</v>
      </c>
      <c r="AA49" s="30">
        <f t="shared" si="222"/>
        <v>10</v>
      </c>
      <c r="AB49" s="30">
        <f t="shared" si="222"/>
        <v>10</v>
      </c>
      <c r="AC49" s="30">
        <f t="shared" si="222"/>
        <v>10</v>
      </c>
      <c r="AD49" s="30">
        <f t="shared" si="222"/>
        <v>10</v>
      </c>
      <c r="AE49" s="30">
        <f t="shared" si="222"/>
        <v>10</v>
      </c>
      <c r="AF49" s="30">
        <f t="shared" si="222"/>
        <v>10</v>
      </c>
      <c r="AG49" s="30">
        <f t="shared" si="222"/>
        <v>10</v>
      </c>
      <c r="AH49" s="30">
        <f t="shared" si="222"/>
        <v>10</v>
      </c>
      <c r="AI49" s="30">
        <f t="shared" ref="AI49" si="223">+AH49</f>
        <v>10</v>
      </c>
      <c r="AJ49" s="30">
        <f t="shared" ref="AJ49" si="224">+AI49</f>
        <v>10</v>
      </c>
      <c r="AK49" s="30">
        <f t="shared" ref="AK49" si="225">+AJ49</f>
        <v>10</v>
      </c>
      <c r="AL49" s="30">
        <f t="shared" ref="AL49" si="226">+AK49</f>
        <v>10</v>
      </c>
      <c r="AM49" s="30">
        <f t="shared" ref="AM49" si="227">+AL49</f>
        <v>10</v>
      </c>
      <c r="AN49" s="30">
        <f t="shared" ref="AN49" si="228">+AM49</f>
        <v>10</v>
      </c>
      <c r="AO49" s="30">
        <f t="shared" ref="AO49" si="229">+AN49</f>
        <v>10</v>
      </c>
      <c r="AP49" s="30">
        <f t="shared" ref="AP49" si="230">+AO49</f>
        <v>10</v>
      </c>
      <c r="AQ49" s="30">
        <f t="shared" ref="AQ49" si="231">+AP49</f>
        <v>10</v>
      </c>
      <c r="AR49" s="30">
        <f t="shared" ref="AR49" si="232">+AQ49</f>
        <v>10</v>
      </c>
    </row>
    <row r="50" spans="1:44">
      <c r="A50" s="13"/>
      <c r="F50" s="4"/>
      <c r="G50" s="4"/>
      <c r="H50" s="4"/>
      <c r="I50" s="4"/>
      <c r="J50" s="4"/>
      <c r="K50" s="4"/>
      <c r="L50" s="4"/>
      <c r="M50" s="4"/>
    </row>
    <row r="51" spans="1:44">
      <c r="M51" s="67" t="s">
        <v>44</v>
      </c>
      <c r="N51" s="74"/>
      <c r="O51" s="68"/>
      <c r="P51" s="69"/>
      <c r="Q51" s="69">
        <v>51.515832074999992</v>
      </c>
      <c r="R51" s="69">
        <v>49.404240471249999</v>
      </c>
      <c r="S51" s="69">
        <v>41.632378447687486</v>
      </c>
      <c r="T51" s="69">
        <v>39.730759525303128</v>
      </c>
      <c r="U51" s="69">
        <v>29.576687355794576</v>
      </c>
      <c r="V51" s="69">
        <v>28.137602988004847</v>
      </c>
      <c r="W51" s="70">
        <v>26.846522838604603</v>
      </c>
    </row>
    <row r="52" spans="1:44">
      <c r="A52" s="13" t="s">
        <v>16</v>
      </c>
      <c r="M52" s="67" t="s">
        <v>45</v>
      </c>
      <c r="N52" s="75"/>
      <c r="O52" s="71"/>
      <c r="P52" s="72"/>
      <c r="Q52" s="72">
        <v>26.845187646666673</v>
      </c>
      <c r="R52" s="72">
        <v>25.919278264333332</v>
      </c>
      <c r="S52" s="72">
        <v>21.305414351116664</v>
      </c>
      <c r="T52" s="72">
        <v>20.378993633560832</v>
      </c>
      <c r="U52" s="72">
        <v>16.329679571835932</v>
      </c>
      <c r="V52" s="72">
        <v>15.464145593244137</v>
      </c>
      <c r="W52" s="73">
        <v>14.72968831358193</v>
      </c>
    </row>
    <row r="53" spans="1:44">
      <c r="A53" t="s">
        <v>1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</row>
    <row r="54" spans="1:44">
      <c r="A54" t="s">
        <v>2</v>
      </c>
      <c r="B54">
        <v>0.95188029740805402</v>
      </c>
      <c r="C54">
        <v>0.95821371071916961</v>
      </c>
      <c r="D54">
        <v>0.95697388436990216</v>
      </c>
      <c r="E54">
        <v>0.95614772986631513</v>
      </c>
      <c r="F54">
        <v>0.95537685867391253</v>
      </c>
      <c r="G54">
        <v>0.95451598617818911</v>
      </c>
      <c r="H54">
        <v>0.95381556881307661</v>
      </c>
      <c r="I54">
        <v>0.95324436780396637</v>
      </c>
      <c r="J54">
        <v>0.95277977288037152</v>
      </c>
      <c r="K54">
        <v>0.95240519323290862</v>
      </c>
      <c r="L54">
        <v>0.95210837591557984</v>
      </c>
      <c r="M54">
        <v>0.95188029740805402</v>
      </c>
      <c r="N54">
        <v>0.95188029740805402</v>
      </c>
      <c r="O54">
        <v>0.95188029740805402</v>
      </c>
      <c r="P54">
        <v>0.95188029740805402</v>
      </c>
      <c r="Q54">
        <v>0.95188029740805402</v>
      </c>
      <c r="R54">
        <v>0.95188029740805402</v>
      </c>
      <c r="S54">
        <v>0.95188029740805402</v>
      </c>
      <c r="T54">
        <v>0.95188029740805402</v>
      </c>
      <c r="U54">
        <v>0.95188029740805402</v>
      </c>
      <c r="V54">
        <v>0.95188029740805402</v>
      </c>
      <c r="W54">
        <v>0.95188029740805402</v>
      </c>
      <c r="X54">
        <v>0.95188029740805402</v>
      </c>
      <c r="Y54">
        <v>0.95188029740805402</v>
      </c>
      <c r="Z54">
        <v>0.95188029740805402</v>
      </c>
      <c r="AA54">
        <v>0.95188029740805402</v>
      </c>
      <c r="AB54">
        <v>0.95188029740805402</v>
      </c>
      <c r="AC54">
        <v>0.95188029740805402</v>
      </c>
      <c r="AD54">
        <v>0.95188029740805402</v>
      </c>
      <c r="AE54">
        <v>0.95188029740805402</v>
      </c>
      <c r="AF54">
        <v>0.95188029740805402</v>
      </c>
      <c r="AG54">
        <v>0.95188029740805402</v>
      </c>
      <c r="AH54">
        <v>0.95188029740805402</v>
      </c>
      <c r="AI54">
        <v>0.95188029740805402</v>
      </c>
      <c r="AJ54">
        <v>0.95188029740805402</v>
      </c>
      <c r="AK54">
        <v>0.95188029740805402</v>
      </c>
      <c r="AL54">
        <v>0.95188029740805402</v>
      </c>
      <c r="AM54">
        <v>0.95188029740805402</v>
      </c>
      <c r="AN54">
        <v>0.95188029740805402</v>
      </c>
      <c r="AO54">
        <v>0.95188029740805402</v>
      </c>
      <c r="AP54">
        <v>0.95188029740805402</v>
      </c>
      <c r="AQ54">
        <v>0.95188029740805402</v>
      </c>
      <c r="AR54">
        <v>0.95188029740805402</v>
      </c>
    </row>
    <row r="55" spans="1:44">
      <c r="A55" t="s">
        <v>3</v>
      </c>
      <c r="B55">
        <v>0.82477712115431645</v>
      </c>
      <c r="C55">
        <v>0.852981562722822</v>
      </c>
      <c r="D55">
        <v>0.84781440681133047</v>
      </c>
      <c r="E55">
        <v>0.84354979470804492</v>
      </c>
      <c r="F55">
        <v>0.83974532532791268</v>
      </c>
      <c r="G55">
        <v>0.83606007164474583</v>
      </c>
      <c r="H55">
        <v>0.83306170000741686</v>
      </c>
      <c r="I55">
        <v>0.83061648235542995</v>
      </c>
      <c r="J55">
        <v>0.82862762783648192</v>
      </c>
      <c r="K55">
        <v>0.82702411392204211</v>
      </c>
      <c r="L55">
        <v>0.82575348776387392</v>
      </c>
      <c r="M55">
        <v>0.82477712115431645</v>
      </c>
      <c r="N55">
        <v>0.82477712115431645</v>
      </c>
      <c r="O55">
        <v>0.82477712115431645</v>
      </c>
      <c r="P55">
        <v>0.82477712115431645</v>
      </c>
      <c r="Q55">
        <v>0.82477712115431645</v>
      </c>
      <c r="R55">
        <v>0.82477712115431645</v>
      </c>
      <c r="S55">
        <v>0.82477712115431645</v>
      </c>
      <c r="T55">
        <v>0.82477712115431645</v>
      </c>
      <c r="U55">
        <v>0.82477712115431645</v>
      </c>
      <c r="V55">
        <v>0.82477712115431645</v>
      </c>
      <c r="W55">
        <v>0.82477712115431645</v>
      </c>
      <c r="X55">
        <v>0.82477712115431645</v>
      </c>
      <c r="Y55">
        <v>0.82477712115431645</v>
      </c>
      <c r="Z55">
        <v>0.82477712115431645</v>
      </c>
      <c r="AA55">
        <v>0.82477712115431645</v>
      </c>
      <c r="AB55">
        <v>0.82477712115431645</v>
      </c>
      <c r="AC55">
        <v>0.82477712115431645</v>
      </c>
      <c r="AD55">
        <v>0.82477712115431645</v>
      </c>
      <c r="AE55">
        <v>0.82477712115431645</v>
      </c>
      <c r="AF55">
        <v>0.82477712115431645</v>
      </c>
      <c r="AG55">
        <v>0.82477712115431645</v>
      </c>
      <c r="AH55">
        <v>0.82477712115431645</v>
      </c>
      <c r="AI55">
        <v>0.82477712115431645</v>
      </c>
      <c r="AJ55">
        <v>0.82477712115431645</v>
      </c>
      <c r="AK55">
        <v>0.82477712115431645</v>
      </c>
      <c r="AL55">
        <v>0.82477712115431645</v>
      </c>
      <c r="AM55">
        <v>0.82477712115431645</v>
      </c>
      <c r="AN55">
        <v>0.82477712115431645</v>
      </c>
      <c r="AO55">
        <v>0.82477712115431645</v>
      </c>
      <c r="AP55">
        <v>0.82477712115431645</v>
      </c>
      <c r="AQ55">
        <v>0.82477712115431645</v>
      </c>
      <c r="AR55">
        <v>0.82477712115431645</v>
      </c>
    </row>
    <row r="56" spans="1:44">
      <c r="A56" t="s">
        <v>4</v>
      </c>
      <c r="B56">
        <v>0.82872105063036827</v>
      </c>
      <c r="C56">
        <v>0.7883622053861864</v>
      </c>
      <c r="D56">
        <v>0.79474739267043115</v>
      </c>
      <c r="E56">
        <v>0.80213058168495888</v>
      </c>
      <c r="F56">
        <v>0.80767318162888257</v>
      </c>
      <c r="G56">
        <v>0.81274095868898544</v>
      </c>
      <c r="H56">
        <v>0.8169183708616724</v>
      </c>
      <c r="I56">
        <v>0.82036176436616726</v>
      </c>
      <c r="J56">
        <v>0.82318714011363525</v>
      </c>
      <c r="K56">
        <v>0.82548138751387468</v>
      </c>
      <c r="L56">
        <v>0.82730977819052309</v>
      </c>
      <c r="M56">
        <v>0.82872105063036827</v>
      </c>
      <c r="N56">
        <v>0.82872105063036827</v>
      </c>
      <c r="O56">
        <v>0.82872105063036827</v>
      </c>
      <c r="P56">
        <v>0.82872105063036827</v>
      </c>
      <c r="Q56">
        <v>0.82872105063036827</v>
      </c>
      <c r="R56">
        <v>0.82872105063036827</v>
      </c>
      <c r="S56">
        <v>0.82872105063036827</v>
      </c>
      <c r="T56">
        <v>0.82872105063036827</v>
      </c>
      <c r="U56">
        <v>0.82872105063036827</v>
      </c>
      <c r="V56">
        <v>0.82872105063036827</v>
      </c>
      <c r="W56">
        <v>0.82872105063036827</v>
      </c>
      <c r="X56">
        <v>0.82872105063036827</v>
      </c>
      <c r="Y56">
        <v>0.82872105063036827</v>
      </c>
      <c r="Z56">
        <v>0.82872105063036827</v>
      </c>
      <c r="AA56">
        <v>0.82872105063036827</v>
      </c>
      <c r="AB56">
        <v>0.82872105063036827</v>
      </c>
      <c r="AC56">
        <v>0.82872105063036827</v>
      </c>
      <c r="AD56">
        <v>0.82872105063036827</v>
      </c>
      <c r="AE56">
        <v>0.82872105063036827</v>
      </c>
      <c r="AF56">
        <v>0.82872105063036827</v>
      </c>
      <c r="AG56">
        <v>0.82872105063036827</v>
      </c>
      <c r="AH56">
        <v>0.82872105063036827</v>
      </c>
      <c r="AI56">
        <v>0.82872105063036827</v>
      </c>
      <c r="AJ56">
        <v>0.82872105063036827</v>
      </c>
      <c r="AK56">
        <v>0.82872105063036827</v>
      </c>
      <c r="AL56">
        <v>0.82872105063036827</v>
      </c>
      <c r="AM56">
        <v>0.82872105063036827</v>
      </c>
      <c r="AN56">
        <v>0.82872105063036827</v>
      </c>
      <c r="AO56">
        <v>0.82872105063036827</v>
      </c>
      <c r="AP56">
        <v>0.82872105063036827</v>
      </c>
      <c r="AQ56">
        <v>0.82872105063036827</v>
      </c>
      <c r="AR56">
        <v>0.82872105063036827</v>
      </c>
    </row>
    <row r="57" spans="1:44">
      <c r="A57" t="s">
        <v>5</v>
      </c>
      <c r="B57">
        <v>0.91209205950921501</v>
      </c>
      <c r="C57">
        <v>0.88772365199660452</v>
      </c>
      <c r="D57">
        <v>0.89133408946685555</v>
      </c>
      <c r="E57">
        <v>0.89561366414817967</v>
      </c>
      <c r="F57">
        <v>0.89886572785840413</v>
      </c>
      <c r="G57">
        <v>0.90205028303235391</v>
      </c>
      <c r="H57">
        <v>0.90467533922375198</v>
      </c>
      <c r="I57">
        <v>0.90683914328826243</v>
      </c>
      <c r="J57">
        <v>0.9086145893760128</v>
      </c>
      <c r="K57">
        <v>0.91005627817607315</v>
      </c>
      <c r="L57">
        <v>0.91120522591396003</v>
      </c>
      <c r="M57">
        <v>0.91209205950921501</v>
      </c>
      <c r="N57">
        <v>0.91209205950921501</v>
      </c>
      <c r="O57">
        <v>0.91209205950921501</v>
      </c>
      <c r="P57">
        <v>0.91209205950921501</v>
      </c>
      <c r="Q57">
        <v>0.91209205950921501</v>
      </c>
      <c r="R57">
        <v>0.91209205950921501</v>
      </c>
      <c r="S57">
        <v>0.91209205950921501</v>
      </c>
      <c r="T57">
        <v>0.91209205950921501</v>
      </c>
      <c r="U57">
        <v>0.91209205950921501</v>
      </c>
      <c r="V57">
        <v>0.91209205950921501</v>
      </c>
      <c r="W57">
        <v>0.91209205950921501</v>
      </c>
      <c r="X57">
        <v>0.91209205950921501</v>
      </c>
      <c r="Y57">
        <v>0.91209205950921501</v>
      </c>
      <c r="Z57">
        <v>0.91209205950921501</v>
      </c>
      <c r="AA57">
        <v>0.91209205950921501</v>
      </c>
      <c r="AB57">
        <v>0.91209205950921501</v>
      </c>
      <c r="AC57">
        <v>0.91209205950921501</v>
      </c>
      <c r="AD57">
        <v>0.91209205950921501</v>
      </c>
      <c r="AE57">
        <v>0.91209205950921501</v>
      </c>
      <c r="AF57">
        <v>0.91209205950921501</v>
      </c>
      <c r="AG57">
        <v>0.91209205950921501</v>
      </c>
      <c r="AH57">
        <v>0.91209205950921501</v>
      </c>
      <c r="AI57">
        <v>0.91209205950921501</v>
      </c>
      <c r="AJ57">
        <v>0.91209205950921501</v>
      </c>
      <c r="AK57">
        <v>0.91209205950921501</v>
      </c>
      <c r="AL57">
        <v>0.91209205950921501</v>
      </c>
      <c r="AM57">
        <v>0.91209205950921501</v>
      </c>
      <c r="AN57">
        <v>0.91209205950921501</v>
      </c>
      <c r="AO57">
        <v>0.91209205950921501</v>
      </c>
      <c r="AP57">
        <v>0.91209205950921501</v>
      </c>
      <c r="AQ57">
        <v>0.91209205950921501</v>
      </c>
      <c r="AR57">
        <v>0.91209205950921501</v>
      </c>
    </row>
    <row r="58" spans="1:44">
      <c r="A58" t="s">
        <v>6</v>
      </c>
      <c r="B58">
        <v>0.96082143532799258</v>
      </c>
      <c r="C58">
        <v>0.94545893650216617</v>
      </c>
      <c r="D58">
        <v>0.94779510931098732</v>
      </c>
      <c r="E58">
        <v>0.95061706476650787</v>
      </c>
      <c r="F58">
        <v>0.95266680023643469</v>
      </c>
      <c r="G58">
        <v>0.95463022335768211</v>
      </c>
      <c r="H58">
        <v>0.95624868990614342</v>
      </c>
      <c r="I58">
        <v>0.9575827735373087</v>
      </c>
      <c r="J58">
        <v>0.95867741681048346</v>
      </c>
      <c r="K58">
        <v>0.95956628353411155</v>
      </c>
      <c r="L58">
        <v>0.96027466207693779</v>
      </c>
      <c r="M58">
        <v>0.96082143532799258</v>
      </c>
      <c r="N58">
        <v>0.96082143532799258</v>
      </c>
      <c r="O58">
        <v>0.96082143532799258</v>
      </c>
      <c r="P58">
        <v>0.96082143532799258</v>
      </c>
      <c r="Q58">
        <v>0.96082143532799258</v>
      </c>
      <c r="R58">
        <v>0.96082143532799258</v>
      </c>
      <c r="S58">
        <v>0.96082143532799258</v>
      </c>
      <c r="T58">
        <v>0.96082143532799258</v>
      </c>
      <c r="U58">
        <v>0.96082143532799258</v>
      </c>
      <c r="V58">
        <v>0.96082143532799258</v>
      </c>
      <c r="W58">
        <v>0.96082143532799258</v>
      </c>
      <c r="X58">
        <v>0.96082143532799258</v>
      </c>
      <c r="Y58">
        <v>0.96082143532799258</v>
      </c>
      <c r="Z58">
        <v>0.96082143532799258</v>
      </c>
      <c r="AA58">
        <v>0.96082143532799258</v>
      </c>
      <c r="AB58">
        <v>0.96082143532799258</v>
      </c>
      <c r="AC58">
        <v>0.96082143532799258</v>
      </c>
      <c r="AD58">
        <v>0.96082143532799258</v>
      </c>
      <c r="AE58">
        <v>0.96082143532799258</v>
      </c>
      <c r="AF58">
        <v>0.96082143532799258</v>
      </c>
      <c r="AG58">
        <v>0.96082143532799258</v>
      </c>
      <c r="AH58">
        <v>0.96082143532799258</v>
      </c>
      <c r="AI58">
        <v>0.96082143532799258</v>
      </c>
      <c r="AJ58">
        <v>0.96082143532799258</v>
      </c>
      <c r="AK58">
        <v>0.96082143532799258</v>
      </c>
      <c r="AL58">
        <v>0.96082143532799258</v>
      </c>
      <c r="AM58">
        <v>0.96082143532799258</v>
      </c>
      <c r="AN58">
        <v>0.96082143532799258</v>
      </c>
      <c r="AO58">
        <v>0.96082143532799258</v>
      </c>
      <c r="AP58">
        <v>0.96082143532799258</v>
      </c>
      <c r="AQ58">
        <v>0.96082143532799258</v>
      </c>
      <c r="AR58">
        <v>0.96082143532799258</v>
      </c>
    </row>
    <row r="59" spans="1:44">
      <c r="A59" t="s">
        <v>7</v>
      </c>
      <c r="B59">
        <v>0.96927074347700892</v>
      </c>
      <c r="C59">
        <v>0.96311832810767073</v>
      </c>
      <c r="D59">
        <v>0.96419451823779123</v>
      </c>
      <c r="E59">
        <v>0.96543096598514944</v>
      </c>
      <c r="F59">
        <v>0.96624320499353</v>
      </c>
      <c r="G59">
        <v>0.9669721571774339</v>
      </c>
      <c r="H59">
        <v>0.96757303872574052</v>
      </c>
      <c r="I59">
        <v>0.968068338575235</v>
      </c>
      <c r="J59">
        <v>0.9684747423686616</v>
      </c>
      <c r="K59">
        <v>0.96880474833241714</v>
      </c>
      <c r="L59">
        <v>0.96906774517718097</v>
      </c>
      <c r="M59">
        <v>0.96927074347700892</v>
      </c>
      <c r="N59">
        <v>0.96927074347700892</v>
      </c>
      <c r="O59">
        <v>0.96927074347700892</v>
      </c>
      <c r="P59">
        <v>0.96927074347700892</v>
      </c>
      <c r="Q59">
        <v>0.96927074347700892</v>
      </c>
      <c r="R59">
        <v>0.96927074347700892</v>
      </c>
      <c r="S59">
        <v>0.96927074347700892</v>
      </c>
      <c r="T59">
        <v>0.96927074347700892</v>
      </c>
      <c r="U59">
        <v>0.96927074347700892</v>
      </c>
      <c r="V59">
        <v>0.96927074347700892</v>
      </c>
      <c r="W59">
        <v>0.96927074347700892</v>
      </c>
      <c r="X59">
        <v>0.96927074347700892</v>
      </c>
      <c r="Y59">
        <v>0.96927074347700892</v>
      </c>
      <c r="Z59">
        <v>0.96927074347700892</v>
      </c>
      <c r="AA59">
        <v>0.96927074347700892</v>
      </c>
      <c r="AB59">
        <v>0.96927074347700892</v>
      </c>
      <c r="AC59">
        <v>0.96927074347700892</v>
      </c>
      <c r="AD59">
        <v>0.96927074347700892</v>
      </c>
      <c r="AE59">
        <v>0.96927074347700892</v>
      </c>
      <c r="AF59">
        <v>0.96927074347700892</v>
      </c>
      <c r="AG59">
        <v>0.96927074347700892</v>
      </c>
      <c r="AH59">
        <v>0.96927074347700892</v>
      </c>
      <c r="AI59">
        <v>0.96927074347700892</v>
      </c>
      <c r="AJ59">
        <v>0.96927074347700892</v>
      </c>
      <c r="AK59">
        <v>0.96927074347700892</v>
      </c>
      <c r="AL59">
        <v>0.96927074347700892</v>
      </c>
      <c r="AM59">
        <v>0.96927074347700892</v>
      </c>
      <c r="AN59">
        <v>0.96927074347700892</v>
      </c>
      <c r="AO59">
        <v>0.96927074347700892</v>
      </c>
      <c r="AP59">
        <v>0.96927074347700892</v>
      </c>
      <c r="AQ59">
        <v>0.96927074347700892</v>
      </c>
      <c r="AR59">
        <v>0.96927074347700892</v>
      </c>
    </row>
    <row r="60" spans="1:44">
      <c r="A60" t="s">
        <v>8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</row>
    <row r="61" spans="1:44">
      <c r="A61" t="s">
        <v>9</v>
      </c>
      <c r="B61">
        <v>0.96384381538391561</v>
      </c>
      <c r="C61">
        <v>0.96564977245914096</v>
      </c>
      <c r="D61">
        <v>0.96578860064439909</v>
      </c>
      <c r="E61">
        <v>0.96547109607790615</v>
      </c>
      <c r="F61">
        <v>0.96528612534064617</v>
      </c>
      <c r="G61">
        <v>0.96493885477792274</v>
      </c>
      <c r="H61">
        <v>0.96465259666934167</v>
      </c>
      <c r="I61">
        <v>0.96441663735506933</v>
      </c>
      <c r="J61">
        <v>0.96422302784658243</v>
      </c>
      <c r="K61">
        <v>0.964065814027533</v>
      </c>
      <c r="L61">
        <v>0.96394052314523349</v>
      </c>
      <c r="M61">
        <v>0.96384381538391561</v>
      </c>
      <c r="N61">
        <v>0.96384381538391561</v>
      </c>
      <c r="O61">
        <v>0.96384381538391561</v>
      </c>
      <c r="P61">
        <v>0.96384381538391561</v>
      </c>
      <c r="Q61">
        <v>0.96384381538391561</v>
      </c>
      <c r="R61">
        <v>0.96384381538391561</v>
      </c>
      <c r="S61">
        <v>0.96384381538391561</v>
      </c>
      <c r="T61">
        <v>0.96384381538391561</v>
      </c>
      <c r="U61">
        <v>0.96384381538391561</v>
      </c>
      <c r="V61">
        <v>0.96384381538391561</v>
      </c>
      <c r="W61">
        <v>0.96384381538391561</v>
      </c>
      <c r="X61">
        <v>0.96384381538391561</v>
      </c>
      <c r="Y61">
        <v>0.96384381538391561</v>
      </c>
      <c r="Z61">
        <v>0.96384381538391561</v>
      </c>
      <c r="AA61">
        <v>0.96384381538391561</v>
      </c>
      <c r="AB61">
        <v>0.96384381538391561</v>
      </c>
      <c r="AC61">
        <v>0.96384381538391561</v>
      </c>
      <c r="AD61">
        <v>0.96384381538391561</v>
      </c>
      <c r="AE61">
        <v>0.96384381538391561</v>
      </c>
      <c r="AF61">
        <v>0.96384381538391561</v>
      </c>
      <c r="AG61">
        <v>0.96384381538391561</v>
      </c>
      <c r="AH61">
        <v>0.96384381538391561</v>
      </c>
      <c r="AI61">
        <v>0.96384381538391561</v>
      </c>
      <c r="AJ61">
        <v>0.96384381538391561</v>
      </c>
      <c r="AK61">
        <v>0.96384381538391561</v>
      </c>
      <c r="AL61">
        <v>0.96384381538391561</v>
      </c>
      <c r="AM61">
        <v>0.96384381538391561</v>
      </c>
      <c r="AN61">
        <v>0.96384381538391561</v>
      </c>
      <c r="AO61">
        <v>0.96384381538391561</v>
      </c>
      <c r="AP61">
        <v>0.96384381538391561</v>
      </c>
      <c r="AQ61">
        <v>0.96384381538391561</v>
      </c>
      <c r="AR61">
        <v>0.96384381538391561</v>
      </c>
    </row>
    <row r="62" spans="1:44">
      <c r="A62" t="s">
        <v>10</v>
      </c>
      <c r="B62">
        <v>0.86330702729554365</v>
      </c>
      <c r="C62">
        <v>0.86469472685221593</v>
      </c>
      <c r="D62">
        <v>0.86563008937999364</v>
      </c>
      <c r="E62">
        <v>0.86551445593902343</v>
      </c>
      <c r="F62">
        <v>0.86548205361948571</v>
      </c>
      <c r="G62">
        <v>0.86495836409496341</v>
      </c>
      <c r="H62">
        <v>0.86452668232039021</v>
      </c>
      <c r="I62">
        <v>0.86417085192656518</v>
      </c>
      <c r="J62">
        <v>0.86387888571253513</v>
      </c>
      <c r="K62">
        <v>0.86364180477627472</v>
      </c>
      <c r="L62">
        <v>0.86345286413568612</v>
      </c>
      <c r="M62">
        <v>0.86330702729554365</v>
      </c>
      <c r="N62">
        <v>0.86330702729554365</v>
      </c>
      <c r="O62">
        <v>0.86330702729554365</v>
      </c>
      <c r="P62">
        <v>0.86330702729554365</v>
      </c>
      <c r="Q62">
        <v>0.86330702729554365</v>
      </c>
      <c r="R62">
        <v>0.86330702729554365</v>
      </c>
      <c r="S62">
        <v>0.86330702729554365</v>
      </c>
      <c r="T62">
        <v>0.86330702729554365</v>
      </c>
      <c r="U62">
        <v>0.86330702729554365</v>
      </c>
      <c r="V62">
        <v>0.86330702729554365</v>
      </c>
      <c r="W62">
        <v>0.86330702729554365</v>
      </c>
      <c r="X62">
        <v>0.86330702729554365</v>
      </c>
      <c r="Y62">
        <v>0.86330702729554365</v>
      </c>
      <c r="Z62">
        <v>0.86330702729554365</v>
      </c>
      <c r="AA62">
        <v>0.86330702729554365</v>
      </c>
      <c r="AB62">
        <v>0.86330702729554365</v>
      </c>
      <c r="AC62">
        <v>0.86330702729554365</v>
      </c>
      <c r="AD62">
        <v>0.86330702729554365</v>
      </c>
      <c r="AE62">
        <v>0.86330702729554365</v>
      </c>
      <c r="AF62">
        <v>0.86330702729554365</v>
      </c>
      <c r="AG62">
        <v>0.86330702729554365</v>
      </c>
      <c r="AH62">
        <v>0.86330702729554365</v>
      </c>
      <c r="AI62">
        <v>0.86330702729554365</v>
      </c>
      <c r="AJ62">
        <v>0.86330702729554365</v>
      </c>
      <c r="AK62">
        <v>0.86330702729554365</v>
      </c>
      <c r="AL62">
        <v>0.86330702729554365</v>
      </c>
      <c r="AM62">
        <v>0.86330702729554365</v>
      </c>
      <c r="AN62">
        <v>0.86330702729554365</v>
      </c>
      <c r="AO62">
        <v>0.86330702729554365</v>
      </c>
      <c r="AP62">
        <v>0.86330702729554365</v>
      </c>
      <c r="AQ62">
        <v>0.86330702729554365</v>
      </c>
      <c r="AR62">
        <v>0.86330702729554365</v>
      </c>
    </row>
    <row r="63" spans="1:44">
      <c r="A63" t="s">
        <v>11</v>
      </c>
      <c r="B63">
        <v>0.77210052956476261</v>
      </c>
      <c r="C63">
        <v>0.81582676793796427</v>
      </c>
      <c r="D63">
        <v>0.80913107840731124</v>
      </c>
      <c r="E63">
        <v>0.8019883002337308</v>
      </c>
      <c r="F63">
        <v>0.79635940060742483</v>
      </c>
      <c r="G63">
        <v>0.79038673395866643</v>
      </c>
      <c r="H63">
        <v>0.78552729256914799</v>
      </c>
      <c r="I63">
        <v>0.78156434424195786</v>
      </c>
      <c r="J63">
        <v>0.77834102067299682</v>
      </c>
      <c r="K63">
        <v>0.77574221611271921</v>
      </c>
      <c r="L63">
        <v>0.77368292057152033</v>
      </c>
      <c r="M63">
        <v>0.77210052956476261</v>
      </c>
      <c r="N63">
        <v>0.77210052956476261</v>
      </c>
      <c r="O63">
        <v>0.77210052956476261</v>
      </c>
      <c r="P63">
        <v>0.77210052956476261</v>
      </c>
      <c r="Q63">
        <v>0.77210052956476261</v>
      </c>
      <c r="R63">
        <v>0.77210052956476261</v>
      </c>
      <c r="S63">
        <v>0.77210052956476261</v>
      </c>
      <c r="T63">
        <v>0.77210052956476261</v>
      </c>
      <c r="U63">
        <v>0.77210052956476261</v>
      </c>
      <c r="V63">
        <v>0.77210052956476261</v>
      </c>
      <c r="W63">
        <v>0.77210052956476261</v>
      </c>
      <c r="X63">
        <v>0.77210052956476261</v>
      </c>
      <c r="Y63">
        <v>0.77210052956476261</v>
      </c>
      <c r="Z63">
        <v>0.77210052956476261</v>
      </c>
      <c r="AA63">
        <v>0.77210052956476261</v>
      </c>
      <c r="AB63">
        <v>0.77210052956476261</v>
      </c>
      <c r="AC63">
        <v>0.77210052956476261</v>
      </c>
      <c r="AD63">
        <v>0.77210052956476261</v>
      </c>
      <c r="AE63">
        <v>0.77210052956476261</v>
      </c>
      <c r="AF63">
        <v>0.77210052956476261</v>
      </c>
      <c r="AG63">
        <v>0.77210052956476261</v>
      </c>
      <c r="AH63">
        <v>0.77210052956476261</v>
      </c>
      <c r="AI63">
        <v>0.77210052956476261</v>
      </c>
      <c r="AJ63">
        <v>0.77210052956476261</v>
      </c>
      <c r="AK63">
        <v>0.77210052956476261</v>
      </c>
      <c r="AL63">
        <v>0.77210052956476261</v>
      </c>
      <c r="AM63">
        <v>0.77210052956476261</v>
      </c>
      <c r="AN63">
        <v>0.77210052956476261</v>
      </c>
      <c r="AO63">
        <v>0.77210052956476261</v>
      </c>
      <c r="AP63">
        <v>0.77210052956476261</v>
      </c>
      <c r="AQ63">
        <v>0.77210052956476261</v>
      </c>
      <c r="AR63">
        <v>0.77210052956476261</v>
      </c>
    </row>
    <row r="64" spans="1:44">
      <c r="A64" t="s">
        <v>12</v>
      </c>
      <c r="B64">
        <v>0.95388090786587809</v>
      </c>
      <c r="C64">
        <v>0.98195401305256247</v>
      </c>
      <c r="D64">
        <v>0.97793502127202991</v>
      </c>
      <c r="E64">
        <v>0.9728870014923453</v>
      </c>
      <c r="F64">
        <v>0.96958010110922466</v>
      </c>
      <c r="G64">
        <v>0.96571487392152711</v>
      </c>
      <c r="H64">
        <v>0.96257007343618706</v>
      </c>
      <c r="I64">
        <v>0.96000544083261097</v>
      </c>
      <c r="J64">
        <v>0.9579194583684657</v>
      </c>
      <c r="K64">
        <v>0.95623763505023529</v>
      </c>
      <c r="L64">
        <v>0.95490495643590145</v>
      </c>
      <c r="M64">
        <v>0.95388090786587809</v>
      </c>
      <c r="N64">
        <v>0.95388090786587809</v>
      </c>
      <c r="O64">
        <v>0.95388090786587809</v>
      </c>
      <c r="P64">
        <v>0.95388090786587809</v>
      </c>
      <c r="Q64">
        <v>0.95388090786587809</v>
      </c>
      <c r="R64">
        <v>0.95388090786587809</v>
      </c>
      <c r="S64">
        <v>0.95388090786587809</v>
      </c>
      <c r="T64">
        <v>0.95388090786587809</v>
      </c>
      <c r="U64">
        <v>0.95388090786587809</v>
      </c>
      <c r="V64">
        <v>0.95388090786587809</v>
      </c>
      <c r="W64">
        <v>0.95388090786587809</v>
      </c>
      <c r="X64">
        <v>0.95388090786587809</v>
      </c>
      <c r="Y64">
        <v>0.95388090786587809</v>
      </c>
      <c r="Z64">
        <v>0.95388090786587809</v>
      </c>
      <c r="AA64">
        <v>0.95388090786587809</v>
      </c>
      <c r="AB64">
        <v>0.95388090786587809</v>
      </c>
      <c r="AC64">
        <v>0.95388090786587809</v>
      </c>
      <c r="AD64">
        <v>0.95388090786587809</v>
      </c>
      <c r="AE64">
        <v>0.95388090786587809</v>
      </c>
      <c r="AF64">
        <v>0.95388090786587809</v>
      </c>
      <c r="AG64">
        <v>0.95388090786587809</v>
      </c>
      <c r="AH64">
        <v>0.95388090786587809</v>
      </c>
      <c r="AI64">
        <v>0.95388090786587809</v>
      </c>
      <c r="AJ64">
        <v>0.95388090786587809</v>
      </c>
      <c r="AK64">
        <v>0.95388090786587809</v>
      </c>
      <c r="AL64">
        <v>0.95388090786587809</v>
      </c>
      <c r="AM64">
        <v>0.95388090786587809</v>
      </c>
      <c r="AN64">
        <v>0.95388090786587809</v>
      </c>
      <c r="AO64">
        <v>0.95388090786587809</v>
      </c>
      <c r="AP64">
        <v>0.95388090786587809</v>
      </c>
      <c r="AQ64">
        <v>0.95388090786587809</v>
      </c>
      <c r="AR64">
        <v>0.95388090786587809</v>
      </c>
    </row>
  </sheetData>
  <mergeCells count="1">
    <mergeCell ref="A22:N22"/>
  </mergeCells>
  <phoneticPr fontId="7" type="noConversion"/>
  <printOptions horizontalCentered="1" gridLines="1" gridLinesSet="0"/>
  <pageMargins left="0.5" right="0.5" top="1" bottom="1" header="0.5" footer="0.5"/>
  <pageSetup scale="94" orientation="landscape" verticalDpi="300" r:id="rId1"/>
  <headerFooter alignWithMargins="0">
    <oddFooter>&amp;R14LGBRA-NRGPOD1-6-DOC 2
14BGBRA-STAFFROG1-19A-DOC 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R66"/>
  <sheetViews>
    <sheetView tabSelected="1" zoomScale="80" zoomScaleNormal="80" workbookViewId="0">
      <selection activeCell="Q47" sqref="Q47"/>
    </sheetView>
  </sheetViews>
  <sheetFormatPr defaultRowHeight="12.75"/>
  <cols>
    <col min="1" max="2" width="10" customWidth="1"/>
  </cols>
  <sheetData>
    <row r="2" spans="1:44">
      <c r="A2" s="79" t="s">
        <v>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16"/>
      <c r="P2" s="16"/>
      <c r="Q2" s="16"/>
      <c r="R2" s="16"/>
      <c r="S2" s="16"/>
      <c r="T2" s="45"/>
      <c r="U2" s="43"/>
      <c r="V2" s="43"/>
      <c r="W2" s="43"/>
      <c r="X2" s="44"/>
      <c r="Y2" s="9"/>
      <c r="Z2" s="9"/>
      <c r="AA2" s="9"/>
      <c r="AB2" s="9"/>
    </row>
    <row r="3" spans="1:44" ht="18">
      <c r="A3" s="76" t="s">
        <v>33</v>
      </c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44">
      <c r="A4" s="10"/>
      <c r="B4" s="2">
        <v>1998</v>
      </c>
      <c r="C4" s="2">
        <v>1999</v>
      </c>
      <c r="D4" s="2">
        <v>2000</v>
      </c>
      <c r="E4" s="2">
        <v>2001</v>
      </c>
      <c r="F4" s="2">
        <v>2002</v>
      </c>
      <c r="G4" s="2">
        <v>2003</v>
      </c>
      <c r="H4" s="2">
        <v>2004</v>
      </c>
      <c r="I4" s="2">
        <v>2005</v>
      </c>
      <c r="J4" s="2">
        <v>2006</v>
      </c>
      <c r="K4" s="2">
        <v>2007</v>
      </c>
      <c r="L4" s="2">
        <v>2008</v>
      </c>
      <c r="M4" s="2">
        <v>2009</v>
      </c>
      <c r="N4" s="3">
        <v>2010</v>
      </c>
      <c r="O4" s="2">
        <v>2011</v>
      </c>
      <c r="P4" s="2">
        <v>2012</v>
      </c>
      <c r="Q4" s="2">
        <v>2013</v>
      </c>
      <c r="R4" s="2">
        <v>2014</v>
      </c>
      <c r="S4" s="2">
        <v>2015</v>
      </c>
      <c r="T4" s="2">
        <v>2016</v>
      </c>
      <c r="U4" s="2">
        <v>2017</v>
      </c>
      <c r="V4" s="2">
        <v>2018</v>
      </c>
      <c r="W4" s="2">
        <v>2019</v>
      </c>
      <c r="X4" s="57">
        <v>2020</v>
      </c>
      <c r="Y4" s="58">
        <f t="shared" ref="Y4:AH4" si="0">+X4+1</f>
        <v>2021</v>
      </c>
      <c r="Z4" s="58">
        <f t="shared" si="0"/>
        <v>2022</v>
      </c>
      <c r="AA4" s="58">
        <f t="shared" si="0"/>
        <v>2023</v>
      </c>
      <c r="AB4" s="58">
        <f t="shared" si="0"/>
        <v>2024</v>
      </c>
      <c r="AC4" s="58">
        <f t="shared" si="0"/>
        <v>2025</v>
      </c>
      <c r="AD4" s="58">
        <f t="shared" si="0"/>
        <v>2026</v>
      </c>
      <c r="AE4" s="58">
        <f t="shared" si="0"/>
        <v>2027</v>
      </c>
      <c r="AF4" s="58">
        <f t="shared" si="0"/>
        <v>2028</v>
      </c>
      <c r="AG4" s="58">
        <f t="shared" si="0"/>
        <v>2029</v>
      </c>
      <c r="AH4" s="58">
        <f t="shared" si="0"/>
        <v>2030</v>
      </c>
      <c r="AI4" s="58">
        <f t="shared" ref="AI4" si="1">+AH4+1</f>
        <v>2031</v>
      </c>
      <c r="AJ4" s="58">
        <f t="shared" ref="AJ4" si="2">+AI4+1</f>
        <v>2032</v>
      </c>
      <c r="AK4" s="58">
        <f t="shared" ref="AK4" si="3">+AJ4+1</f>
        <v>2033</v>
      </c>
      <c r="AL4" s="58">
        <f t="shared" ref="AL4" si="4">+AK4+1</f>
        <v>2034</v>
      </c>
      <c r="AM4" s="58">
        <f t="shared" ref="AM4" si="5">+AL4+1</f>
        <v>2035</v>
      </c>
      <c r="AN4" s="58">
        <f t="shared" ref="AN4" si="6">+AM4+1</f>
        <v>2036</v>
      </c>
      <c r="AO4" s="58">
        <f t="shared" ref="AO4" si="7">+AN4+1</f>
        <v>2037</v>
      </c>
      <c r="AP4" s="58">
        <f t="shared" ref="AP4" si="8">+AO4+1</f>
        <v>2038</v>
      </c>
      <c r="AQ4" s="58">
        <f t="shared" ref="AQ4" si="9">+AP4+1</f>
        <v>2039</v>
      </c>
      <c r="AR4" s="58">
        <f t="shared" ref="AR4" si="10">+AQ4+1</f>
        <v>2040</v>
      </c>
    </row>
    <row r="5" spans="1:44">
      <c r="A5" s="10" t="s">
        <v>1</v>
      </c>
      <c r="B5" s="4">
        <f t="shared" ref="B5:B16" si="11">B25/0.9426716</f>
        <v>114.21687043504863</v>
      </c>
      <c r="C5" s="4">
        <f t="shared" ref="C5:R5" si="12">C25*$B$19</f>
        <v>117.96552828</v>
      </c>
      <c r="D5" s="4">
        <f t="shared" si="12"/>
        <v>119.68646597999999</v>
      </c>
      <c r="E5" s="4">
        <f t="shared" si="12"/>
        <v>121.31449416</v>
      </c>
      <c r="F5" s="4">
        <f t="shared" si="12"/>
        <v>121.95958185000001</v>
      </c>
      <c r="G5" s="4">
        <f t="shared" si="12"/>
        <v>122.61628323000001</v>
      </c>
      <c r="H5" s="4">
        <f t="shared" si="12"/>
        <v>123.14417822999999</v>
      </c>
      <c r="I5" s="4">
        <f t="shared" si="12"/>
        <v>123.88745438999999</v>
      </c>
      <c r="J5" s="4">
        <f t="shared" si="12"/>
        <v>124.81232643</v>
      </c>
      <c r="K5" s="4">
        <f t="shared" si="12"/>
        <v>126.45196829999999</v>
      </c>
      <c r="L5" s="4">
        <f t="shared" si="12"/>
        <v>132.89756625000001</v>
      </c>
      <c r="M5" s="4">
        <f t="shared" si="12"/>
        <v>147.39356294999999</v>
      </c>
      <c r="N5" s="5">
        <f t="shared" si="12"/>
        <v>162.21579875999998</v>
      </c>
      <c r="O5" s="4">
        <f t="shared" si="12"/>
        <v>179.35551895895998</v>
      </c>
      <c r="P5" s="4">
        <f t="shared" si="12"/>
        <v>202.37913148895996</v>
      </c>
      <c r="Q5" s="4">
        <f t="shared" si="12"/>
        <v>219.01917257009097</v>
      </c>
      <c r="R5" s="4">
        <f t="shared" si="12"/>
        <v>233.07892652009096</v>
      </c>
      <c r="S5" s="4">
        <f>S25*$B$19</f>
        <v>241.20136200939095</v>
      </c>
      <c r="T5" s="4">
        <f t="shared" ref="T5:AH5" si="13">T25*$B$19</f>
        <v>248.91767572422597</v>
      </c>
      <c r="U5" s="4">
        <f t="shared" si="13"/>
        <v>256.24817375331924</v>
      </c>
      <c r="V5" s="4">
        <f t="shared" si="13"/>
        <v>262.87029145320992</v>
      </c>
      <c r="W5" s="4">
        <f t="shared" si="13"/>
        <v>269.16130326810605</v>
      </c>
      <c r="X5" s="48">
        <f t="shared" si="13"/>
        <v>275.13776449225742</v>
      </c>
      <c r="Y5" s="48">
        <f t="shared" si="13"/>
        <v>278.30513449225742</v>
      </c>
      <c r="Z5" s="48">
        <f t="shared" si="13"/>
        <v>281.47250449225743</v>
      </c>
      <c r="AA5" s="48">
        <f t="shared" si="13"/>
        <v>284.63987449225743</v>
      </c>
      <c r="AB5" s="48">
        <f t="shared" si="13"/>
        <v>287.80724449225744</v>
      </c>
      <c r="AC5" s="48">
        <f t="shared" si="13"/>
        <v>290.97461449225744</v>
      </c>
      <c r="AD5" s="48">
        <f t="shared" si="13"/>
        <v>294.14198449225739</v>
      </c>
      <c r="AE5" s="48">
        <f t="shared" si="13"/>
        <v>297.3093544922574</v>
      </c>
      <c r="AF5" s="48">
        <f t="shared" si="13"/>
        <v>300.4767244922574</v>
      </c>
      <c r="AG5" s="48">
        <f t="shared" si="13"/>
        <v>303.64409449225741</v>
      </c>
      <c r="AH5" s="48">
        <f t="shared" si="13"/>
        <v>306.81146449225741</v>
      </c>
      <c r="AI5" s="48">
        <f t="shared" ref="AI5:AR5" si="14">AI25*$B$19</f>
        <v>309.97883449225742</v>
      </c>
      <c r="AJ5" s="48">
        <f t="shared" si="14"/>
        <v>313.14620449225743</v>
      </c>
      <c r="AK5" s="48">
        <f t="shared" si="14"/>
        <v>316.31357449225743</v>
      </c>
      <c r="AL5" s="48">
        <f t="shared" si="14"/>
        <v>319.48094449225744</v>
      </c>
      <c r="AM5" s="48">
        <f t="shared" si="14"/>
        <v>322.64831449225744</v>
      </c>
      <c r="AN5" s="48">
        <f t="shared" si="14"/>
        <v>325.81568449225739</v>
      </c>
      <c r="AO5" s="48">
        <f t="shared" si="14"/>
        <v>328.98305449225739</v>
      </c>
      <c r="AP5" s="48">
        <f t="shared" si="14"/>
        <v>332.1504244922574</v>
      </c>
      <c r="AQ5" s="48">
        <f t="shared" si="14"/>
        <v>335.31779449225741</v>
      </c>
      <c r="AR5" s="48">
        <f t="shared" si="14"/>
        <v>338.48516449225741</v>
      </c>
    </row>
    <row r="6" spans="1:44">
      <c r="A6" s="10" t="s">
        <v>2</v>
      </c>
      <c r="B6" s="4">
        <f t="shared" si="11"/>
        <v>118.49495978592472</v>
      </c>
      <c r="C6" s="4">
        <f t="shared" ref="C6:S6" si="15">C26*$B$19</f>
        <v>121.82156994553698</v>
      </c>
      <c r="D6" s="4">
        <f t="shared" si="15"/>
        <v>123.455855721247</v>
      </c>
      <c r="E6" s="4">
        <f t="shared" si="15"/>
        <v>124.9307583474052</v>
      </c>
      <c r="F6" s="4">
        <f t="shared" si="15"/>
        <v>125.54705664501402</v>
      </c>
      <c r="G6" s="4">
        <f t="shared" si="15"/>
        <v>126.16327101258095</v>
      </c>
      <c r="H6" s="4">
        <f t="shared" si="15"/>
        <v>126.6839729924754</v>
      </c>
      <c r="I6" s="4">
        <f t="shared" si="15"/>
        <v>127.40744995357957</v>
      </c>
      <c r="J6" s="4">
        <f t="shared" si="15"/>
        <v>128.34654319230285</v>
      </c>
      <c r="K6" s="4">
        <f t="shared" si="15"/>
        <v>130.29271300368148</v>
      </c>
      <c r="L6" s="4">
        <f t="shared" si="15"/>
        <v>137.08139444207026</v>
      </c>
      <c r="M6" s="4">
        <f t="shared" si="15"/>
        <v>150.93564252704763</v>
      </c>
      <c r="N6" s="5">
        <f t="shared" si="15"/>
        <v>165.25939728068673</v>
      </c>
      <c r="O6" s="4">
        <f t="shared" si="15"/>
        <v>182.07740516246554</v>
      </c>
      <c r="P6" s="4">
        <f t="shared" si="15"/>
        <v>203.53309213667484</v>
      </c>
      <c r="Q6" s="4">
        <f t="shared" si="15"/>
        <v>219.20157595747884</v>
      </c>
      <c r="R6" s="4">
        <f t="shared" si="15"/>
        <v>232.14175295191143</v>
      </c>
      <c r="S6" s="4">
        <f t="shared" si="15"/>
        <v>239.85778586848133</v>
      </c>
      <c r="T6" s="4">
        <f t="shared" ref="T6:AH6" si="16">T26*$B$19</f>
        <v>247.18801713922272</v>
      </c>
      <c r="U6" s="4">
        <f t="shared" si="16"/>
        <v>254.12456104406891</v>
      </c>
      <c r="V6" s="4">
        <f t="shared" si="16"/>
        <v>260.41534392773332</v>
      </c>
      <c r="W6" s="4">
        <f t="shared" si="16"/>
        <v>266.39158766721448</v>
      </c>
      <c r="X6" s="48">
        <f t="shared" si="16"/>
        <v>271.86946541444343</v>
      </c>
      <c r="Y6" s="48">
        <f t="shared" si="16"/>
        <v>274.89094692253514</v>
      </c>
      <c r="Z6" s="48">
        <f t="shared" si="16"/>
        <v>277.91242843062685</v>
      </c>
      <c r="AA6" s="48">
        <f t="shared" si="16"/>
        <v>280.9339099387185</v>
      </c>
      <c r="AB6" s="48">
        <f t="shared" si="16"/>
        <v>283.95539144681021</v>
      </c>
      <c r="AC6" s="48">
        <f t="shared" si="16"/>
        <v>286.97687295490192</v>
      </c>
      <c r="AD6" s="48">
        <f t="shared" si="16"/>
        <v>289.99835446299363</v>
      </c>
      <c r="AE6" s="48">
        <f t="shared" si="16"/>
        <v>293.01983597108529</v>
      </c>
      <c r="AF6" s="48">
        <f t="shared" si="16"/>
        <v>296.041317479177</v>
      </c>
      <c r="AG6" s="48">
        <f t="shared" si="16"/>
        <v>299.06279898726871</v>
      </c>
      <c r="AH6" s="48">
        <f t="shared" si="16"/>
        <v>302.08428049536042</v>
      </c>
      <c r="AI6" s="48">
        <f t="shared" ref="AI6:AR6" si="17">AI26*$B$19</f>
        <v>305.10576200345207</v>
      </c>
      <c r="AJ6" s="48">
        <f t="shared" si="17"/>
        <v>308.12724351154378</v>
      </c>
      <c r="AK6" s="48">
        <f t="shared" si="17"/>
        <v>311.14872501963549</v>
      </c>
      <c r="AL6" s="48">
        <f t="shared" si="17"/>
        <v>314.1702065277272</v>
      </c>
      <c r="AM6" s="48">
        <f t="shared" si="17"/>
        <v>317.19168803581891</v>
      </c>
      <c r="AN6" s="48">
        <f t="shared" si="17"/>
        <v>320.21316954391057</v>
      </c>
      <c r="AO6" s="48">
        <f t="shared" si="17"/>
        <v>323.23465105200228</v>
      </c>
      <c r="AP6" s="48">
        <f t="shared" si="17"/>
        <v>326.25613256009399</v>
      </c>
      <c r="AQ6" s="48">
        <f t="shared" si="17"/>
        <v>329.2776140681857</v>
      </c>
      <c r="AR6" s="48">
        <f t="shared" si="17"/>
        <v>332.29909557627735</v>
      </c>
    </row>
    <row r="7" spans="1:44">
      <c r="A7" s="10" t="s">
        <v>3</v>
      </c>
      <c r="B7" s="4">
        <f t="shared" si="11"/>
        <v>121.71223432069733</v>
      </c>
      <c r="C7" s="4">
        <f t="shared" ref="C7:S7" si="18">C27*$B$19</f>
        <v>124.35552500526919</v>
      </c>
      <c r="D7" s="4">
        <f t="shared" si="18"/>
        <v>125.77755330223108</v>
      </c>
      <c r="E7" s="4">
        <f t="shared" si="18"/>
        <v>126.99842592491166</v>
      </c>
      <c r="F7" s="4">
        <f t="shared" si="18"/>
        <v>127.53792221545322</v>
      </c>
      <c r="G7" s="4">
        <f t="shared" si="18"/>
        <v>128.0675881411685</v>
      </c>
      <c r="H7" s="4">
        <f t="shared" si="18"/>
        <v>128.53768499047371</v>
      </c>
      <c r="I7" s="4">
        <f t="shared" si="18"/>
        <v>129.18267430056909</v>
      </c>
      <c r="J7" s="4">
        <f t="shared" si="18"/>
        <v>130.05317511421694</v>
      </c>
      <c r="K7" s="4">
        <f t="shared" si="18"/>
        <v>132.08820735512302</v>
      </c>
      <c r="L7" s="4">
        <f t="shared" si="18"/>
        <v>138.58138340568524</v>
      </c>
      <c r="M7" s="4">
        <f t="shared" si="18"/>
        <v>150.71366754182668</v>
      </c>
      <c r="N7" s="5">
        <f t="shared" si="18"/>
        <v>163.39469496720841</v>
      </c>
      <c r="O7" s="4">
        <f t="shared" si="18"/>
        <v>178.50368986812066</v>
      </c>
      <c r="P7" s="4">
        <f t="shared" si="18"/>
        <v>196.81395465107076</v>
      </c>
      <c r="Q7" s="4">
        <f t="shared" si="18"/>
        <v>210.33005391290493</v>
      </c>
      <c r="R7" s="4">
        <f t="shared" si="18"/>
        <v>221.22815423362465</v>
      </c>
      <c r="S7" s="4">
        <f t="shared" si="18"/>
        <v>227.94430636898227</v>
      </c>
      <c r="T7" s="4">
        <f t="shared" ref="T7:AH7" si="19">T27*$B$19</f>
        <v>234.32465089757201</v>
      </c>
      <c r="U7" s="4">
        <f t="shared" si="19"/>
        <v>240.33847096319582</v>
      </c>
      <c r="V7" s="4">
        <f t="shared" si="19"/>
        <v>245.81406384285603</v>
      </c>
      <c r="W7" s="4">
        <f t="shared" si="19"/>
        <v>251.01587707853321</v>
      </c>
      <c r="X7" s="48">
        <f t="shared" si="19"/>
        <v>255.60875071305878</v>
      </c>
      <c r="Y7" s="48">
        <f t="shared" si="19"/>
        <v>258.24974424848125</v>
      </c>
      <c r="Z7" s="48">
        <f t="shared" si="19"/>
        <v>260.89073778390366</v>
      </c>
      <c r="AA7" s="48">
        <f t="shared" si="19"/>
        <v>263.53173131932613</v>
      </c>
      <c r="AB7" s="48">
        <f t="shared" si="19"/>
        <v>266.17272485474854</v>
      </c>
      <c r="AC7" s="48">
        <f t="shared" si="19"/>
        <v>268.813718390171</v>
      </c>
      <c r="AD7" s="48">
        <f t="shared" si="19"/>
        <v>271.45471192559341</v>
      </c>
      <c r="AE7" s="48">
        <f t="shared" si="19"/>
        <v>274.09570546101588</v>
      </c>
      <c r="AF7" s="48">
        <f t="shared" si="19"/>
        <v>276.73669899643829</v>
      </c>
      <c r="AG7" s="48">
        <f t="shared" si="19"/>
        <v>279.37769253186076</v>
      </c>
      <c r="AH7" s="48">
        <f t="shared" si="19"/>
        <v>282.01868606728323</v>
      </c>
      <c r="AI7" s="48">
        <f t="shared" ref="AI7:AR7" si="20">AI27*$B$19</f>
        <v>284.65967960270564</v>
      </c>
      <c r="AJ7" s="48">
        <f t="shared" si="20"/>
        <v>287.3006731381281</v>
      </c>
      <c r="AK7" s="48">
        <f t="shared" si="20"/>
        <v>289.94166667355051</v>
      </c>
      <c r="AL7" s="48">
        <f t="shared" si="20"/>
        <v>292.58266020897298</v>
      </c>
      <c r="AM7" s="48">
        <f t="shared" si="20"/>
        <v>295.22365374439539</v>
      </c>
      <c r="AN7" s="48">
        <f t="shared" si="20"/>
        <v>297.86464727981786</v>
      </c>
      <c r="AO7" s="48">
        <f t="shared" si="20"/>
        <v>300.50564081524027</v>
      </c>
      <c r="AP7" s="48">
        <f t="shared" si="20"/>
        <v>303.14663435066274</v>
      </c>
      <c r="AQ7" s="48">
        <f t="shared" si="20"/>
        <v>305.78762788608515</v>
      </c>
      <c r="AR7" s="48">
        <f t="shared" si="20"/>
        <v>308.42862142150761</v>
      </c>
    </row>
    <row r="8" spans="1:44">
      <c r="A8" s="10" t="s">
        <v>4</v>
      </c>
      <c r="B8" s="4">
        <f t="shared" si="11"/>
        <v>130.32587382498846</v>
      </c>
      <c r="C8" s="4">
        <f t="shared" ref="C8:S8" si="21">C28*$D$19</f>
        <v>133.9357499431446</v>
      </c>
      <c r="D8" s="4">
        <f t="shared" si="21"/>
        <v>135.3062731387202</v>
      </c>
      <c r="E8" s="4">
        <f t="shared" si="21"/>
        <v>136.67313586385984</v>
      </c>
      <c r="F8" s="4">
        <f t="shared" si="21"/>
        <v>138.13215631526919</v>
      </c>
      <c r="G8" s="4">
        <f t="shared" si="21"/>
        <v>140.01859052052257</v>
      </c>
      <c r="H8" s="4">
        <f t="shared" si="21"/>
        <v>141.9862010407378</v>
      </c>
      <c r="I8" s="4">
        <f t="shared" si="21"/>
        <v>143.77918558897946</v>
      </c>
      <c r="J8" s="4">
        <f t="shared" si="21"/>
        <v>146.75127226117584</v>
      </c>
      <c r="K8" s="4">
        <f t="shared" si="21"/>
        <v>150.91064328536029</v>
      </c>
      <c r="L8" s="4">
        <f t="shared" si="21"/>
        <v>160.49655406993696</v>
      </c>
      <c r="M8" s="4">
        <f t="shared" si="21"/>
        <v>176.53070651011498</v>
      </c>
      <c r="N8" s="5">
        <f t="shared" si="21"/>
        <v>192.92224919662823</v>
      </c>
      <c r="O8" s="4">
        <f t="shared" si="21"/>
        <v>210.92237312755333</v>
      </c>
      <c r="P8" s="4">
        <f t="shared" si="21"/>
        <v>229.91270553645529</v>
      </c>
      <c r="Q8" s="4">
        <f t="shared" si="21"/>
        <v>247.10239551257169</v>
      </c>
      <c r="R8" s="4">
        <f t="shared" si="21"/>
        <v>257.50326235630024</v>
      </c>
      <c r="S8" s="4">
        <f t="shared" si="21"/>
        <v>264.1613785235711</v>
      </c>
      <c r="T8" s="4">
        <f t="shared" ref="T8:AH8" si="22">T28*$D$19</f>
        <v>270.33604779045572</v>
      </c>
      <c r="U8" s="4">
        <f t="shared" si="22"/>
        <v>276.07266083819201</v>
      </c>
      <c r="V8" s="4">
        <f t="shared" si="22"/>
        <v>281.13447496612895</v>
      </c>
      <c r="W8" s="4">
        <f t="shared" si="22"/>
        <v>285.94319838766904</v>
      </c>
      <c r="X8" s="48">
        <f t="shared" si="22"/>
        <v>290.27407080258399</v>
      </c>
      <c r="Y8" s="48">
        <f t="shared" si="22"/>
        <v>293.71921944817865</v>
      </c>
      <c r="Z8" s="48">
        <f t="shared" si="22"/>
        <v>297.16436809377325</v>
      </c>
      <c r="AA8" s="48">
        <f t="shared" si="22"/>
        <v>300.6095167393679</v>
      </c>
      <c r="AB8" s="48">
        <f t="shared" si="22"/>
        <v>304.05466538496256</v>
      </c>
      <c r="AC8" s="48">
        <f t="shared" si="22"/>
        <v>307.49981403055722</v>
      </c>
      <c r="AD8" s="48">
        <f t="shared" si="22"/>
        <v>310.94496267615182</v>
      </c>
      <c r="AE8" s="48">
        <f t="shared" si="22"/>
        <v>314.39011132174647</v>
      </c>
      <c r="AF8" s="48">
        <f t="shared" si="22"/>
        <v>317.83525996734113</v>
      </c>
      <c r="AG8" s="48">
        <f t="shared" si="22"/>
        <v>321.28040861293579</v>
      </c>
      <c r="AH8" s="48">
        <f t="shared" si="22"/>
        <v>324.72555725853039</v>
      </c>
      <c r="AI8" s="48">
        <f t="shared" ref="AI8:AR8" si="23">AI28*$D$19</f>
        <v>328.17070590412504</v>
      </c>
      <c r="AJ8" s="48">
        <f t="shared" si="23"/>
        <v>331.6158545497197</v>
      </c>
      <c r="AK8" s="48">
        <f t="shared" si="23"/>
        <v>335.06100319531436</v>
      </c>
      <c r="AL8" s="48">
        <f t="shared" si="23"/>
        <v>338.50615184090896</v>
      </c>
      <c r="AM8" s="48">
        <f t="shared" si="23"/>
        <v>341.95130048650361</v>
      </c>
      <c r="AN8" s="48">
        <f t="shared" si="23"/>
        <v>345.39644913209827</v>
      </c>
      <c r="AO8" s="48">
        <f t="shared" si="23"/>
        <v>348.84159777769293</v>
      </c>
      <c r="AP8" s="48">
        <f t="shared" si="23"/>
        <v>352.28674642328752</v>
      </c>
      <c r="AQ8" s="48">
        <f t="shared" si="23"/>
        <v>355.73189506888218</v>
      </c>
      <c r="AR8" s="48">
        <f t="shared" si="23"/>
        <v>359.17704371447684</v>
      </c>
    </row>
    <row r="9" spans="1:44">
      <c r="A9" s="10" t="s">
        <v>5</v>
      </c>
      <c r="B9" s="4">
        <f t="shared" si="11"/>
        <v>135.76661621431401</v>
      </c>
      <c r="C9" s="4">
        <f t="shared" ref="C9:S9" si="24">C29*$D$19</f>
        <v>139.45648065990821</v>
      </c>
      <c r="D9" s="4">
        <f t="shared" si="24"/>
        <v>140.9757838203254</v>
      </c>
      <c r="E9" s="4">
        <f t="shared" si="24"/>
        <v>142.48808704995116</v>
      </c>
      <c r="F9" s="4">
        <f t="shared" si="24"/>
        <v>144.14675246885272</v>
      </c>
      <c r="G9" s="4">
        <f t="shared" si="24"/>
        <v>146.27027692804108</v>
      </c>
      <c r="H9" s="4">
        <f t="shared" si="24"/>
        <v>148.38234695502527</v>
      </c>
      <c r="I9" s="4">
        <f t="shared" si="24"/>
        <v>150.51064409429873</v>
      </c>
      <c r="J9" s="4">
        <f t="shared" si="24"/>
        <v>153.81652049989762</v>
      </c>
      <c r="K9" s="4">
        <f t="shared" si="24"/>
        <v>158.8287891252489</v>
      </c>
      <c r="L9" s="4">
        <f t="shared" si="24"/>
        <v>170.24949439017362</v>
      </c>
      <c r="M9" s="4">
        <f t="shared" si="24"/>
        <v>188.01086423746358</v>
      </c>
      <c r="N9" s="5">
        <f t="shared" si="24"/>
        <v>206.33534542634388</v>
      </c>
      <c r="O9" s="4">
        <f t="shared" si="24"/>
        <v>226.40369900986332</v>
      </c>
      <c r="P9" s="4">
        <f t="shared" si="24"/>
        <v>247.45762181720883</v>
      </c>
      <c r="Q9" s="4">
        <f t="shared" si="24"/>
        <v>265.82048781455683</v>
      </c>
      <c r="R9" s="4">
        <f t="shared" si="24"/>
        <v>276.90317443518416</v>
      </c>
      <c r="S9" s="4">
        <f t="shared" si="24"/>
        <v>284.23223663423511</v>
      </c>
      <c r="T9" s="4">
        <f t="shared" ref="T9:AH9" si="25">T29*$D$19</f>
        <v>291.04654376493465</v>
      </c>
      <c r="U9" s="4">
        <f t="shared" si="25"/>
        <v>297.3290367066117</v>
      </c>
      <c r="V9" s="4">
        <f t="shared" si="25"/>
        <v>302.9152073362298</v>
      </c>
      <c r="W9" s="4">
        <f t="shared" si="25"/>
        <v>308.22206943436697</v>
      </c>
      <c r="X9" s="48">
        <f t="shared" si="25"/>
        <v>312.91276310218291</v>
      </c>
      <c r="Y9" s="48">
        <f t="shared" si="25"/>
        <v>316.73090717024712</v>
      </c>
      <c r="Z9" s="48">
        <f t="shared" si="25"/>
        <v>320.54905123831134</v>
      </c>
      <c r="AA9" s="48">
        <f t="shared" si="25"/>
        <v>324.36719530637555</v>
      </c>
      <c r="AB9" s="48">
        <f t="shared" si="25"/>
        <v>328.18533937443976</v>
      </c>
      <c r="AC9" s="48">
        <f t="shared" si="25"/>
        <v>332.00348344250398</v>
      </c>
      <c r="AD9" s="48">
        <f t="shared" si="25"/>
        <v>335.82162751056819</v>
      </c>
      <c r="AE9" s="48">
        <f t="shared" si="25"/>
        <v>339.63977157863241</v>
      </c>
      <c r="AF9" s="48">
        <f t="shared" si="25"/>
        <v>343.45791564669662</v>
      </c>
      <c r="AG9" s="48">
        <f t="shared" si="25"/>
        <v>347.27605971476083</v>
      </c>
      <c r="AH9" s="48">
        <f t="shared" si="25"/>
        <v>351.09420378282505</v>
      </c>
      <c r="AI9" s="48">
        <f t="shared" ref="AI9:AR9" si="26">AI29*$D$19</f>
        <v>354.91234785088926</v>
      </c>
      <c r="AJ9" s="48">
        <f t="shared" si="26"/>
        <v>358.73049191895348</v>
      </c>
      <c r="AK9" s="48">
        <f t="shared" si="26"/>
        <v>362.54863598701769</v>
      </c>
      <c r="AL9" s="48">
        <f t="shared" si="26"/>
        <v>366.3667800550819</v>
      </c>
      <c r="AM9" s="48">
        <f t="shared" si="26"/>
        <v>370.18492412314612</v>
      </c>
      <c r="AN9" s="48">
        <f t="shared" si="26"/>
        <v>374.00306819121033</v>
      </c>
      <c r="AO9" s="48">
        <f t="shared" si="26"/>
        <v>377.82121225927455</v>
      </c>
      <c r="AP9" s="48">
        <f t="shared" si="26"/>
        <v>381.63935632733876</v>
      </c>
      <c r="AQ9" s="48">
        <f t="shared" si="26"/>
        <v>385.45750039540297</v>
      </c>
      <c r="AR9" s="48">
        <f t="shared" si="26"/>
        <v>389.27564446346719</v>
      </c>
    </row>
    <row r="10" spans="1:44">
      <c r="A10" s="10" t="s">
        <v>6</v>
      </c>
      <c r="B10" s="4">
        <f t="shared" si="11"/>
        <v>141.20735860363956</v>
      </c>
      <c r="C10" s="4">
        <f t="shared" ref="C10:S10" si="27">C30*$D$19</f>
        <v>144.74741184094492</v>
      </c>
      <c r="D10" s="4">
        <f t="shared" si="27"/>
        <v>146.35409676041277</v>
      </c>
      <c r="E10" s="4">
        <f t="shared" si="27"/>
        <v>147.9502694781045</v>
      </c>
      <c r="F10" s="4">
        <f t="shared" si="27"/>
        <v>149.74794007944158</v>
      </c>
      <c r="G10" s="4">
        <f t="shared" si="27"/>
        <v>152.02774230304033</v>
      </c>
      <c r="H10" s="4">
        <f t="shared" si="27"/>
        <v>154.18821001207615</v>
      </c>
      <c r="I10" s="4">
        <f t="shared" si="27"/>
        <v>156.58759904308047</v>
      </c>
      <c r="J10" s="4">
        <f t="shared" si="27"/>
        <v>160.09539462936283</v>
      </c>
      <c r="K10" s="4">
        <f t="shared" si="27"/>
        <v>165.82017152142961</v>
      </c>
      <c r="L10" s="4">
        <f t="shared" si="27"/>
        <v>178.73714457590049</v>
      </c>
      <c r="M10" s="4">
        <f t="shared" si="27"/>
        <v>197.50588191989411</v>
      </c>
      <c r="N10" s="5">
        <f t="shared" si="27"/>
        <v>217.04654958276225</v>
      </c>
      <c r="O10" s="4">
        <f t="shared" si="27"/>
        <v>238.38981529437922</v>
      </c>
      <c r="P10" s="4">
        <f t="shared" si="27"/>
        <v>260.65681403608346</v>
      </c>
      <c r="Q10" s="4">
        <f t="shared" si="27"/>
        <v>279.34345513023476</v>
      </c>
      <c r="R10" s="4">
        <f t="shared" si="27"/>
        <v>290.59081098897246</v>
      </c>
      <c r="S10" s="4">
        <f t="shared" si="27"/>
        <v>298.28660727386085</v>
      </c>
      <c r="T10" s="4">
        <f t="shared" ref="T10:AH10" si="28">T30*$D$19</f>
        <v>305.46042213837734</v>
      </c>
      <c r="U10" s="4">
        <f t="shared" si="28"/>
        <v>312.02300017019803</v>
      </c>
      <c r="V10" s="4">
        <f t="shared" si="28"/>
        <v>317.90388477516967</v>
      </c>
      <c r="W10" s="4">
        <f t="shared" si="28"/>
        <v>323.49072514989274</v>
      </c>
      <c r="X10" s="48">
        <f t="shared" si="28"/>
        <v>328.3345913482828</v>
      </c>
      <c r="Y10" s="48">
        <f t="shared" si="28"/>
        <v>332.37127683032719</v>
      </c>
      <c r="Z10" s="48">
        <f t="shared" si="28"/>
        <v>336.40796231237152</v>
      </c>
      <c r="AA10" s="48">
        <f t="shared" si="28"/>
        <v>340.44464779441586</v>
      </c>
      <c r="AB10" s="48">
        <f t="shared" si="28"/>
        <v>344.48133327646019</v>
      </c>
      <c r="AC10" s="48">
        <f t="shared" si="28"/>
        <v>348.51801875850452</v>
      </c>
      <c r="AD10" s="48">
        <f t="shared" si="28"/>
        <v>352.55470424054892</v>
      </c>
      <c r="AE10" s="48">
        <f t="shared" si="28"/>
        <v>356.59138972259325</v>
      </c>
      <c r="AF10" s="48">
        <f t="shared" si="28"/>
        <v>360.62807520463758</v>
      </c>
      <c r="AG10" s="48">
        <f t="shared" si="28"/>
        <v>364.66476068668192</v>
      </c>
      <c r="AH10" s="48">
        <f t="shared" si="28"/>
        <v>368.70144616872625</v>
      </c>
      <c r="AI10" s="48">
        <f t="shared" ref="AI10:AR10" si="29">AI30*$D$19</f>
        <v>372.73813165077064</v>
      </c>
      <c r="AJ10" s="48">
        <f t="shared" si="29"/>
        <v>376.77481713281497</v>
      </c>
      <c r="AK10" s="48">
        <f t="shared" si="29"/>
        <v>380.81150261485931</v>
      </c>
      <c r="AL10" s="48">
        <f t="shared" si="29"/>
        <v>384.84818809690364</v>
      </c>
      <c r="AM10" s="48">
        <f t="shared" si="29"/>
        <v>388.88487357894797</v>
      </c>
      <c r="AN10" s="48">
        <f t="shared" si="29"/>
        <v>392.92155906099237</v>
      </c>
      <c r="AO10" s="48">
        <f t="shared" si="29"/>
        <v>396.9582445430367</v>
      </c>
      <c r="AP10" s="48">
        <f t="shared" si="29"/>
        <v>400.99493002508103</v>
      </c>
      <c r="AQ10" s="48">
        <f t="shared" si="29"/>
        <v>405.03161550712537</v>
      </c>
      <c r="AR10" s="48">
        <f t="shared" si="29"/>
        <v>409.0683009891697</v>
      </c>
    </row>
    <row r="11" spans="1:44">
      <c r="A11" s="10" t="s">
        <v>7</v>
      </c>
      <c r="B11" s="4">
        <f t="shared" si="11"/>
        <v>143.46565654465459</v>
      </c>
      <c r="C11" s="4">
        <f t="shared" ref="C11:S11" si="30">C31*$D$19</f>
        <v>146.66921301057877</v>
      </c>
      <c r="D11" s="4">
        <f t="shared" si="30"/>
        <v>148.29568981509524</v>
      </c>
      <c r="E11" s="4">
        <f t="shared" si="30"/>
        <v>149.90837859018569</v>
      </c>
      <c r="F11" s="4">
        <f t="shared" si="30"/>
        <v>151.77231590148401</v>
      </c>
      <c r="G11" s="4">
        <f t="shared" si="30"/>
        <v>154.11474890064167</v>
      </c>
      <c r="H11" s="4">
        <f t="shared" si="30"/>
        <v>156.22789207712179</v>
      </c>
      <c r="I11" s="4">
        <f t="shared" si="30"/>
        <v>158.80727491530476</v>
      </c>
      <c r="J11" s="4">
        <f t="shared" si="30"/>
        <v>162.37020385254542</v>
      </c>
      <c r="K11" s="4">
        <f t="shared" si="30"/>
        <v>168.59473313676875</v>
      </c>
      <c r="L11" s="4">
        <f t="shared" si="30"/>
        <v>182.52013218931504</v>
      </c>
      <c r="M11" s="4">
        <f t="shared" si="30"/>
        <v>201.50573804121888</v>
      </c>
      <c r="N11" s="5">
        <f t="shared" si="30"/>
        <v>221.45129509915816</v>
      </c>
      <c r="O11" s="4">
        <f t="shared" si="30"/>
        <v>243.17959329510907</v>
      </c>
      <c r="P11" s="4">
        <f t="shared" si="30"/>
        <v>265.72308569975894</v>
      </c>
      <c r="Q11" s="4">
        <f t="shared" si="30"/>
        <v>283.89893042006679</v>
      </c>
      <c r="R11" s="4">
        <f t="shared" si="30"/>
        <v>294.80651887005013</v>
      </c>
      <c r="S11" s="4">
        <f t="shared" si="30"/>
        <v>302.54167730289396</v>
      </c>
      <c r="T11" s="4">
        <f t="shared" ref="T11:AH11" si="31">T31*$D$19</f>
        <v>309.77106759284726</v>
      </c>
      <c r="U11" s="4">
        <f t="shared" si="31"/>
        <v>316.33228015513845</v>
      </c>
      <c r="V11" s="4">
        <f t="shared" si="31"/>
        <v>322.25872387615061</v>
      </c>
      <c r="W11" s="4">
        <f t="shared" si="31"/>
        <v>327.88884541111219</v>
      </c>
      <c r="X11" s="48">
        <f t="shared" si="31"/>
        <v>332.67439615935336</v>
      </c>
      <c r="Y11" s="48">
        <f t="shared" si="31"/>
        <v>336.75973821151405</v>
      </c>
      <c r="Z11" s="48">
        <f t="shared" si="31"/>
        <v>340.84508026367479</v>
      </c>
      <c r="AA11" s="48">
        <f t="shared" si="31"/>
        <v>344.93042231583553</v>
      </c>
      <c r="AB11" s="48">
        <f t="shared" si="31"/>
        <v>349.01576436799621</v>
      </c>
      <c r="AC11" s="48">
        <f t="shared" si="31"/>
        <v>353.10110642015695</v>
      </c>
      <c r="AD11" s="48">
        <f t="shared" si="31"/>
        <v>357.18644847231769</v>
      </c>
      <c r="AE11" s="48">
        <f t="shared" si="31"/>
        <v>361.27179052447838</v>
      </c>
      <c r="AF11" s="48">
        <f t="shared" si="31"/>
        <v>365.35713257663912</v>
      </c>
      <c r="AG11" s="48">
        <f t="shared" si="31"/>
        <v>369.44247462879986</v>
      </c>
      <c r="AH11" s="48">
        <f t="shared" si="31"/>
        <v>373.52781668096054</v>
      </c>
      <c r="AI11" s="48">
        <f t="shared" ref="AI11:AR11" si="32">AI31*$D$19</f>
        <v>377.61315873312128</v>
      </c>
      <c r="AJ11" s="48">
        <f t="shared" si="32"/>
        <v>381.69850078528196</v>
      </c>
      <c r="AK11" s="48">
        <f t="shared" si="32"/>
        <v>385.78384283744271</v>
      </c>
      <c r="AL11" s="48">
        <f t="shared" si="32"/>
        <v>389.86918488960345</v>
      </c>
      <c r="AM11" s="48">
        <f t="shared" si="32"/>
        <v>393.95452694176413</v>
      </c>
      <c r="AN11" s="48">
        <f t="shared" si="32"/>
        <v>398.03986899392487</v>
      </c>
      <c r="AO11" s="48">
        <f t="shared" si="32"/>
        <v>402.12521104608561</v>
      </c>
      <c r="AP11" s="48">
        <f t="shared" si="32"/>
        <v>406.21055309824629</v>
      </c>
      <c r="AQ11" s="48">
        <f t="shared" si="32"/>
        <v>410.29589515040703</v>
      </c>
      <c r="AR11" s="48">
        <f t="shared" si="32"/>
        <v>414.38123720256777</v>
      </c>
    </row>
    <row r="12" spans="1:44">
      <c r="A12" s="10" t="s">
        <v>8</v>
      </c>
      <c r="B12" s="4">
        <f t="shared" si="11"/>
        <v>151.02802856618712</v>
      </c>
      <c r="C12" s="4">
        <f t="shared" ref="C12:S12" si="33">C32*$D$19</f>
        <v>153.937525335</v>
      </c>
      <c r="D12" s="4">
        <f t="shared" si="33"/>
        <v>155.61931082250001</v>
      </c>
      <c r="E12" s="4">
        <f t="shared" si="33"/>
        <v>157.28358779250001</v>
      </c>
      <c r="F12" s="4">
        <f t="shared" si="33"/>
        <v>159.25650737250001</v>
      </c>
      <c r="G12" s="4">
        <f t="shared" si="33"/>
        <v>161.71429850999999</v>
      </c>
      <c r="H12" s="4">
        <f t="shared" si="33"/>
        <v>163.82288710499998</v>
      </c>
      <c r="I12" s="4">
        <f t="shared" si="33"/>
        <v>166.64545368749998</v>
      </c>
      <c r="J12" s="4">
        <f t="shared" si="33"/>
        <v>170.34186245999996</v>
      </c>
      <c r="K12" s="4">
        <f t="shared" si="33"/>
        <v>177.22165404749998</v>
      </c>
      <c r="L12" s="4">
        <f t="shared" si="33"/>
        <v>192.49831946999998</v>
      </c>
      <c r="M12" s="4">
        <f t="shared" si="33"/>
        <v>212.11472170499999</v>
      </c>
      <c r="N12" s="5">
        <f t="shared" si="33"/>
        <v>232.90820415098997</v>
      </c>
      <c r="O12" s="4">
        <f t="shared" si="33"/>
        <v>255.50158049633998</v>
      </c>
      <c r="P12" s="4">
        <f t="shared" si="33"/>
        <v>278.81394114781727</v>
      </c>
      <c r="Q12" s="4">
        <f t="shared" si="33"/>
        <v>296.84207564146766</v>
      </c>
      <c r="R12" s="4">
        <f t="shared" si="33"/>
        <v>307.62625484545765</v>
      </c>
      <c r="S12" s="4">
        <f t="shared" si="33"/>
        <v>315.56715553859817</v>
      </c>
      <c r="T12" s="4">
        <f t="shared" ref="T12:AH12" si="34">T32*$D$19</f>
        <v>323.00849036374825</v>
      </c>
      <c r="U12" s="4">
        <f t="shared" si="34"/>
        <v>329.70786102384352</v>
      </c>
      <c r="V12" s="4">
        <f t="shared" si="34"/>
        <v>335.80805070536439</v>
      </c>
      <c r="W12" s="4">
        <f t="shared" si="34"/>
        <v>341.60323090280929</v>
      </c>
      <c r="X12" s="48">
        <f t="shared" si="34"/>
        <v>346.42958261421381</v>
      </c>
      <c r="Y12" s="48">
        <f t="shared" si="34"/>
        <v>350.65274261421382</v>
      </c>
      <c r="Z12" s="48">
        <f t="shared" si="34"/>
        <v>354.87590261421383</v>
      </c>
      <c r="AA12" s="48">
        <f t="shared" si="34"/>
        <v>359.09906261421384</v>
      </c>
      <c r="AB12" s="48">
        <f t="shared" si="34"/>
        <v>363.32222261421384</v>
      </c>
      <c r="AC12" s="48">
        <f t="shared" si="34"/>
        <v>367.54538261421379</v>
      </c>
      <c r="AD12" s="48">
        <f t="shared" si="34"/>
        <v>371.7685426142138</v>
      </c>
      <c r="AE12" s="48">
        <f t="shared" si="34"/>
        <v>375.99170261421381</v>
      </c>
      <c r="AF12" s="48">
        <f t="shared" si="34"/>
        <v>380.21486261421381</v>
      </c>
      <c r="AG12" s="48">
        <f t="shared" si="34"/>
        <v>384.43802261421382</v>
      </c>
      <c r="AH12" s="48">
        <f t="shared" si="34"/>
        <v>388.66118261421383</v>
      </c>
      <c r="AI12" s="48">
        <f t="shared" ref="AI12:AR12" si="35">AI32*$D$19</f>
        <v>392.88434261421384</v>
      </c>
      <c r="AJ12" s="48">
        <f t="shared" si="35"/>
        <v>397.10750261421384</v>
      </c>
      <c r="AK12" s="48">
        <f t="shared" si="35"/>
        <v>401.33066261421379</v>
      </c>
      <c r="AL12" s="48">
        <f t="shared" si="35"/>
        <v>405.5538226142138</v>
      </c>
      <c r="AM12" s="48">
        <f t="shared" si="35"/>
        <v>409.77698261421381</v>
      </c>
      <c r="AN12" s="48">
        <f t="shared" si="35"/>
        <v>414.00014261421381</v>
      </c>
      <c r="AO12" s="48">
        <f t="shared" si="35"/>
        <v>418.22330261421382</v>
      </c>
      <c r="AP12" s="48">
        <f t="shared" si="35"/>
        <v>422.44646261421383</v>
      </c>
      <c r="AQ12" s="48">
        <f t="shared" si="35"/>
        <v>426.66962261421384</v>
      </c>
      <c r="AR12" s="48">
        <f t="shared" si="35"/>
        <v>430.89278261421384</v>
      </c>
    </row>
    <row r="13" spans="1:44">
      <c r="A13" s="10" t="s">
        <v>9</v>
      </c>
      <c r="B13" s="4">
        <f t="shared" si="11"/>
        <v>143.73899316227056</v>
      </c>
      <c r="C13" s="4">
        <f t="shared" ref="C13:S13" si="36">C33*$D$19</f>
        <v>146.17928082950863</v>
      </c>
      <c r="D13" s="4">
        <f t="shared" si="36"/>
        <v>147.80197673625776</v>
      </c>
      <c r="E13" s="4">
        <f t="shared" si="36"/>
        <v>149.40464355127085</v>
      </c>
      <c r="F13" s="4">
        <f t="shared" si="36"/>
        <v>151.3522181155009</v>
      </c>
      <c r="G13" s="4">
        <f t="shared" si="36"/>
        <v>153.75808545674172</v>
      </c>
      <c r="H13" s="4">
        <f t="shared" si="36"/>
        <v>155.71889959008541</v>
      </c>
      <c r="I13" s="4">
        <f t="shared" si="36"/>
        <v>158.59222556387718</v>
      </c>
      <c r="J13" s="4">
        <f t="shared" si="36"/>
        <v>162.1706434620032</v>
      </c>
      <c r="K13" s="4">
        <f t="shared" si="36"/>
        <v>169.23649965511535</v>
      </c>
      <c r="L13" s="4">
        <f t="shared" si="36"/>
        <v>184.82286726318486</v>
      </c>
      <c r="M13" s="4">
        <f t="shared" si="36"/>
        <v>203.73576148009005</v>
      </c>
      <c r="N13" s="5">
        <f t="shared" si="36"/>
        <v>223.96228981816449</v>
      </c>
      <c r="O13" s="4">
        <f t="shared" si="36"/>
        <v>245.88355225591607</v>
      </c>
      <c r="P13" s="4">
        <f t="shared" si="36"/>
        <v>268.37902356461058</v>
      </c>
      <c r="Q13" s="4">
        <f t="shared" si="36"/>
        <v>285.03524769607628</v>
      </c>
      <c r="R13" s="4">
        <f t="shared" si="36"/>
        <v>294.96381793592997</v>
      </c>
      <c r="S13" s="4">
        <f t="shared" si="36"/>
        <v>302.57046336077758</v>
      </c>
      <c r="T13" s="4">
        <f t="shared" ref="T13:AH13" si="37">T33*$D$19</f>
        <v>309.71766219992458</v>
      </c>
      <c r="U13" s="4">
        <f t="shared" si="37"/>
        <v>316.09972082801318</v>
      </c>
      <c r="V13" s="4">
        <f t="shared" si="37"/>
        <v>321.95878639014683</v>
      </c>
      <c r="W13" s="4">
        <f t="shared" si="37"/>
        <v>327.52489867417376</v>
      </c>
      <c r="X13" s="48">
        <f t="shared" si="37"/>
        <v>332.06408933341095</v>
      </c>
      <c r="Y13" s="48">
        <f t="shared" si="37"/>
        <v>336.13780290683974</v>
      </c>
      <c r="Z13" s="48">
        <f t="shared" si="37"/>
        <v>340.21151648026847</v>
      </c>
      <c r="AA13" s="48">
        <f t="shared" si="37"/>
        <v>344.28523005369721</v>
      </c>
      <c r="AB13" s="48">
        <f t="shared" si="37"/>
        <v>348.358943627126</v>
      </c>
      <c r="AC13" s="48">
        <f t="shared" si="37"/>
        <v>352.43265720055473</v>
      </c>
      <c r="AD13" s="48">
        <f t="shared" si="37"/>
        <v>356.50637077398346</v>
      </c>
      <c r="AE13" s="48">
        <f t="shared" si="37"/>
        <v>360.58008434741225</v>
      </c>
      <c r="AF13" s="48">
        <f t="shared" si="37"/>
        <v>364.65379792084099</v>
      </c>
      <c r="AG13" s="48">
        <f t="shared" si="37"/>
        <v>368.72751149426972</v>
      </c>
      <c r="AH13" s="48">
        <f t="shared" si="37"/>
        <v>372.80122506769851</v>
      </c>
      <c r="AI13" s="48">
        <f t="shared" ref="AI13:AR13" si="38">AI33*$D$19</f>
        <v>376.87493864112724</v>
      </c>
      <c r="AJ13" s="48">
        <f t="shared" si="38"/>
        <v>380.94865221455598</v>
      </c>
      <c r="AK13" s="48">
        <f t="shared" si="38"/>
        <v>385.02236578798471</v>
      </c>
      <c r="AL13" s="48">
        <f t="shared" si="38"/>
        <v>389.0960793614135</v>
      </c>
      <c r="AM13" s="48">
        <f t="shared" si="38"/>
        <v>393.16979293484223</v>
      </c>
      <c r="AN13" s="48">
        <f t="shared" si="38"/>
        <v>397.24350650827097</v>
      </c>
      <c r="AO13" s="48">
        <f t="shared" si="38"/>
        <v>401.31722008169976</v>
      </c>
      <c r="AP13" s="48">
        <f t="shared" si="38"/>
        <v>405.39093365512849</v>
      </c>
      <c r="AQ13" s="48">
        <f t="shared" si="38"/>
        <v>409.46464722855723</v>
      </c>
      <c r="AR13" s="48">
        <f t="shared" si="38"/>
        <v>413.53836080198602</v>
      </c>
    </row>
    <row r="14" spans="1:44">
      <c r="A14" s="10" t="s">
        <v>10</v>
      </c>
      <c r="B14" s="4">
        <f t="shared" si="11"/>
        <v>138.57158739056104</v>
      </c>
      <c r="C14" s="4">
        <f t="shared" ref="C14:S14" si="39">C34*$D$19</f>
        <v>140.37535408847043</v>
      </c>
      <c r="D14" s="4">
        <f t="shared" si="39"/>
        <v>141.82967807582426</v>
      </c>
      <c r="E14" s="4">
        <f t="shared" si="39"/>
        <v>143.26324230116256</v>
      </c>
      <c r="F14" s="4">
        <f t="shared" si="39"/>
        <v>145.04812557599496</v>
      </c>
      <c r="G14" s="4">
        <f t="shared" si="39"/>
        <v>147.23520072372222</v>
      </c>
      <c r="H14" s="4">
        <f t="shared" si="39"/>
        <v>148.92655100485817</v>
      </c>
      <c r="I14" s="4">
        <f t="shared" si="39"/>
        <v>151.63604214176823</v>
      </c>
      <c r="J14" s="4">
        <f t="shared" si="39"/>
        <v>154.85380525418017</v>
      </c>
      <c r="K14" s="4">
        <f t="shared" si="39"/>
        <v>161.56970233084058</v>
      </c>
      <c r="L14" s="4">
        <f t="shared" si="39"/>
        <v>176.29704251148416</v>
      </c>
      <c r="M14" s="4">
        <f t="shared" si="39"/>
        <v>193.23472702365268</v>
      </c>
      <c r="N14" s="5">
        <f t="shared" si="39"/>
        <v>211.50910934281933</v>
      </c>
      <c r="O14" s="4">
        <f t="shared" si="39"/>
        <v>231.26482797791942</v>
      </c>
      <c r="P14" s="4">
        <f t="shared" si="39"/>
        <v>251.42811816151792</v>
      </c>
      <c r="Q14" s="4">
        <f t="shared" si="39"/>
        <v>265.69456333434653</v>
      </c>
      <c r="R14" s="4">
        <f t="shared" si="39"/>
        <v>274.16591928887095</v>
      </c>
      <c r="S14" s="4">
        <f t="shared" si="39"/>
        <v>280.93380185751579</v>
      </c>
      <c r="T14" s="4">
        <f t="shared" ref="T14:AH14" si="40">T34*$D$19</f>
        <v>287.31012517712628</v>
      </c>
      <c r="U14" s="4">
        <f t="shared" si="40"/>
        <v>292.95658749011523</v>
      </c>
      <c r="V14" s="4">
        <f t="shared" si="40"/>
        <v>298.18371174057449</v>
      </c>
      <c r="W14" s="4">
        <f t="shared" si="40"/>
        <v>303.14947977851074</v>
      </c>
      <c r="X14" s="48">
        <f t="shared" si="40"/>
        <v>307.11235019951403</v>
      </c>
      <c r="Y14" s="48">
        <f t="shared" si="40"/>
        <v>310.76241824620604</v>
      </c>
      <c r="Z14" s="48">
        <f t="shared" si="40"/>
        <v>314.41248629289805</v>
      </c>
      <c r="AA14" s="48">
        <f t="shared" si="40"/>
        <v>318.06255433959006</v>
      </c>
      <c r="AB14" s="48">
        <f t="shared" si="40"/>
        <v>321.71262238628202</v>
      </c>
      <c r="AC14" s="48">
        <f t="shared" si="40"/>
        <v>325.36269043297403</v>
      </c>
      <c r="AD14" s="48">
        <f t="shared" si="40"/>
        <v>329.01275847966605</v>
      </c>
      <c r="AE14" s="48">
        <f t="shared" si="40"/>
        <v>332.662826526358</v>
      </c>
      <c r="AF14" s="48">
        <f t="shared" si="40"/>
        <v>336.31289457305002</v>
      </c>
      <c r="AG14" s="48">
        <f t="shared" si="40"/>
        <v>339.96296261974203</v>
      </c>
      <c r="AH14" s="48">
        <f t="shared" si="40"/>
        <v>343.61303066643404</v>
      </c>
      <c r="AI14" s="48">
        <f t="shared" ref="AI14:AR14" si="41">AI34*$D$19</f>
        <v>347.263098713126</v>
      </c>
      <c r="AJ14" s="48">
        <f t="shared" si="41"/>
        <v>350.91316675981801</v>
      </c>
      <c r="AK14" s="48">
        <f t="shared" si="41"/>
        <v>354.56323480651002</v>
      </c>
      <c r="AL14" s="48">
        <f t="shared" si="41"/>
        <v>358.21330285320204</v>
      </c>
      <c r="AM14" s="48">
        <f t="shared" si="41"/>
        <v>361.86337089989399</v>
      </c>
      <c r="AN14" s="48">
        <f t="shared" si="41"/>
        <v>365.51343894658601</v>
      </c>
      <c r="AO14" s="48">
        <f t="shared" si="41"/>
        <v>369.16350699327802</v>
      </c>
      <c r="AP14" s="48">
        <f t="shared" si="41"/>
        <v>372.81357503997003</v>
      </c>
      <c r="AQ14" s="48">
        <f t="shared" si="41"/>
        <v>376.46364308666199</v>
      </c>
      <c r="AR14" s="48">
        <f t="shared" si="41"/>
        <v>380.113711133354</v>
      </c>
    </row>
    <row r="15" spans="1:44">
      <c r="A15" s="10" t="s">
        <v>11</v>
      </c>
      <c r="B15" s="4">
        <f t="shared" si="11"/>
        <v>128.35576390901491</v>
      </c>
      <c r="C15" s="4">
        <f t="shared" ref="C15:S15" si="42">C35*$B$19</f>
        <v>129.4380688130459</v>
      </c>
      <c r="D15" s="4">
        <f t="shared" si="42"/>
        <v>130.73073632499617</v>
      </c>
      <c r="E15" s="4">
        <f t="shared" si="42"/>
        <v>131.36696679099569</v>
      </c>
      <c r="F15" s="4">
        <f t="shared" si="42"/>
        <v>131.88195777728765</v>
      </c>
      <c r="G15" s="4">
        <f t="shared" si="42"/>
        <v>132.31404642528645</v>
      </c>
      <c r="H15" s="4">
        <f t="shared" si="42"/>
        <v>132.87041938010873</v>
      </c>
      <c r="I15" s="4">
        <f t="shared" si="42"/>
        <v>133.57405124635659</v>
      </c>
      <c r="J15" s="4">
        <f t="shared" si="42"/>
        <v>134.76997629675941</v>
      </c>
      <c r="K15" s="4">
        <f t="shared" si="42"/>
        <v>139.2096110342691</v>
      </c>
      <c r="L15" s="4">
        <f t="shared" si="42"/>
        <v>149.55579517301024</v>
      </c>
      <c r="M15" s="4">
        <f t="shared" si="42"/>
        <v>161.17111861416939</v>
      </c>
      <c r="N15" s="5">
        <f t="shared" si="42"/>
        <v>174.34817817149002</v>
      </c>
      <c r="O15" s="4">
        <f t="shared" si="42"/>
        <v>191.68556549253054</v>
      </c>
      <c r="P15" s="4">
        <f t="shared" si="42"/>
        <v>205.61021653838483</v>
      </c>
      <c r="Q15" s="4">
        <f t="shared" si="42"/>
        <v>217.0068376229174</v>
      </c>
      <c r="R15" s="4">
        <f t="shared" si="42"/>
        <v>224.17366311925099</v>
      </c>
      <c r="S15" s="4">
        <f t="shared" si="42"/>
        <v>230.29599021751054</v>
      </c>
      <c r="T15" s="4">
        <f t="shared" ref="T15:AH15" si="43">T35*$B$19</f>
        <v>236.11220096085711</v>
      </c>
      <c r="U15" s="4">
        <f t="shared" si="43"/>
        <v>241.41353571580188</v>
      </c>
      <c r="V15" s="4">
        <f t="shared" si="43"/>
        <v>246.40499064275249</v>
      </c>
      <c r="W15" s="4">
        <f t="shared" si="43"/>
        <v>251.14687282335558</v>
      </c>
      <c r="X15" s="48">
        <f t="shared" si="43"/>
        <v>254.00633271525024</v>
      </c>
      <c r="Y15" s="48">
        <f t="shared" si="43"/>
        <v>256.4975549010216</v>
      </c>
      <c r="Z15" s="48">
        <f t="shared" si="43"/>
        <v>258.98877708679299</v>
      </c>
      <c r="AA15" s="48">
        <f t="shared" si="43"/>
        <v>261.47999927256438</v>
      </c>
      <c r="AB15" s="48">
        <f t="shared" si="43"/>
        <v>263.97122145833578</v>
      </c>
      <c r="AC15" s="48">
        <f t="shared" si="43"/>
        <v>266.46244364410717</v>
      </c>
      <c r="AD15" s="48">
        <f t="shared" si="43"/>
        <v>268.9536658298785</v>
      </c>
      <c r="AE15" s="48">
        <f t="shared" si="43"/>
        <v>271.44488801564989</v>
      </c>
      <c r="AF15" s="48">
        <f t="shared" si="43"/>
        <v>273.93611020142134</v>
      </c>
      <c r="AG15" s="48">
        <f t="shared" si="43"/>
        <v>276.42733238719273</v>
      </c>
      <c r="AH15" s="48">
        <f t="shared" si="43"/>
        <v>278.91855457296413</v>
      </c>
      <c r="AI15" s="48">
        <f t="shared" ref="AI15:AR15" si="44">AI35*$B$19</f>
        <v>281.40977675873557</v>
      </c>
      <c r="AJ15" s="48">
        <f t="shared" si="44"/>
        <v>283.90099894450697</v>
      </c>
      <c r="AK15" s="48">
        <f t="shared" si="44"/>
        <v>286.39222113027841</v>
      </c>
      <c r="AL15" s="48">
        <f t="shared" si="44"/>
        <v>288.88344331604981</v>
      </c>
      <c r="AM15" s="48">
        <f t="shared" si="44"/>
        <v>291.3746655018212</v>
      </c>
      <c r="AN15" s="48">
        <f t="shared" si="44"/>
        <v>293.86588768759265</v>
      </c>
      <c r="AO15" s="48">
        <f t="shared" si="44"/>
        <v>296.35710987336404</v>
      </c>
      <c r="AP15" s="48">
        <f t="shared" si="44"/>
        <v>298.84833205913543</v>
      </c>
      <c r="AQ15" s="48">
        <f t="shared" si="44"/>
        <v>301.33955424490688</v>
      </c>
      <c r="AR15" s="48">
        <f t="shared" si="44"/>
        <v>303.83077643067827</v>
      </c>
    </row>
    <row r="16" spans="1:44">
      <c r="A16" s="11" t="s">
        <v>12</v>
      </c>
      <c r="B16" s="6">
        <f t="shared" si="11"/>
        <v>124.14733473106294</v>
      </c>
      <c r="C16" s="6">
        <f t="shared" ref="C16:S16" si="45">C36*$B$19</f>
        <v>125.4230338015573</v>
      </c>
      <c r="D16" s="6">
        <f t="shared" si="45"/>
        <v>126.99857678827458</v>
      </c>
      <c r="E16" s="6">
        <f t="shared" si="45"/>
        <v>127.69880869980884</v>
      </c>
      <c r="F16" s="6">
        <f t="shared" si="45"/>
        <v>128.33039873208099</v>
      </c>
      <c r="G16" s="6">
        <f t="shared" si="45"/>
        <v>128.84919575040516</v>
      </c>
      <c r="H16" s="6">
        <f t="shared" si="45"/>
        <v>129.54781754378388</v>
      </c>
      <c r="I16" s="6">
        <f t="shared" si="45"/>
        <v>130.42406079263588</v>
      </c>
      <c r="J16" s="6">
        <f t="shared" si="45"/>
        <v>131.94596142185574</v>
      </c>
      <c r="K16" s="6">
        <f t="shared" si="45"/>
        <v>137.76848764449835</v>
      </c>
      <c r="L16" s="6">
        <f t="shared" si="45"/>
        <v>151.084588506042</v>
      </c>
      <c r="M16" s="6">
        <f t="shared" si="45"/>
        <v>165.33489687003674</v>
      </c>
      <c r="N16" s="7">
        <f t="shared" si="45"/>
        <v>181.6575344154285</v>
      </c>
      <c r="O16" s="6">
        <f t="shared" si="45"/>
        <v>203.36116649826951</v>
      </c>
      <c r="P16" s="6">
        <f t="shared" si="45"/>
        <v>219.90091355368159</v>
      </c>
      <c r="Q16" s="6">
        <f t="shared" si="45"/>
        <v>233.65010651632733</v>
      </c>
      <c r="R16" s="6">
        <f t="shared" si="45"/>
        <v>241.95004028655649</v>
      </c>
      <c r="S16" s="6">
        <f t="shared" si="45"/>
        <v>249.41484343046054</v>
      </c>
      <c r="T16" s="6">
        <f t="shared" ref="T16:AH16" si="46">T36*$B$19</f>
        <v>256.50640641716939</v>
      </c>
      <c r="U16" s="6">
        <f t="shared" si="46"/>
        <v>262.94156169719855</v>
      </c>
      <c r="V16" s="6">
        <f t="shared" si="46"/>
        <v>269.02752016255863</v>
      </c>
      <c r="W16" s="6">
        <f t="shared" si="46"/>
        <v>274.80918070465071</v>
      </c>
      <c r="X16" s="59">
        <f t="shared" si="46"/>
        <v>278.08540280463723</v>
      </c>
      <c r="Y16" s="59">
        <f t="shared" si="46"/>
        <v>281.13615299406393</v>
      </c>
      <c r="Z16" s="59">
        <f t="shared" si="46"/>
        <v>284.18690318349064</v>
      </c>
      <c r="AA16" s="59">
        <f t="shared" si="46"/>
        <v>287.23765337291735</v>
      </c>
      <c r="AB16" s="59">
        <f t="shared" si="46"/>
        <v>290.28840356234406</v>
      </c>
      <c r="AC16" s="59">
        <f t="shared" si="46"/>
        <v>293.33915375177077</v>
      </c>
      <c r="AD16" s="59">
        <f t="shared" si="46"/>
        <v>296.38990394119747</v>
      </c>
      <c r="AE16" s="59">
        <f t="shared" si="46"/>
        <v>299.44065413062418</v>
      </c>
      <c r="AF16" s="59">
        <f t="shared" si="46"/>
        <v>302.49140432005089</v>
      </c>
      <c r="AG16" s="59">
        <f t="shared" si="46"/>
        <v>305.5421545094776</v>
      </c>
      <c r="AH16" s="59">
        <f t="shared" si="46"/>
        <v>308.59290469890436</v>
      </c>
      <c r="AI16" s="59">
        <f t="shared" ref="AI16:AR16" si="47">AI36*$B$19</f>
        <v>311.64365488833107</v>
      </c>
      <c r="AJ16" s="59">
        <f t="shared" si="47"/>
        <v>314.69440507775778</v>
      </c>
      <c r="AK16" s="59">
        <f t="shared" si="47"/>
        <v>317.74515526718449</v>
      </c>
      <c r="AL16" s="59">
        <f t="shared" si="47"/>
        <v>320.79590545661119</v>
      </c>
      <c r="AM16" s="59">
        <f t="shared" si="47"/>
        <v>323.8466556460379</v>
      </c>
      <c r="AN16" s="59">
        <f t="shared" si="47"/>
        <v>326.89740583546461</v>
      </c>
      <c r="AO16" s="59">
        <f t="shared" si="47"/>
        <v>329.94815602489132</v>
      </c>
      <c r="AP16" s="59">
        <f t="shared" si="47"/>
        <v>332.99890621431803</v>
      </c>
      <c r="AQ16" s="59">
        <f t="shared" si="47"/>
        <v>336.04965640374479</v>
      </c>
      <c r="AR16" s="59">
        <f t="shared" si="47"/>
        <v>339.1004065931715</v>
      </c>
    </row>
    <row r="17" spans="1:44">
      <c r="A17" s="1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9"/>
    </row>
    <row r="18" spans="1:44">
      <c r="A18" s="13"/>
      <c r="N18" s="9"/>
      <c r="O18" s="9"/>
    </row>
    <row r="19" spans="1:44">
      <c r="A19" t="s">
        <v>14</v>
      </c>
      <c r="B19" s="46">
        <v>1.05579</v>
      </c>
      <c r="C19" s="22" t="s">
        <v>15</v>
      </c>
      <c r="D19" s="46">
        <f>+B19</f>
        <v>1.05579</v>
      </c>
      <c r="E19" s="38" t="s">
        <v>52</v>
      </c>
      <c r="N19" s="9"/>
      <c r="O19" s="9"/>
      <c r="T19" s="32"/>
    </row>
    <row r="20" spans="1:44">
      <c r="B20" s="21"/>
      <c r="C20" s="22"/>
      <c r="D20" s="21"/>
      <c r="N20" s="9"/>
      <c r="O20" s="9"/>
    </row>
    <row r="21" spans="1:44">
      <c r="B21" s="21"/>
      <c r="C21" s="22"/>
      <c r="D21" s="21"/>
      <c r="N21" s="9"/>
      <c r="O21" s="9"/>
    </row>
    <row r="22" spans="1:44">
      <c r="A22" s="79" t="s">
        <v>47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16"/>
      <c r="P22" s="16"/>
      <c r="Q22" s="16"/>
      <c r="R22" s="16"/>
      <c r="S22" s="16"/>
      <c r="T22" s="16"/>
      <c r="U22" s="16"/>
      <c r="V22" s="16"/>
      <c r="W22" s="16"/>
      <c r="X22" s="17"/>
    </row>
    <row r="23" spans="1:44" ht="18">
      <c r="A23" s="76" t="s">
        <v>34</v>
      </c>
      <c r="B23" s="25"/>
      <c r="C23" s="25"/>
      <c r="D23" s="25"/>
      <c r="E23" s="25"/>
      <c r="F23" s="1"/>
      <c r="G23" s="1"/>
      <c r="H23" s="1"/>
      <c r="I23" s="1"/>
      <c r="J23" s="1"/>
      <c r="K23" s="1"/>
      <c r="L23" s="1"/>
      <c r="M23" s="1"/>
      <c r="N23" s="19"/>
      <c r="O23" s="9"/>
      <c r="P23" s="9"/>
      <c r="Q23" s="9"/>
      <c r="R23" s="9"/>
      <c r="S23" s="9"/>
      <c r="T23" s="9"/>
      <c r="U23" s="9"/>
      <c r="V23" s="9"/>
      <c r="W23" s="9"/>
      <c r="X23" s="18"/>
    </row>
    <row r="24" spans="1:44">
      <c r="A24" s="10"/>
      <c r="B24" s="2">
        <v>1998</v>
      </c>
      <c r="C24" s="2">
        <v>1999</v>
      </c>
      <c r="D24" s="2">
        <v>2000</v>
      </c>
      <c r="E24" s="2">
        <v>2001</v>
      </c>
      <c r="F24" s="2">
        <v>2002</v>
      </c>
      <c r="G24" s="2">
        <v>2003</v>
      </c>
      <c r="H24" s="2">
        <v>2004</v>
      </c>
      <c r="I24" s="2">
        <v>2005</v>
      </c>
      <c r="J24" s="2">
        <v>2006</v>
      </c>
      <c r="K24" s="2">
        <v>2007</v>
      </c>
      <c r="L24" s="2">
        <v>2008</v>
      </c>
      <c r="M24" s="2">
        <v>2009</v>
      </c>
      <c r="N24" s="3">
        <v>2010</v>
      </c>
      <c r="O24" s="2">
        <v>2011</v>
      </c>
      <c r="P24" s="2">
        <v>2012</v>
      </c>
      <c r="Q24" s="2">
        <v>2013</v>
      </c>
      <c r="R24" s="2">
        <v>2014</v>
      </c>
      <c r="S24" s="2">
        <v>2015</v>
      </c>
      <c r="T24" s="2">
        <v>2016</v>
      </c>
      <c r="U24" s="2">
        <v>2017</v>
      </c>
      <c r="V24" s="2">
        <v>2018</v>
      </c>
      <c r="W24" s="2">
        <v>2019</v>
      </c>
      <c r="X24" s="3">
        <v>2020</v>
      </c>
      <c r="Y24" s="28">
        <f>+X24+1</f>
        <v>2021</v>
      </c>
      <c r="Z24" s="28">
        <f>+Y24+1</f>
        <v>2022</v>
      </c>
      <c r="AA24" s="28">
        <f>+Z24+1</f>
        <v>2023</v>
      </c>
      <c r="AB24" s="28">
        <f>+AA24+1</f>
        <v>2024</v>
      </c>
      <c r="AC24" s="28">
        <f t="shared" ref="AC24:AH24" si="48">+AB24+1</f>
        <v>2025</v>
      </c>
      <c r="AD24" s="28">
        <f t="shared" si="48"/>
        <v>2026</v>
      </c>
      <c r="AE24" s="28">
        <f t="shared" si="48"/>
        <v>2027</v>
      </c>
      <c r="AF24" s="28">
        <f t="shared" si="48"/>
        <v>2028</v>
      </c>
      <c r="AG24" s="28">
        <f t="shared" si="48"/>
        <v>2029</v>
      </c>
      <c r="AH24" s="28">
        <f t="shared" si="48"/>
        <v>2030</v>
      </c>
      <c r="AI24" s="28">
        <f t="shared" ref="AI24" si="49">+AH24+1</f>
        <v>2031</v>
      </c>
      <c r="AJ24" s="28">
        <f t="shared" ref="AJ24" si="50">+AI24+1</f>
        <v>2032</v>
      </c>
      <c r="AK24" s="28">
        <f t="shared" ref="AK24" si="51">+AJ24+1</f>
        <v>2033</v>
      </c>
      <c r="AL24" s="28">
        <f t="shared" ref="AL24" si="52">+AK24+1</f>
        <v>2034</v>
      </c>
      <c r="AM24" s="28">
        <f t="shared" ref="AM24" si="53">+AL24+1</f>
        <v>2035</v>
      </c>
      <c r="AN24" s="28">
        <f t="shared" ref="AN24" si="54">+AM24+1</f>
        <v>2036</v>
      </c>
      <c r="AO24" s="28">
        <f t="shared" ref="AO24" si="55">+AN24+1</f>
        <v>2037</v>
      </c>
      <c r="AP24" s="28">
        <f t="shared" ref="AP24" si="56">+AO24+1</f>
        <v>2038</v>
      </c>
      <c r="AQ24" s="28">
        <f t="shared" ref="AQ24" si="57">+AP24+1</f>
        <v>2039</v>
      </c>
      <c r="AR24" s="28">
        <f t="shared" ref="AR24" si="58">+AQ24+1</f>
        <v>2040</v>
      </c>
    </row>
    <row r="25" spans="1:44">
      <c r="A25" s="10" t="s">
        <v>1</v>
      </c>
      <c r="B25" s="4">
        <v>107.669</v>
      </c>
      <c r="C25" s="4">
        <f>B25+B$49</f>
        <v>111.732</v>
      </c>
      <c r="D25" s="4">
        <f t="shared" ref="D25:S25" si="59">C25+C$49</f>
        <v>113.36199999999999</v>
      </c>
      <c r="E25" s="4">
        <f t="shared" si="59"/>
        <v>114.904</v>
      </c>
      <c r="F25" s="4">
        <f t="shared" si="59"/>
        <v>115.515</v>
      </c>
      <c r="G25" s="4">
        <f t="shared" si="59"/>
        <v>116.137</v>
      </c>
      <c r="H25" s="4">
        <f t="shared" si="59"/>
        <v>116.637</v>
      </c>
      <c r="I25" s="4">
        <f t="shared" si="59"/>
        <v>117.34099999999999</v>
      </c>
      <c r="J25" s="4">
        <f t="shared" si="59"/>
        <v>118.217</v>
      </c>
      <c r="K25" s="4">
        <f t="shared" si="59"/>
        <v>119.77</v>
      </c>
      <c r="L25" s="4">
        <f t="shared" si="59"/>
        <v>125.875</v>
      </c>
      <c r="M25" s="4">
        <f t="shared" si="59"/>
        <v>139.60499999999999</v>
      </c>
      <c r="N25" s="4">
        <f t="shared" si="59"/>
        <v>153.64399999999998</v>
      </c>
      <c r="O25" s="4">
        <f t="shared" si="59"/>
        <v>169.87802399999998</v>
      </c>
      <c r="P25" s="4">
        <f t="shared" si="59"/>
        <v>191.68502399999997</v>
      </c>
      <c r="Q25" s="4">
        <f t="shared" si="59"/>
        <v>207.44577289999998</v>
      </c>
      <c r="R25" s="4">
        <f t="shared" si="59"/>
        <v>220.7625820665956</v>
      </c>
      <c r="S25" s="4">
        <f t="shared" si="59"/>
        <v>228.45581224428244</v>
      </c>
      <c r="T25" s="4">
        <f t="shared" ref="T25:AH25" si="60">S25+S$49</f>
        <v>235.76438091308495</v>
      </c>
      <c r="U25" s="4">
        <f t="shared" si="60"/>
        <v>242.70752114844734</v>
      </c>
      <c r="V25" s="4">
        <f t="shared" si="60"/>
        <v>248.97971325093997</v>
      </c>
      <c r="W25" s="4">
        <f t="shared" si="60"/>
        <v>254.93829574830795</v>
      </c>
      <c r="X25" s="4">
        <f t="shared" si="60"/>
        <v>260.59894912080756</v>
      </c>
      <c r="Y25" s="4">
        <f t="shared" si="60"/>
        <v>263.59894912080756</v>
      </c>
      <c r="Z25" s="4">
        <f t="shared" si="60"/>
        <v>266.59894912080756</v>
      </c>
      <c r="AA25" s="4">
        <f t="shared" si="60"/>
        <v>269.59894912080756</v>
      </c>
      <c r="AB25" s="4">
        <f t="shared" si="60"/>
        <v>272.59894912080756</v>
      </c>
      <c r="AC25" s="4">
        <f t="shared" si="60"/>
        <v>275.59894912080756</v>
      </c>
      <c r="AD25" s="4">
        <f t="shared" si="60"/>
        <v>278.59894912080756</v>
      </c>
      <c r="AE25" s="4">
        <f t="shared" si="60"/>
        <v>281.59894912080756</v>
      </c>
      <c r="AF25" s="4">
        <f t="shared" si="60"/>
        <v>284.59894912080756</v>
      </c>
      <c r="AG25" s="4">
        <f t="shared" si="60"/>
        <v>287.59894912080756</v>
      </c>
      <c r="AH25" s="4">
        <f t="shared" si="60"/>
        <v>290.59894912080756</v>
      </c>
      <c r="AI25" s="4">
        <f t="shared" ref="AI25" si="61">AH25+AH$49</f>
        <v>293.59894912080756</v>
      </c>
      <c r="AJ25" s="4">
        <f t="shared" ref="AJ25" si="62">AI25+AI$49</f>
        <v>296.59894912080756</v>
      </c>
      <c r="AK25" s="4">
        <f t="shared" ref="AK25" si="63">AJ25+AJ$49</f>
        <v>299.59894912080756</v>
      </c>
      <c r="AL25" s="4">
        <f t="shared" ref="AL25" si="64">AK25+AK$49</f>
        <v>302.59894912080756</v>
      </c>
      <c r="AM25" s="4">
        <f t="shared" ref="AM25" si="65">AL25+AL$49</f>
        <v>305.59894912080756</v>
      </c>
      <c r="AN25" s="4">
        <f t="shared" ref="AN25" si="66">AM25+AM$49</f>
        <v>308.59894912080756</v>
      </c>
      <c r="AO25" s="4">
        <f t="shared" ref="AO25" si="67">AN25+AN$49</f>
        <v>311.59894912080756</v>
      </c>
      <c r="AP25" s="4">
        <f t="shared" ref="AP25" si="68">AO25+AO$49</f>
        <v>314.59894912080756</v>
      </c>
      <c r="AQ25" s="4">
        <f t="shared" ref="AQ25" si="69">AP25+AP$49</f>
        <v>317.59894912080756</v>
      </c>
      <c r="AR25" s="4">
        <f t="shared" ref="AR25" si="70">AQ25+AQ$49</f>
        <v>320.59894912080756</v>
      </c>
    </row>
    <row r="26" spans="1:44">
      <c r="A26" s="10" t="s">
        <v>2</v>
      </c>
      <c r="B26" s="4">
        <v>111.70183333333333</v>
      </c>
      <c r="C26" s="4">
        <f>B26+(AVERAGE($B56:$N56)*(((1/12)*C$49)+((11/12)*B$49)))</f>
        <v>115.38428091337953</v>
      </c>
      <c r="D26" s="4">
        <f t="shared" ref="D26:S26" si="71">C26+(AVERAGE($B56:$N56)*(((1/12)*D$49)+((11/12)*C$49)))</f>
        <v>116.9322078455441</v>
      </c>
      <c r="E26" s="4">
        <f t="shared" si="71"/>
        <v>118.32917374421542</v>
      </c>
      <c r="F26" s="4">
        <f t="shared" si="71"/>
        <v>118.91290563939232</v>
      </c>
      <c r="G26" s="4">
        <f t="shared" si="71"/>
        <v>119.49655803955422</v>
      </c>
      <c r="H26" s="4">
        <f t="shared" si="71"/>
        <v>119.98974511264116</v>
      </c>
      <c r="I26" s="4">
        <f t="shared" si="71"/>
        <v>120.67499214197859</v>
      </c>
      <c r="J26" s="4">
        <f t="shared" si="71"/>
        <v>121.5644618648622</v>
      </c>
      <c r="K26" s="4">
        <f t="shared" si="71"/>
        <v>123.40779227278291</v>
      </c>
      <c r="L26" s="4">
        <f t="shared" si="71"/>
        <v>129.83774656140923</v>
      </c>
      <c r="M26" s="4">
        <f t="shared" si="71"/>
        <v>142.95990919316117</v>
      </c>
      <c r="N26" s="4">
        <f t="shared" si="71"/>
        <v>156.52676884672778</v>
      </c>
      <c r="O26" s="4">
        <f t="shared" si="71"/>
        <v>172.45608043499706</v>
      </c>
      <c r="P26" s="4">
        <f t="shared" si="71"/>
        <v>192.7780071194791</v>
      </c>
      <c r="Q26" s="4">
        <f t="shared" si="71"/>
        <v>207.61853773712465</v>
      </c>
      <c r="R26" s="4">
        <f t="shared" si="71"/>
        <v>219.87493057512521</v>
      </c>
      <c r="S26" s="4">
        <f t="shared" si="71"/>
        <v>227.18323328358986</v>
      </c>
      <c r="T26" s="4">
        <f t="shared" ref="T26:AH26" si="72">S26+(AVERAGE($B56:$N56)*(((1/12)*T$49)+((11/12)*S$49)))</f>
        <v>234.12612085663127</v>
      </c>
      <c r="U26" s="4">
        <f t="shared" si="72"/>
        <v>240.69612427099037</v>
      </c>
      <c r="V26" s="4">
        <f t="shared" si="72"/>
        <v>246.65448993429877</v>
      </c>
      <c r="W26" s="4">
        <f t="shared" si="72"/>
        <v>252.31493731444175</v>
      </c>
      <c r="X26" s="4">
        <f t="shared" si="72"/>
        <v>257.50335333204845</v>
      </c>
      <c r="Y26" s="4">
        <f t="shared" si="72"/>
        <v>260.36517387220482</v>
      </c>
      <c r="Z26" s="4">
        <f t="shared" si="72"/>
        <v>263.22699441236119</v>
      </c>
      <c r="AA26" s="4">
        <f t="shared" si="72"/>
        <v>266.08881495251757</v>
      </c>
      <c r="AB26" s="4">
        <f t="shared" si="72"/>
        <v>268.95063549267394</v>
      </c>
      <c r="AC26" s="4">
        <f t="shared" si="72"/>
        <v>271.81245603283031</v>
      </c>
      <c r="AD26" s="4">
        <f t="shared" si="72"/>
        <v>274.67427657298668</v>
      </c>
      <c r="AE26" s="4">
        <f t="shared" si="72"/>
        <v>277.53609711314306</v>
      </c>
      <c r="AF26" s="4">
        <f t="shared" si="72"/>
        <v>280.39791765329943</v>
      </c>
      <c r="AG26" s="4">
        <f t="shared" si="72"/>
        <v>283.2597381934558</v>
      </c>
      <c r="AH26" s="4">
        <f t="shared" si="72"/>
        <v>286.12155873361218</v>
      </c>
      <c r="AI26" s="4">
        <f t="shared" ref="AI26" si="73">AH26+(AVERAGE($B56:$N56)*(((1/12)*AI$49)+((11/12)*AH$49)))</f>
        <v>288.98337927376855</v>
      </c>
      <c r="AJ26" s="4">
        <f t="shared" ref="AJ26" si="74">AI26+(AVERAGE($B56:$N56)*(((1/12)*AJ$49)+((11/12)*AI$49)))</f>
        <v>291.84519981392492</v>
      </c>
      <c r="AK26" s="4">
        <f t="shared" ref="AK26" si="75">AJ26+(AVERAGE($B56:$N56)*(((1/12)*AK$49)+((11/12)*AJ$49)))</f>
        <v>294.70702035408129</v>
      </c>
      <c r="AL26" s="4">
        <f t="shared" ref="AL26" si="76">AK26+(AVERAGE($B56:$N56)*(((1/12)*AL$49)+((11/12)*AK$49)))</f>
        <v>297.56884089423767</v>
      </c>
      <c r="AM26" s="4">
        <f t="shared" ref="AM26" si="77">AL26+(AVERAGE($B56:$N56)*(((1/12)*AM$49)+((11/12)*AL$49)))</f>
        <v>300.43066143439404</v>
      </c>
      <c r="AN26" s="4">
        <f t="shared" ref="AN26" si="78">AM26+(AVERAGE($B56:$N56)*(((1/12)*AN$49)+((11/12)*AM$49)))</f>
        <v>303.29248197455041</v>
      </c>
      <c r="AO26" s="4">
        <f t="shared" ref="AO26" si="79">AN26+(AVERAGE($B56:$N56)*(((1/12)*AO$49)+((11/12)*AN$49)))</f>
        <v>306.15430251470679</v>
      </c>
      <c r="AP26" s="4">
        <f t="shared" ref="AP26" si="80">AO26+(AVERAGE($B56:$N56)*(((1/12)*AP$49)+((11/12)*AO$49)))</f>
        <v>309.01612305486316</v>
      </c>
      <c r="AQ26" s="4">
        <f t="shared" ref="AQ26" si="81">AP26+(AVERAGE($B56:$N56)*(((1/12)*AQ$49)+((11/12)*AP$49)))</f>
        <v>311.87794359501953</v>
      </c>
      <c r="AR26" s="4">
        <f t="shared" ref="AR26" si="82">AQ26+(AVERAGE($B56:$N56)*(((1/12)*AR$49)+((11/12)*AQ$49)))</f>
        <v>314.7397641351759</v>
      </c>
    </row>
    <row r="27" spans="1:44">
      <c r="A27" s="10" t="s">
        <v>3</v>
      </c>
      <c r="B27" s="4">
        <v>114.73466666666667</v>
      </c>
      <c r="C27" s="4">
        <f>B27+(AVERAGE($B57:$N57)*(((2/12)*C$49)+((10/12)*B$49)))</f>
        <v>117.78433685228046</v>
      </c>
      <c r="D27" s="4">
        <f t="shared" ref="D27:S27" si="83">C27+(AVERAGE($B57:$N57)*(((2/12)*D$49)+((10/12)*C$49)))</f>
        <v>119.13122240429544</v>
      </c>
      <c r="E27" s="4">
        <f t="shared" si="83"/>
        <v>120.28758173965623</v>
      </c>
      <c r="F27" s="4">
        <f t="shared" si="83"/>
        <v>120.79856999540934</v>
      </c>
      <c r="G27" s="4">
        <f t="shared" si="83"/>
        <v>121.30024734196053</v>
      </c>
      <c r="H27" s="4">
        <f t="shared" si="83"/>
        <v>121.74550335812397</v>
      </c>
      <c r="I27" s="4">
        <f t="shared" si="83"/>
        <v>122.35641017680514</v>
      </c>
      <c r="J27" s="4">
        <f t="shared" si="83"/>
        <v>123.18091203195422</v>
      </c>
      <c r="K27" s="4">
        <f t="shared" si="83"/>
        <v>125.10840920554563</v>
      </c>
      <c r="L27" s="4">
        <f t="shared" si="83"/>
        <v>131.25847318660456</v>
      </c>
      <c r="M27" s="4">
        <f t="shared" si="83"/>
        <v>142.74966379850792</v>
      </c>
      <c r="N27" s="4">
        <f t="shared" si="83"/>
        <v>154.76060103544114</v>
      </c>
      <c r="O27" s="4">
        <f t="shared" si="83"/>
        <v>169.07120721745864</v>
      </c>
      <c r="P27" s="4">
        <f t="shared" si="83"/>
        <v>186.4139219457191</v>
      </c>
      <c r="Q27" s="4">
        <f t="shared" si="83"/>
        <v>199.21580419676729</v>
      </c>
      <c r="R27" s="4">
        <f t="shared" si="83"/>
        <v>209.53802766991981</v>
      </c>
      <c r="S27" s="4">
        <f t="shared" si="83"/>
        <v>215.89928524515506</v>
      </c>
      <c r="T27" s="4">
        <f t="shared" ref="T27:AH27" si="84">S27+(AVERAGE($B57:$N57)*(((2/12)*T$49)+((10/12)*S$49)))</f>
        <v>221.94247994162856</v>
      </c>
      <c r="U27" s="4">
        <f t="shared" si="84"/>
        <v>227.63851804165205</v>
      </c>
      <c r="V27" s="4">
        <f t="shared" si="84"/>
        <v>232.82476992854262</v>
      </c>
      <c r="W27" s="4">
        <f t="shared" si="84"/>
        <v>237.75170922108867</v>
      </c>
      <c r="X27" s="4">
        <f t="shared" si="84"/>
        <v>242.10188646706143</v>
      </c>
      <c r="Y27" s="4">
        <f t="shared" si="84"/>
        <v>244.60332476011445</v>
      </c>
      <c r="Z27" s="4">
        <f t="shared" si="84"/>
        <v>247.10476305316746</v>
      </c>
      <c r="AA27" s="4">
        <f t="shared" si="84"/>
        <v>249.60620134622047</v>
      </c>
      <c r="AB27" s="4">
        <f t="shared" si="84"/>
        <v>252.10763963927349</v>
      </c>
      <c r="AC27" s="4">
        <f t="shared" si="84"/>
        <v>254.6090779323265</v>
      </c>
      <c r="AD27" s="4">
        <f t="shared" si="84"/>
        <v>257.11051622537951</v>
      </c>
      <c r="AE27" s="4">
        <f t="shared" si="84"/>
        <v>259.61195451843253</v>
      </c>
      <c r="AF27" s="4">
        <f t="shared" si="84"/>
        <v>262.11339281148554</v>
      </c>
      <c r="AG27" s="4">
        <f t="shared" si="84"/>
        <v>264.61483110453855</v>
      </c>
      <c r="AH27" s="4">
        <f t="shared" si="84"/>
        <v>267.11626939759157</v>
      </c>
      <c r="AI27" s="4">
        <f t="shared" ref="AI27" si="85">AH27+(AVERAGE($B57:$N57)*(((2/12)*AI$49)+((10/12)*AH$49)))</f>
        <v>269.61770769064458</v>
      </c>
      <c r="AJ27" s="4">
        <f t="shared" ref="AJ27" si="86">AI27+(AVERAGE($B57:$N57)*(((2/12)*AJ$49)+((10/12)*AI$49)))</f>
        <v>272.11914598369759</v>
      </c>
      <c r="AK27" s="4">
        <f t="shared" ref="AK27" si="87">AJ27+(AVERAGE($B57:$N57)*(((2/12)*AK$49)+((10/12)*AJ$49)))</f>
        <v>274.62058427675061</v>
      </c>
      <c r="AL27" s="4">
        <f t="shared" ref="AL27" si="88">AK27+(AVERAGE($B57:$N57)*(((2/12)*AL$49)+((10/12)*AK$49)))</f>
        <v>277.12202256980362</v>
      </c>
      <c r="AM27" s="4">
        <f t="shared" ref="AM27" si="89">AL27+(AVERAGE($B57:$N57)*(((2/12)*AM$49)+((10/12)*AL$49)))</f>
        <v>279.62346086285663</v>
      </c>
      <c r="AN27" s="4">
        <f t="shared" ref="AN27" si="90">AM27+(AVERAGE($B57:$N57)*(((2/12)*AN$49)+((10/12)*AM$49)))</f>
        <v>282.12489915590965</v>
      </c>
      <c r="AO27" s="4">
        <f t="shared" ref="AO27" si="91">AN27+(AVERAGE($B57:$N57)*(((2/12)*AO$49)+((10/12)*AN$49)))</f>
        <v>284.62633744896266</v>
      </c>
      <c r="AP27" s="4">
        <f t="shared" ref="AP27" si="92">AO27+(AVERAGE($B57:$N57)*(((2/12)*AP$49)+((10/12)*AO$49)))</f>
        <v>287.12777574201567</v>
      </c>
      <c r="AQ27" s="4">
        <f t="shared" ref="AQ27" si="93">AP27+(AVERAGE($B57:$N57)*(((2/12)*AQ$49)+((10/12)*AP$49)))</f>
        <v>289.62921403506869</v>
      </c>
      <c r="AR27" s="4">
        <f t="shared" ref="AR27" si="94">AQ27+(AVERAGE($B57:$N57)*(((2/12)*AR$49)+((10/12)*AQ$49)))</f>
        <v>292.1306523281217</v>
      </c>
    </row>
    <row r="28" spans="1:44">
      <c r="A28" s="10" t="s">
        <v>4</v>
      </c>
      <c r="B28" s="4">
        <v>122.8545</v>
      </c>
      <c r="C28" s="4">
        <f>B28+(AVERAGE($B58:$N58)*(((3/12)*C$51)+((9/12)*B$51)))</f>
        <v>126.85832404469127</v>
      </c>
      <c r="D28" s="4">
        <f t="shared" ref="D28:S28" si="95">C28+(AVERAGE($B58:$N58)*(((3/12)*D$51)+((9/12)*C$51)))</f>
        <v>128.15642612519554</v>
      </c>
      <c r="E28" s="4">
        <f t="shared" si="95"/>
        <v>129.45106116165132</v>
      </c>
      <c r="F28" s="4">
        <f t="shared" si="95"/>
        <v>130.83298413062178</v>
      </c>
      <c r="G28" s="4">
        <f t="shared" si="95"/>
        <v>132.61973547819412</v>
      </c>
      <c r="H28" s="4">
        <f t="shared" si="95"/>
        <v>134.48337362613569</v>
      </c>
      <c r="I28" s="4">
        <f t="shared" si="95"/>
        <v>136.18161337858803</v>
      </c>
      <c r="J28" s="4">
        <f t="shared" si="95"/>
        <v>138.99664920218589</v>
      </c>
      <c r="K28" s="4">
        <f t="shared" si="95"/>
        <v>142.93623096009651</v>
      </c>
      <c r="L28" s="4">
        <f t="shared" si="95"/>
        <v>152.01560354799435</v>
      </c>
      <c r="M28" s="4">
        <f t="shared" si="95"/>
        <v>167.20248014294035</v>
      </c>
      <c r="N28" s="4">
        <f t="shared" si="95"/>
        <v>182.7278617875034</v>
      </c>
      <c r="O28" s="4">
        <f t="shared" si="95"/>
        <v>199.7768241104323</v>
      </c>
      <c r="P28" s="4">
        <f t="shared" si="95"/>
        <v>217.76367036669726</v>
      </c>
      <c r="Q28" s="4">
        <f t="shared" si="95"/>
        <v>234.04502364350077</v>
      </c>
      <c r="R28" s="4">
        <f t="shared" si="95"/>
        <v>243.89628842506579</v>
      </c>
      <c r="S28" s="4">
        <f t="shared" si="95"/>
        <v>250.20257676580673</v>
      </c>
      <c r="T28" s="4">
        <f t="shared" ref="T28:AH28" si="96">S28+(AVERAGE($B58:$N58)*(((3/12)*T$51)+((9/12)*S$51)))</f>
        <v>256.0509644820047</v>
      </c>
      <c r="U28" s="4">
        <f t="shared" si="96"/>
        <v>261.48444372289185</v>
      </c>
      <c r="V28" s="4">
        <f t="shared" si="96"/>
        <v>266.27878173323194</v>
      </c>
      <c r="W28" s="4">
        <f t="shared" si="96"/>
        <v>270.83340284305501</v>
      </c>
      <c r="X28" s="4">
        <f t="shared" si="96"/>
        <v>274.93542352417052</v>
      </c>
      <c r="Y28" s="4">
        <f t="shared" si="96"/>
        <v>278.19852380509252</v>
      </c>
      <c r="Z28" s="4">
        <f t="shared" si="96"/>
        <v>281.46162408601452</v>
      </c>
      <c r="AA28" s="4">
        <f t="shared" si="96"/>
        <v>284.72472436693653</v>
      </c>
      <c r="AB28" s="4">
        <f t="shared" si="96"/>
        <v>287.98782464785853</v>
      </c>
      <c r="AC28" s="4">
        <f t="shared" si="96"/>
        <v>291.25092492878053</v>
      </c>
      <c r="AD28" s="4">
        <f t="shared" si="96"/>
        <v>294.51402520970254</v>
      </c>
      <c r="AE28" s="4">
        <f t="shared" si="96"/>
        <v>297.77712549062454</v>
      </c>
      <c r="AF28" s="4">
        <f t="shared" si="96"/>
        <v>301.04022577154655</v>
      </c>
      <c r="AG28" s="4">
        <f t="shared" si="96"/>
        <v>304.30332605246855</v>
      </c>
      <c r="AH28" s="4">
        <f t="shared" si="96"/>
        <v>307.56642633339055</v>
      </c>
      <c r="AI28" s="4">
        <f t="shared" ref="AI28" si="97">AH28+(AVERAGE($B58:$N58)*(((3/12)*AI$51)+((9/12)*AH$51)))</f>
        <v>310.82952661431256</v>
      </c>
      <c r="AJ28" s="4">
        <f t="shared" ref="AJ28" si="98">AI28+(AVERAGE($B58:$N58)*(((3/12)*AJ$51)+((9/12)*AI$51)))</f>
        <v>314.09262689523456</v>
      </c>
      <c r="AK28" s="4">
        <f t="shared" ref="AK28" si="99">AJ28+(AVERAGE($B58:$N58)*(((3/12)*AK$51)+((9/12)*AJ$51)))</f>
        <v>317.35572717615656</v>
      </c>
      <c r="AL28" s="4">
        <f t="shared" ref="AL28" si="100">AK28+(AVERAGE($B58:$N58)*(((3/12)*AL$51)+((9/12)*AK$51)))</f>
        <v>320.61882745707857</v>
      </c>
      <c r="AM28" s="4">
        <f t="shared" ref="AM28" si="101">AL28+(AVERAGE($B58:$N58)*(((3/12)*AM$51)+((9/12)*AL$51)))</f>
        <v>323.88192773800057</v>
      </c>
      <c r="AN28" s="4">
        <f t="shared" ref="AN28" si="102">AM28+(AVERAGE($B58:$N58)*(((3/12)*AN$51)+((9/12)*AM$51)))</f>
        <v>327.14502801892257</v>
      </c>
      <c r="AO28" s="4">
        <f t="shared" ref="AO28" si="103">AN28+(AVERAGE($B58:$N58)*(((3/12)*AO$51)+((9/12)*AN$51)))</f>
        <v>330.40812829984458</v>
      </c>
      <c r="AP28" s="4">
        <f t="shared" ref="AP28" si="104">AO28+(AVERAGE($B58:$N58)*(((3/12)*AP$51)+((9/12)*AO$51)))</f>
        <v>333.67122858076658</v>
      </c>
      <c r="AQ28" s="4">
        <f t="shared" ref="AQ28" si="105">AP28+(AVERAGE($B58:$N58)*(((3/12)*AQ$51)+((9/12)*AP$51)))</f>
        <v>336.93432886168858</v>
      </c>
      <c r="AR28" s="4">
        <f t="shared" ref="AR28" si="106">AQ28+(AVERAGE($B58:$N58)*(((3/12)*AR$51)+((9/12)*AQ$51)))</f>
        <v>340.19742914261059</v>
      </c>
    </row>
    <row r="29" spans="1:44">
      <c r="A29" s="10" t="s">
        <v>5</v>
      </c>
      <c r="B29" s="4">
        <v>127.98333333333333</v>
      </c>
      <c r="C29" s="4">
        <f>B29+(AVERAGE($B59:$N59)*(((4/12)*C$51)+((8/12)*B$51)))</f>
        <v>132.08732859745612</v>
      </c>
      <c r="D29" s="4">
        <f t="shared" ref="D29:S29" si="107">C29+(AVERAGE($B59:$N59)*(((4/12)*D$51)+((8/12)*C$51)))</f>
        <v>133.52634881967569</v>
      </c>
      <c r="E29" s="4">
        <f t="shared" si="107"/>
        <v>134.95873900108086</v>
      </c>
      <c r="F29" s="4">
        <f t="shared" si="107"/>
        <v>136.52975730860561</v>
      </c>
      <c r="G29" s="4">
        <f t="shared" si="107"/>
        <v>138.54107059930581</v>
      </c>
      <c r="H29" s="4">
        <f t="shared" si="107"/>
        <v>140.54153473230971</v>
      </c>
      <c r="I29" s="4">
        <f t="shared" si="107"/>
        <v>142.55736850538338</v>
      </c>
      <c r="J29" s="4">
        <f t="shared" si="107"/>
        <v>145.68855596273656</v>
      </c>
      <c r="K29" s="4">
        <f t="shared" si="107"/>
        <v>150.43596655134914</v>
      </c>
      <c r="L29" s="4">
        <f t="shared" si="107"/>
        <v>161.25317950555851</v>
      </c>
      <c r="M29" s="4">
        <f t="shared" si="107"/>
        <v>178.07600397566142</v>
      </c>
      <c r="N29" s="4">
        <f t="shared" si="107"/>
        <v>195.43218388727291</v>
      </c>
      <c r="O29" s="4">
        <f t="shared" si="107"/>
        <v>214.4400865795881</v>
      </c>
      <c r="P29" s="4">
        <f t="shared" si="107"/>
        <v>234.38147909831389</v>
      </c>
      <c r="Q29" s="4">
        <f t="shared" si="107"/>
        <v>251.77401549035019</v>
      </c>
      <c r="R29" s="4">
        <f t="shared" si="107"/>
        <v>262.27107136379789</v>
      </c>
      <c r="S29" s="4">
        <f t="shared" si="107"/>
        <v>269.21285164117398</v>
      </c>
      <c r="T29" s="4">
        <f t="shared" ref="T29:AH29" si="108">S29+(AVERAGE($B59:$N59)*(((4/12)*T$51)+((8/12)*S$51)))</f>
        <v>275.66707751061733</v>
      </c>
      <c r="U29" s="4">
        <f t="shared" si="108"/>
        <v>281.61759128861962</v>
      </c>
      <c r="V29" s="4">
        <f t="shared" si="108"/>
        <v>286.90857778178406</v>
      </c>
      <c r="W29" s="4">
        <f t="shared" si="108"/>
        <v>291.93501495029028</v>
      </c>
      <c r="X29" s="4">
        <f t="shared" si="108"/>
        <v>296.37784322846676</v>
      </c>
      <c r="Y29" s="4">
        <f t="shared" si="108"/>
        <v>299.9942291272385</v>
      </c>
      <c r="Z29" s="4">
        <f t="shared" si="108"/>
        <v>303.61061502601024</v>
      </c>
      <c r="AA29" s="4">
        <f t="shared" si="108"/>
        <v>307.22700092478198</v>
      </c>
      <c r="AB29" s="4">
        <f t="shared" si="108"/>
        <v>310.84338682355371</v>
      </c>
      <c r="AC29" s="4">
        <f t="shared" si="108"/>
        <v>314.45977272232545</v>
      </c>
      <c r="AD29" s="4">
        <f t="shared" si="108"/>
        <v>318.07615862109719</v>
      </c>
      <c r="AE29" s="4">
        <f t="shared" si="108"/>
        <v>321.69254451986893</v>
      </c>
      <c r="AF29" s="4">
        <f t="shared" si="108"/>
        <v>325.30893041864067</v>
      </c>
      <c r="AG29" s="4">
        <f t="shared" si="108"/>
        <v>328.92531631741241</v>
      </c>
      <c r="AH29" s="4">
        <f t="shared" si="108"/>
        <v>332.54170221618415</v>
      </c>
      <c r="AI29" s="4">
        <f t="shared" ref="AI29" si="109">AH29+(AVERAGE($B59:$N59)*(((4/12)*AI$51)+((8/12)*AH$51)))</f>
        <v>336.15808811495589</v>
      </c>
      <c r="AJ29" s="4">
        <f t="shared" ref="AJ29" si="110">AI29+(AVERAGE($B59:$N59)*(((4/12)*AJ$51)+((8/12)*AI$51)))</f>
        <v>339.77447401372763</v>
      </c>
      <c r="AK29" s="4">
        <f t="shared" ref="AK29" si="111">AJ29+(AVERAGE($B59:$N59)*(((4/12)*AK$51)+((8/12)*AJ$51)))</f>
        <v>343.39085991249937</v>
      </c>
      <c r="AL29" s="4">
        <f t="shared" ref="AL29" si="112">AK29+(AVERAGE($B59:$N59)*(((4/12)*AL$51)+((8/12)*AK$51)))</f>
        <v>347.0072458112711</v>
      </c>
      <c r="AM29" s="4">
        <f t="shared" ref="AM29" si="113">AL29+(AVERAGE($B59:$N59)*(((4/12)*AM$51)+((8/12)*AL$51)))</f>
        <v>350.62363171004284</v>
      </c>
      <c r="AN29" s="4">
        <f t="shared" ref="AN29" si="114">AM29+(AVERAGE($B59:$N59)*(((4/12)*AN$51)+((8/12)*AM$51)))</f>
        <v>354.24001760881458</v>
      </c>
      <c r="AO29" s="4">
        <f t="shared" ref="AO29" si="115">AN29+(AVERAGE($B59:$N59)*(((4/12)*AO$51)+((8/12)*AN$51)))</f>
        <v>357.85640350758632</v>
      </c>
      <c r="AP29" s="4">
        <f t="shared" ref="AP29" si="116">AO29+(AVERAGE($B59:$N59)*(((4/12)*AP$51)+((8/12)*AO$51)))</f>
        <v>361.47278940635806</v>
      </c>
      <c r="AQ29" s="4">
        <f t="shared" ref="AQ29" si="117">AP29+(AVERAGE($B59:$N59)*(((4/12)*AQ$51)+((8/12)*AP$51)))</f>
        <v>365.0891753051298</v>
      </c>
      <c r="AR29" s="4">
        <f t="shared" ref="AR29" si="118">AQ29+(AVERAGE($B59:$N59)*(((4/12)*AR$51)+((8/12)*AQ$51)))</f>
        <v>368.70556120390154</v>
      </c>
    </row>
    <row r="30" spans="1:44">
      <c r="A30" s="10" t="s">
        <v>6</v>
      </c>
      <c r="B30" s="4">
        <v>133.11216666666667</v>
      </c>
      <c r="C30" s="4">
        <f>B30+(AVERAGE($B60:$N60)*(((5/12)*C$51)+((7/12)*B$51)))</f>
        <v>137.09867666955068</v>
      </c>
      <c r="D30" s="4">
        <f t="shared" ref="D30:S30" si="119">C30+(AVERAGE($B60:$N60)*(((5/12)*D$51)+((7/12)*C$51)))</f>
        <v>138.6204612284761</v>
      </c>
      <c r="E30" s="4">
        <f t="shared" si="119"/>
        <v>140.13228907084221</v>
      </c>
      <c r="F30" s="4">
        <f>E30+(AVERAGE($B60:$N60)*(((5/12)*F$51)+((7/12)*E$51)))</f>
        <v>141.83496725621723</v>
      </c>
      <c r="G30" s="4">
        <f t="shared" si="119"/>
        <v>143.99430028986856</v>
      </c>
      <c r="H30" s="4">
        <f t="shared" si="119"/>
        <v>146.04060467713859</v>
      </c>
      <c r="I30" s="4">
        <f t="shared" si="119"/>
        <v>148.31320531836869</v>
      </c>
      <c r="J30" s="4">
        <f t="shared" si="119"/>
        <v>151.63564215361276</v>
      </c>
      <c r="K30" s="4">
        <f t="shared" si="119"/>
        <v>157.05791068434974</v>
      </c>
      <c r="L30" s="4">
        <f t="shared" si="119"/>
        <v>169.29232572377128</v>
      </c>
      <c r="M30" s="4">
        <f t="shared" si="119"/>
        <v>187.0692864299663</v>
      </c>
      <c r="N30" s="4">
        <f t="shared" si="119"/>
        <v>205.57738715347014</v>
      </c>
      <c r="O30" s="4">
        <f t="shared" si="119"/>
        <v>225.79283313384215</v>
      </c>
      <c r="P30" s="4">
        <f t="shared" si="119"/>
        <v>246.88320029180375</v>
      </c>
      <c r="Q30" s="4">
        <f t="shared" si="119"/>
        <v>264.58240287389987</v>
      </c>
      <c r="R30" s="4">
        <f t="shared" si="119"/>
        <v>275.23542654218403</v>
      </c>
      <c r="S30" s="4">
        <f t="shared" si="119"/>
        <v>282.5245619620008</v>
      </c>
      <c r="T30" s="4">
        <f t="shared" ref="T30:AH30" si="120">S30+(AVERAGE($B60:$N60)*(((5/12)*T$51)+((7/12)*S$51)))</f>
        <v>289.31929847638008</v>
      </c>
      <c r="U30" s="4">
        <f t="shared" si="120"/>
        <v>295.53509710283106</v>
      </c>
      <c r="V30" s="4">
        <f t="shared" si="120"/>
        <v>301.10522431086645</v>
      </c>
      <c r="W30" s="4">
        <f t="shared" si="120"/>
        <v>306.39684515850001</v>
      </c>
      <c r="X30" s="4">
        <f t="shared" si="120"/>
        <v>310.98475203239548</v>
      </c>
      <c r="Y30" s="4">
        <f t="shared" si="120"/>
        <v>314.8081311911717</v>
      </c>
      <c r="Z30" s="4">
        <f t="shared" si="120"/>
        <v>318.63151034994792</v>
      </c>
      <c r="AA30" s="4">
        <f t="shared" si="120"/>
        <v>322.45488950872414</v>
      </c>
      <c r="AB30" s="4">
        <f t="shared" si="120"/>
        <v>326.27826866750036</v>
      </c>
      <c r="AC30" s="4">
        <f t="shared" si="120"/>
        <v>330.10164782627658</v>
      </c>
      <c r="AD30" s="4">
        <f t="shared" si="120"/>
        <v>333.9250269850528</v>
      </c>
      <c r="AE30" s="4">
        <f t="shared" si="120"/>
        <v>337.74840614382902</v>
      </c>
      <c r="AF30" s="4">
        <f t="shared" si="120"/>
        <v>341.57178530260524</v>
      </c>
      <c r="AG30" s="4">
        <f t="shared" si="120"/>
        <v>345.39516446138146</v>
      </c>
      <c r="AH30" s="4">
        <f t="shared" si="120"/>
        <v>349.21854362015767</v>
      </c>
      <c r="AI30" s="4">
        <f t="shared" ref="AI30" si="121">AH30+(AVERAGE($B60:$N60)*(((5/12)*AI$51)+((7/12)*AH$51)))</f>
        <v>353.04192277893389</v>
      </c>
      <c r="AJ30" s="4">
        <f t="shared" ref="AJ30" si="122">AI30+(AVERAGE($B60:$N60)*(((5/12)*AJ$51)+((7/12)*AI$51)))</f>
        <v>356.86530193771011</v>
      </c>
      <c r="AK30" s="4">
        <f t="shared" ref="AK30" si="123">AJ30+(AVERAGE($B60:$N60)*(((5/12)*AK$51)+((7/12)*AJ$51)))</f>
        <v>360.68868109648633</v>
      </c>
      <c r="AL30" s="4">
        <f t="shared" ref="AL30" si="124">AK30+(AVERAGE($B60:$N60)*(((5/12)*AL$51)+((7/12)*AK$51)))</f>
        <v>364.51206025526255</v>
      </c>
      <c r="AM30" s="4">
        <f t="shared" ref="AM30" si="125">AL30+(AVERAGE($B60:$N60)*(((5/12)*AM$51)+((7/12)*AL$51)))</f>
        <v>368.33543941403877</v>
      </c>
      <c r="AN30" s="4">
        <f t="shared" ref="AN30" si="126">AM30+(AVERAGE($B60:$N60)*(((5/12)*AN$51)+((7/12)*AM$51)))</f>
        <v>372.15881857281499</v>
      </c>
      <c r="AO30" s="4">
        <f t="shared" ref="AO30" si="127">AN30+(AVERAGE($B60:$N60)*(((5/12)*AO$51)+((7/12)*AN$51)))</f>
        <v>375.98219773159121</v>
      </c>
      <c r="AP30" s="4">
        <f t="shared" ref="AP30" si="128">AO30+(AVERAGE($B60:$N60)*(((5/12)*AP$51)+((7/12)*AO$51)))</f>
        <v>379.80557689036743</v>
      </c>
      <c r="AQ30" s="4">
        <f t="shared" ref="AQ30" si="129">AP30+(AVERAGE($B60:$N60)*(((5/12)*AQ$51)+((7/12)*AP$51)))</f>
        <v>383.62895604914365</v>
      </c>
      <c r="AR30" s="4">
        <f t="shared" ref="AR30" si="130">AQ30+(AVERAGE($B60:$N60)*(((5/12)*AR$51)+((7/12)*AQ$51)))</f>
        <v>387.45233520791987</v>
      </c>
    </row>
    <row r="31" spans="1:44">
      <c r="A31" s="10" t="s">
        <v>7</v>
      </c>
      <c r="B31" s="4">
        <v>135.24100000000001</v>
      </c>
      <c r="C31" s="4">
        <f>B31+(AVERAGE($B61:$N61)*(((6/12)*C$51)+((6/12)*B$51)))</f>
        <v>138.91892612222011</v>
      </c>
      <c r="D31" s="4">
        <f t="shared" ref="D31:S31" si="131">C31+(AVERAGE($B61:$N61)*(((6/12)*D$51)+((6/12)*C$51)))</f>
        <v>140.45945672443881</v>
      </c>
      <c r="E31" s="4">
        <f t="shared" si="131"/>
        <v>141.98692788356178</v>
      </c>
      <c r="F31" s="4">
        <f t="shared" si="131"/>
        <v>143.75237111687363</v>
      </c>
      <c r="G31" s="4">
        <f t="shared" si="131"/>
        <v>145.97102539391514</v>
      </c>
      <c r="H31" s="4">
        <f t="shared" si="131"/>
        <v>147.97250596910541</v>
      </c>
      <c r="I31" s="4">
        <f t="shared" si="131"/>
        <v>150.41558919416244</v>
      </c>
      <c r="J31" s="4">
        <f t="shared" si="131"/>
        <v>153.79024602671498</v>
      </c>
      <c r="K31" s="4">
        <f t="shared" si="131"/>
        <v>159.68585905982133</v>
      </c>
      <c r="L31" s="4">
        <f t="shared" si="131"/>
        <v>172.87541290343253</v>
      </c>
      <c r="M31" s="4">
        <f t="shared" si="131"/>
        <v>190.85778236317722</v>
      </c>
      <c r="N31" s="4">
        <f t="shared" si="131"/>
        <v>209.74937733749908</v>
      </c>
      <c r="O31" s="4">
        <f t="shared" si="131"/>
        <v>230.32950993579126</v>
      </c>
      <c r="P31" s="4">
        <f t="shared" si="131"/>
        <v>251.68176029301179</v>
      </c>
      <c r="Q31" s="4">
        <f t="shared" si="131"/>
        <v>268.89715797655481</v>
      </c>
      <c r="R31" s="4">
        <f t="shared" si="131"/>
        <v>279.22836820774029</v>
      </c>
      <c r="S31" s="4">
        <f t="shared" si="131"/>
        <v>286.55478580294749</v>
      </c>
      <c r="T31" s="4">
        <f t="shared" ref="T31:AH31" si="132">S31+(AVERAGE($B61:$N61)*(((6/12)*T$51)+((6/12)*S$51)))</f>
        <v>293.40216102903725</v>
      </c>
      <c r="U31" s="4">
        <f t="shared" si="132"/>
        <v>299.61666634002825</v>
      </c>
      <c r="V31" s="4">
        <f t="shared" si="132"/>
        <v>305.22994523167546</v>
      </c>
      <c r="W31" s="4">
        <f t="shared" si="132"/>
        <v>310.56256017874028</v>
      </c>
      <c r="X31" s="4">
        <f t="shared" si="132"/>
        <v>315.09523310445576</v>
      </c>
      <c r="Y31" s="4">
        <f t="shared" si="132"/>
        <v>318.96469772541326</v>
      </c>
      <c r="Z31" s="4">
        <f t="shared" si="132"/>
        <v>322.83416234637076</v>
      </c>
      <c r="AA31" s="4">
        <f t="shared" si="132"/>
        <v>326.70362696732826</v>
      </c>
      <c r="AB31" s="4">
        <f t="shared" si="132"/>
        <v>330.57309158828576</v>
      </c>
      <c r="AC31" s="4">
        <f t="shared" si="132"/>
        <v>334.44255620924326</v>
      </c>
      <c r="AD31" s="4">
        <f t="shared" si="132"/>
        <v>338.31202083020077</v>
      </c>
      <c r="AE31" s="4">
        <f t="shared" si="132"/>
        <v>342.18148545115827</v>
      </c>
      <c r="AF31" s="4">
        <f t="shared" si="132"/>
        <v>346.05095007211577</v>
      </c>
      <c r="AG31" s="4">
        <f t="shared" si="132"/>
        <v>349.92041469307327</v>
      </c>
      <c r="AH31" s="4">
        <f t="shared" si="132"/>
        <v>353.78987931403077</v>
      </c>
      <c r="AI31" s="4">
        <f t="shared" ref="AI31" si="133">AH31+(AVERAGE($B61:$N61)*(((6/12)*AI$51)+((6/12)*AH$51)))</f>
        <v>357.65934393498827</v>
      </c>
      <c r="AJ31" s="4">
        <f t="shared" ref="AJ31" si="134">AI31+(AVERAGE($B61:$N61)*(((6/12)*AJ$51)+((6/12)*AI$51)))</f>
        <v>361.52880855594577</v>
      </c>
      <c r="AK31" s="4">
        <f t="shared" ref="AK31" si="135">AJ31+(AVERAGE($B61:$N61)*(((6/12)*AK$51)+((6/12)*AJ$51)))</f>
        <v>365.39827317690327</v>
      </c>
      <c r="AL31" s="4">
        <f t="shared" ref="AL31" si="136">AK31+(AVERAGE($B61:$N61)*(((6/12)*AL$51)+((6/12)*AK$51)))</f>
        <v>369.26773779786078</v>
      </c>
      <c r="AM31" s="4">
        <f t="shared" ref="AM31" si="137">AL31+(AVERAGE($B61:$N61)*(((6/12)*AM$51)+((6/12)*AL$51)))</f>
        <v>373.13720241881828</v>
      </c>
      <c r="AN31" s="4">
        <f t="shared" ref="AN31" si="138">AM31+(AVERAGE($B61:$N61)*(((6/12)*AN$51)+((6/12)*AM$51)))</f>
        <v>377.00666703977578</v>
      </c>
      <c r="AO31" s="4">
        <f t="shared" ref="AO31" si="139">AN31+(AVERAGE($B61:$N61)*(((6/12)*AO$51)+((6/12)*AN$51)))</f>
        <v>380.87613166073328</v>
      </c>
      <c r="AP31" s="4">
        <f t="shared" ref="AP31" si="140">AO31+(AVERAGE($B61:$N61)*(((6/12)*AP$51)+((6/12)*AO$51)))</f>
        <v>384.74559628169078</v>
      </c>
      <c r="AQ31" s="4">
        <f t="shared" ref="AQ31" si="141">AP31+(AVERAGE($B61:$N61)*(((6/12)*AQ$51)+((6/12)*AP$51)))</f>
        <v>388.61506090264828</v>
      </c>
      <c r="AR31" s="4">
        <f t="shared" ref="AR31" si="142">AQ31+(AVERAGE($B61:$N61)*(((6/12)*AR$51)+((6/12)*AQ$51)))</f>
        <v>392.48452552360578</v>
      </c>
    </row>
    <row r="32" spans="1:44">
      <c r="A32" s="10" t="s">
        <v>8</v>
      </c>
      <c r="B32" s="35">
        <v>142.36983333333333</v>
      </c>
      <c r="C32" s="35">
        <f>B32+(((7/12)*C$51)+((5/12)*B$51))</f>
        <v>145.80316666666667</v>
      </c>
      <c r="D32" s="35">
        <f t="shared" ref="D32:S32" si="143">C32+(((7/12)*D$51)+((5/12)*C$51))</f>
        <v>147.39608333333334</v>
      </c>
      <c r="E32" s="35">
        <f t="shared" si="143"/>
        <v>148.97241666666667</v>
      </c>
      <c r="F32" s="35">
        <f t="shared" si="143"/>
        <v>150.84108333333333</v>
      </c>
      <c r="G32" s="35">
        <f t="shared" si="143"/>
        <v>153.16899999999998</v>
      </c>
      <c r="H32" s="35">
        <f t="shared" si="143"/>
        <v>155.16616666666664</v>
      </c>
      <c r="I32" s="35">
        <f t="shared" si="143"/>
        <v>157.83958333333331</v>
      </c>
      <c r="J32" s="35">
        <f t="shared" si="143"/>
        <v>161.34066666666664</v>
      </c>
      <c r="K32" s="35">
        <f t="shared" si="143"/>
        <v>167.85691666666665</v>
      </c>
      <c r="L32" s="35">
        <f t="shared" si="143"/>
        <v>182.32633333333331</v>
      </c>
      <c r="M32" s="35">
        <f t="shared" si="143"/>
        <v>200.90616666666665</v>
      </c>
      <c r="N32" s="35">
        <f t="shared" si="143"/>
        <v>220.60088099999999</v>
      </c>
      <c r="O32" s="35">
        <f t="shared" si="143"/>
        <v>242.00037933333331</v>
      </c>
      <c r="P32" s="35">
        <f t="shared" si="143"/>
        <v>264.08086944166666</v>
      </c>
      <c r="Q32" s="35">
        <f t="shared" si="143"/>
        <v>281.15636219462931</v>
      </c>
      <c r="R32" s="35">
        <f t="shared" si="143"/>
        <v>291.37068436474834</v>
      </c>
      <c r="S32" s="35">
        <f t="shared" si="143"/>
        <v>298.89197239848659</v>
      </c>
      <c r="T32" s="35">
        <f t="shared" ref="T32:AH32" si="144">S32+(((7/12)*T$51)+((5/12)*S$51))</f>
        <v>305.94009259772139</v>
      </c>
      <c r="U32" s="35">
        <f t="shared" si="144"/>
        <v>312.28545546353303</v>
      </c>
      <c r="V32" s="35">
        <f t="shared" si="144"/>
        <v>318.0632992407244</v>
      </c>
      <c r="W32" s="35">
        <f t="shared" si="144"/>
        <v>323.55225082905622</v>
      </c>
      <c r="X32" s="35">
        <f t="shared" si="144"/>
        <v>328.12356871557205</v>
      </c>
      <c r="Y32" s="35">
        <f t="shared" si="144"/>
        <v>332.12356871557205</v>
      </c>
      <c r="Z32" s="35">
        <f t="shared" si="144"/>
        <v>336.12356871557205</v>
      </c>
      <c r="AA32" s="35">
        <f t="shared" si="144"/>
        <v>340.12356871557205</v>
      </c>
      <c r="AB32" s="35">
        <f t="shared" si="144"/>
        <v>344.12356871557205</v>
      </c>
      <c r="AC32" s="35">
        <f t="shared" si="144"/>
        <v>348.12356871557205</v>
      </c>
      <c r="AD32" s="35">
        <f t="shared" si="144"/>
        <v>352.12356871557205</v>
      </c>
      <c r="AE32" s="35">
        <f t="shared" si="144"/>
        <v>356.12356871557205</v>
      </c>
      <c r="AF32" s="35">
        <f t="shared" si="144"/>
        <v>360.12356871557205</v>
      </c>
      <c r="AG32" s="35">
        <f t="shared" si="144"/>
        <v>364.12356871557205</v>
      </c>
      <c r="AH32" s="35">
        <f t="shared" si="144"/>
        <v>368.12356871557205</v>
      </c>
      <c r="AI32" s="35">
        <f t="shared" ref="AI32" si="145">AH32+(((7/12)*AI$51)+((5/12)*AH$51))</f>
        <v>372.12356871557205</v>
      </c>
      <c r="AJ32" s="35">
        <f t="shared" ref="AJ32" si="146">AI32+(((7/12)*AJ$51)+((5/12)*AI$51))</f>
        <v>376.12356871557205</v>
      </c>
      <c r="AK32" s="35">
        <f t="shared" ref="AK32" si="147">AJ32+(((7/12)*AK$51)+((5/12)*AJ$51))</f>
        <v>380.12356871557205</v>
      </c>
      <c r="AL32" s="35">
        <f t="shared" ref="AL32" si="148">AK32+(((7/12)*AL$51)+((5/12)*AK$51))</f>
        <v>384.12356871557205</v>
      </c>
      <c r="AM32" s="35">
        <f t="shared" ref="AM32" si="149">AL32+(((7/12)*AM$51)+((5/12)*AL$51))</f>
        <v>388.12356871557205</v>
      </c>
      <c r="AN32" s="35">
        <f t="shared" ref="AN32" si="150">AM32+(((7/12)*AN$51)+((5/12)*AM$51))</f>
        <v>392.12356871557205</v>
      </c>
      <c r="AO32" s="35">
        <f t="shared" ref="AO32" si="151">AN32+(((7/12)*AO$51)+((5/12)*AN$51))</f>
        <v>396.12356871557205</v>
      </c>
      <c r="AP32" s="35">
        <f t="shared" ref="AP32" si="152">AO32+(((7/12)*AP$51)+((5/12)*AO$51))</f>
        <v>400.12356871557205</v>
      </c>
      <c r="AQ32" s="35">
        <f t="shared" ref="AQ32" si="153">AP32+(((7/12)*AQ$51)+((5/12)*AP$51))</f>
        <v>404.12356871557205</v>
      </c>
      <c r="AR32" s="35">
        <f t="shared" ref="AR32" si="154">AQ32+(((7/12)*AR$51)+((5/12)*AQ$51))</f>
        <v>408.12356871557205</v>
      </c>
    </row>
    <row r="33" spans="1:44">
      <c r="A33" s="10" t="s">
        <v>9</v>
      </c>
      <c r="B33" s="4">
        <v>135.49866666666665</v>
      </c>
      <c r="C33" s="4">
        <f>B33+(AVERAGE($B63:$N63)*(((8/12)*C$51)+((4/12)*B$51)))</f>
        <v>138.45488291185617</v>
      </c>
      <c r="D33" s="4">
        <f t="shared" ref="D33:S33" si="155">C33+(AVERAGE($B63:$N63)*(((8/12)*D$51)+((4/12)*C$51)))</f>
        <v>139.99183240630973</v>
      </c>
      <c r="E33" s="4">
        <f t="shared" si="155"/>
        <v>141.50981118524598</v>
      </c>
      <c r="F33" s="4">
        <f t="shared" si="155"/>
        <v>143.35447211614138</v>
      </c>
      <c r="G33" s="4">
        <f t="shared" si="155"/>
        <v>145.63320874107703</v>
      </c>
      <c r="H33" s="4">
        <f t="shared" si="155"/>
        <v>147.49040963646692</v>
      </c>
      <c r="I33" s="4">
        <f t="shared" si="155"/>
        <v>150.2119034693236</v>
      </c>
      <c r="J33" s="4">
        <f t="shared" si="155"/>
        <v>153.60123079589994</v>
      </c>
      <c r="K33" s="4">
        <f t="shared" si="155"/>
        <v>160.29371338534685</v>
      </c>
      <c r="L33" s="4">
        <f t="shared" si="155"/>
        <v>175.05646697087948</v>
      </c>
      <c r="M33" s="4">
        <f t="shared" si="155"/>
        <v>192.96996702004191</v>
      </c>
      <c r="N33" s="4">
        <f t="shared" si="155"/>
        <v>212.12768620479878</v>
      </c>
      <c r="O33" s="4">
        <f t="shared" si="155"/>
        <v>232.89058643851152</v>
      </c>
      <c r="P33" s="4">
        <f t="shared" si="155"/>
        <v>254.19735322801935</v>
      </c>
      <c r="Q33" s="4">
        <f t="shared" si="155"/>
        <v>269.97343003445411</v>
      </c>
      <c r="R33" s="4">
        <f t="shared" si="155"/>
        <v>279.377355284602</v>
      </c>
      <c r="S33" s="4">
        <f t="shared" si="155"/>
        <v>286.58205074946494</v>
      </c>
      <c r="T33" s="4">
        <f t="shared" ref="T33:AH33" si="156">S33+(AVERAGE($B63:$N63)*(((8/12)*T$51)+((4/12)*S$51)))</f>
        <v>293.35157768109622</v>
      </c>
      <c r="U33" s="4">
        <f t="shared" si="156"/>
        <v>299.39639590071243</v>
      </c>
      <c r="V33" s="4">
        <f t="shared" si="156"/>
        <v>304.94585702663107</v>
      </c>
      <c r="W33" s="4">
        <f t="shared" si="156"/>
        <v>310.21784509625377</v>
      </c>
      <c r="X33" s="4">
        <f t="shared" si="156"/>
        <v>314.51717607991264</v>
      </c>
      <c r="Y33" s="4">
        <f t="shared" si="156"/>
        <v>318.37562669360358</v>
      </c>
      <c r="Z33" s="4">
        <f t="shared" si="156"/>
        <v>322.23407730729451</v>
      </c>
      <c r="AA33" s="4">
        <f t="shared" si="156"/>
        <v>326.09252792098545</v>
      </c>
      <c r="AB33" s="4">
        <f t="shared" si="156"/>
        <v>329.95097853467638</v>
      </c>
      <c r="AC33" s="4">
        <f t="shared" si="156"/>
        <v>333.80942914836731</v>
      </c>
      <c r="AD33" s="4">
        <f t="shared" si="156"/>
        <v>337.66787976205825</v>
      </c>
      <c r="AE33" s="4">
        <f t="shared" si="156"/>
        <v>341.52633037574918</v>
      </c>
      <c r="AF33" s="4">
        <f t="shared" si="156"/>
        <v>345.38478098944012</v>
      </c>
      <c r="AG33" s="4">
        <f t="shared" si="156"/>
        <v>349.24323160313105</v>
      </c>
      <c r="AH33" s="4">
        <f t="shared" si="156"/>
        <v>353.10168221682198</v>
      </c>
      <c r="AI33" s="4">
        <f t="shared" ref="AI33" si="157">AH33+(AVERAGE($B63:$N63)*(((8/12)*AI$51)+((4/12)*AH$51)))</f>
        <v>356.96013283051292</v>
      </c>
      <c r="AJ33" s="4">
        <f t="shared" ref="AJ33" si="158">AI33+(AVERAGE($B63:$N63)*(((8/12)*AJ$51)+((4/12)*AI$51)))</f>
        <v>360.81858344420385</v>
      </c>
      <c r="AK33" s="4">
        <f t="shared" ref="AK33" si="159">AJ33+(AVERAGE($B63:$N63)*(((8/12)*AK$51)+((4/12)*AJ$51)))</f>
        <v>364.67703405789479</v>
      </c>
      <c r="AL33" s="4">
        <f t="shared" ref="AL33" si="160">AK33+(AVERAGE($B63:$N63)*(((8/12)*AL$51)+((4/12)*AK$51)))</f>
        <v>368.53548467158572</v>
      </c>
      <c r="AM33" s="4">
        <f t="shared" ref="AM33" si="161">AL33+(AVERAGE($B63:$N63)*(((8/12)*AM$51)+((4/12)*AL$51)))</f>
        <v>372.39393528527665</v>
      </c>
      <c r="AN33" s="4">
        <f t="shared" ref="AN33" si="162">AM33+(AVERAGE($B63:$N63)*(((8/12)*AN$51)+((4/12)*AM$51)))</f>
        <v>376.25238589896759</v>
      </c>
      <c r="AO33" s="4">
        <f t="shared" ref="AO33" si="163">AN33+(AVERAGE($B63:$N63)*(((8/12)*AO$51)+((4/12)*AN$51)))</f>
        <v>380.11083651265852</v>
      </c>
      <c r="AP33" s="4">
        <f t="shared" ref="AP33" si="164">AO33+(AVERAGE($B63:$N63)*(((8/12)*AP$51)+((4/12)*AO$51)))</f>
        <v>383.96928712634946</v>
      </c>
      <c r="AQ33" s="4">
        <f t="shared" ref="AQ33" si="165">AP33+(AVERAGE($B63:$N63)*(((8/12)*AQ$51)+((4/12)*AP$51)))</f>
        <v>387.82773774004039</v>
      </c>
      <c r="AR33" s="4">
        <f t="shared" ref="AR33" si="166">AQ33+(AVERAGE($B63:$N63)*(((8/12)*AR$51)+((4/12)*AQ$51)))</f>
        <v>391.68618835373132</v>
      </c>
    </row>
    <row r="34" spans="1:44">
      <c r="A34" s="10" t="s">
        <v>10</v>
      </c>
      <c r="B34" s="4">
        <v>130.6275</v>
      </c>
      <c r="C34" s="4">
        <f>B34+(AVERAGE($B64:$N64)*(((9/12)*C$51)+((3/12)*B$51)))</f>
        <v>132.95764696433042</v>
      </c>
      <c r="D34" s="4">
        <f t="shared" ref="D34:S34" si="167">C34+(AVERAGE($B64:$N64)*(((9/12)*D$51)+((3/12)*C$51)))</f>
        <v>134.33512163955356</v>
      </c>
      <c r="E34" s="4">
        <f t="shared" si="167"/>
        <v>135.6929335390206</v>
      </c>
      <c r="F34" s="4">
        <f t="shared" si="167"/>
        <v>137.38350010512977</v>
      </c>
      <c r="G34" s="4">
        <f t="shared" si="167"/>
        <v>139.45500594220653</v>
      </c>
      <c r="H34" s="4">
        <f t="shared" si="167"/>
        <v>141.05698198018371</v>
      </c>
      <c r="I34" s="4">
        <f t="shared" si="167"/>
        <v>143.6232983280465</v>
      </c>
      <c r="J34" s="4">
        <f t="shared" si="167"/>
        <v>146.67102857024614</v>
      </c>
      <c r="K34" s="4">
        <f t="shared" si="167"/>
        <v>153.03204456458252</v>
      </c>
      <c r="L34" s="4">
        <f t="shared" si="167"/>
        <v>166.98116340511291</v>
      </c>
      <c r="M34" s="4">
        <f t="shared" si="167"/>
        <v>183.02382767752363</v>
      </c>
      <c r="N34" s="4">
        <f t="shared" si="167"/>
        <v>200.33255604127652</v>
      </c>
      <c r="O34" s="4">
        <f t="shared" si="167"/>
        <v>219.0443440247771</v>
      </c>
      <c r="P34" s="4">
        <f t="shared" si="167"/>
        <v>238.14216668231174</v>
      </c>
      <c r="Q34" s="4">
        <f t="shared" si="167"/>
        <v>251.65474510494184</v>
      </c>
      <c r="R34" s="4">
        <f t="shared" si="167"/>
        <v>259.67845811086573</v>
      </c>
      <c r="S34" s="4">
        <f t="shared" si="167"/>
        <v>266.08871258253612</v>
      </c>
      <c r="T34" s="4">
        <f t="shared" ref="T34:AH34" si="168">S34+(AVERAGE($B64:$N64)*(((9/12)*T$51)+((3/12)*S$51)))</f>
        <v>272.12809855854505</v>
      </c>
      <c r="U34" s="4">
        <f t="shared" si="168"/>
        <v>277.47619080509878</v>
      </c>
      <c r="V34" s="4">
        <f t="shared" si="168"/>
        <v>282.42710362910663</v>
      </c>
      <c r="W34" s="4">
        <f t="shared" si="168"/>
        <v>287.13047081191405</v>
      </c>
      <c r="X34" s="4">
        <f t="shared" si="168"/>
        <v>290.88393544124688</v>
      </c>
      <c r="Y34" s="4">
        <f t="shared" si="168"/>
        <v>294.34112678298339</v>
      </c>
      <c r="Z34" s="4">
        <f t="shared" si="168"/>
        <v>297.79831812471991</v>
      </c>
      <c r="AA34" s="4">
        <f t="shared" si="168"/>
        <v>301.25550946645643</v>
      </c>
      <c r="AB34" s="4">
        <f t="shared" si="168"/>
        <v>304.71270080819295</v>
      </c>
      <c r="AC34" s="4">
        <f t="shared" si="168"/>
        <v>308.16989214992947</v>
      </c>
      <c r="AD34" s="4">
        <f t="shared" si="168"/>
        <v>311.62708349166599</v>
      </c>
      <c r="AE34" s="4">
        <f t="shared" si="168"/>
        <v>315.0842748334025</v>
      </c>
      <c r="AF34" s="4">
        <f t="shared" si="168"/>
        <v>318.54146617513902</v>
      </c>
      <c r="AG34" s="4">
        <f t="shared" si="168"/>
        <v>321.99865751687554</v>
      </c>
      <c r="AH34" s="4">
        <f t="shared" si="168"/>
        <v>325.45584885861206</v>
      </c>
      <c r="AI34" s="4">
        <f t="shared" ref="AI34" si="169">AH34+(AVERAGE($B64:$N64)*(((9/12)*AI$51)+((3/12)*AH$51)))</f>
        <v>328.91304020034858</v>
      </c>
      <c r="AJ34" s="4">
        <f t="shared" ref="AJ34" si="170">AI34+(AVERAGE($B64:$N64)*(((9/12)*AJ$51)+((3/12)*AI$51)))</f>
        <v>332.37023154208509</v>
      </c>
      <c r="AK34" s="4">
        <f t="shared" ref="AK34" si="171">AJ34+(AVERAGE($B64:$N64)*(((9/12)*AK$51)+((3/12)*AJ$51)))</f>
        <v>335.82742288382161</v>
      </c>
      <c r="AL34" s="4">
        <f t="shared" ref="AL34" si="172">AK34+(AVERAGE($B64:$N64)*(((9/12)*AL$51)+((3/12)*AK$51)))</f>
        <v>339.28461422555813</v>
      </c>
      <c r="AM34" s="4">
        <f t="shared" ref="AM34" si="173">AL34+(AVERAGE($B64:$N64)*(((9/12)*AM$51)+((3/12)*AL$51)))</f>
        <v>342.74180556729465</v>
      </c>
      <c r="AN34" s="4">
        <f t="shared" ref="AN34" si="174">AM34+(AVERAGE($B64:$N64)*(((9/12)*AN$51)+((3/12)*AM$51)))</f>
        <v>346.19899690903117</v>
      </c>
      <c r="AO34" s="4">
        <f t="shared" ref="AO34" si="175">AN34+(AVERAGE($B64:$N64)*(((9/12)*AO$51)+((3/12)*AN$51)))</f>
        <v>349.65618825076768</v>
      </c>
      <c r="AP34" s="4">
        <f t="shared" ref="AP34" si="176">AO34+(AVERAGE($B64:$N64)*(((9/12)*AP$51)+((3/12)*AO$51)))</f>
        <v>353.1133795925042</v>
      </c>
      <c r="AQ34" s="4">
        <f t="shared" ref="AQ34" si="177">AP34+(AVERAGE($B64:$N64)*(((9/12)*AQ$51)+((3/12)*AP$51)))</f>
        <v>356.57057093424072</v>
      </c>
      <c r="AR34" s="4">
        <f t="shared" ref="AR34" si="178">AQ34+(AVERAGE($B64:$N64)*(((9/12)*AR$51)+((3/12)*AQ$51)))</f>
        <v>360.02776227597724</v>
      </c>
    </row>
    <row r="35" spans="1:44">
      <c r="A35" s="10" t="s">
        <v>11</v>
      </c>
      <c r="B35" s="4">
        <v>120.99733333333334</v>
      </c>
      <c r="C35" s="4">
        <f>B35+(AVERAGE($B65:$N65)*(((10/12)*C$49)+((2/12)*B$49)))</f>
        <v>122.59830914580164</v>
      </c>
      <c r="D35" s="4">
        <f t="shared" ref="D35:S35" si="179">C35+(AVERAGE($B65:$N65)*(((10/12)*D$49)+((2/12)*C$49)))</f>
        <v>123.82266958864564</v>
      </c>
      <c r="E35" s="4">
        <f t="shared" si="179"/>
        <v>124.42528039761287</v>
      </c>
      <c r="F35" s="4">
        <f t="shared" si="179"/>
        <v>124.91305825712277</v>
      </c>
      <c r="G35" s="4">
        <f t="shared" si="179"/>
        <v>125.32231449936677</v>
      </c>
      <c r="H35" s="4">
        <f t="shared" si="179"/>
        <v>125.84928762358871</v>
      </c>
      <c r="I35" s="4">
        <f t="shared" si="179"/>
        <v>126.51573821153505</v>
      </c>
      <c r="J35" s="4">
        <f t="shared" si="179"/>
        <v>127.64846825292852</v>
      </c>
      <c r="K35" s="4">
        <f t="shared" si="179"/>
        <v>131.85350404367261</v>
      </c>
      <c r="L35" s="4">
        <f t="shared" si="179"/>
        <v>141.65297566088924</v>
      </c>
      <c r="M35" s="4">
        <f t="shared" si="179"/>
        <v>152.65452278783602</v>
      </c>
      <c r="N35" s="4">
        <f t="shared" si="179"/>
        <v>165.13528085271693</v>
      </c>
      <c r="O35" s="4">
        <f t="shared" si="179"/>
        <v>181.55652685906338</v>
      </c>
      <c r="P35" s="4">
        <f t="shared" si="179"/>
        <v>194.74537222211313</v>
      </c>
      <c r="Q35" s="4">
        <f t="shared" si="179"/>
        <v>205.53977365093192</v>
      </c>
      <c r="R35" s="4">
        <f t="shared" si="179"/>
        <v>212.32789012895651</v>
      </c>
      <c r="S35" s="4">
        <f t="shared" si="179"/>
        <v>218.12670153866824</v>
      </c>
      <c r="T35" s="4">
        <f t="shared" ref="T35:AH35" si="180">S35+(AVERAGE($B65:$N65)*(((10/12)*T$49)+((2/12)*S$49)))</f>
        <v>223.63557237789439</v>
      </c>
      <c r="U35" s="4">
        <f t="shared" si="180"/>
        <v>228.65677427878828</v>
      </c>
      <c r="V35" s="4">
        <f t="shared" si="180"/>
        <v>233.38447100536328</v>
      </c>
      <c r="W35" s="4">
        <f t="shared" si="180"/>
        <v>237.87578289560952</v>
      </c>
      <c r="X35" s="4">
        <f t="shared" si="180"/>
        <v>240.584143357344</v>
      </c>
      <c r="Y35" s="4">
        <f t="shared" si="180"/>
        <v>242.94372451057654</v>
      </c>
      <c r="Z35" s="4">
        <f t="shared" si="180"/>
        <v>245.30330566380908</v>
      </c>
      <c r="AA35" s="4">
        <f t="shared" si="180"/>
        <v>247.66288681704162</v>
      </c>
      <c r="AB35" s="4">
        <f t="shared" si="180"/>
        <v>250.02246797027416</v>
      </c>
      <c r="AC35" s="4">
        <f t="shared" si="180"/>
        <v>252.3820491235067</v>
      </c>
      <c r="AD35" s="4">
        <f t="shared" si="180"/>
        <v>254.74163027673924</v>
      </c>
      <c r="AE35" s="4">
        <f t="shared" si="180"/>
        <v>257.10121142997178</v>
      </c>
      <c r="AF35" s="4">
        <f t="shared" si="180"/>
        <v>259.46079258320435</v>
      </c>
      <c r="AG35" s="4">
        <f t="shared" si="180"/>
        <v>261.82037373643692</v>
      </c>
      <c r="AH35" s="4">
        <f t="shared" si="180"/>
        <v>264.17995488966949</v>
      </c>
      <c r="AI35" s="4">
        <f t="shared" ref="AI35" si="181">AH35+(AVERAGE($B65:$N65)*(((10/12)*AI$49)+((2/12)*AH$49)))</f>
        <v>266.53953604290206</v>
      </c>
      <c r="AJ35" s="4">
        <f t="shared" ref="AJ35" si="182">AI35+(AVERAGE($B65:$N65)*(((10/12)*AJ$49)+((2/12)*AI$49)))</f>
        <v>268.89911719613463</v>
      </c>
      <c r="AK35" s="4">
        <f t="shared" ref="AK35" si="183">AJ35+(AVERAGE($B65:$N65)*(((10/12)*AK$49)+((2/12)*AJ$49)))</f>
        <v>271.25869834936719</v>
      </c>
      <c r="AL35" s="4">
        <f t="shared" ref="AL35" si="184">AK35+(AVERAGE($B65:$N65)*(((10/12)*AL$49)+((2/12)*AK$49)))</f>
        <v>273.61827950259976</v>
      </c>
      <c r="AM35" s="4">
        <f t="shared" ref="AM35" si="185">AL35+(AVERAGE($B65:$N65)*(((10/12)*AM$49)+((2/12)*AL$49)))</f>
        <v>275.97786065583233</v>
      </c>
      <c r="AN35" s="4">
        <f t="shared" ref="AN35" si="186">AM35+(AVERAGE($B65:$N65)*(((10/12)*AN$49)+((2/12)*AM$49)))</f>
        <v>278.3374418090649</v>
      </c>
      <c r="AO35" s="4">
        <f t="shared" ref="AO35" si="187">AN35+(AVERAGE($B65:$N65)*(((10/12)*AO$49)+((2/12)*AN$49)))</f>
        <v>280.69702296229747</v>
      </c>
      <c r="AP35" s="4">
        <f t="shared" ref="AP35" si="188">AO35+(AVERAGE($B65:$N65)*(((10/12)*AP$49)+((2/12)*AO$49)))</f>
        <v>283.05660411553004</v>
      </c>
      <c r="AQ35" s="4">
        <f t="shared" ref="AQ35" si="189">AP35+(AVERAGE($B65:$N65)*(((10/12)*AQ$49)+((2/12)*AP$49)))</f>
        <v>285.4161852687626</v>
      </c>
      <c r="AR35" s="4">
        <f t="shared" ref="AR35" si="190">AQ35+(AVERAGE($B65:$N65)*(((10/12)*AR$49)+((2/12)*AQ$49)))</f>
        <v>287.77576642199517</v>
      </c>
    </row>
    <row r="36" spans="1:44">
      <c r="A36" s="11" t="s">
        <v>12</v>
      </c>
      <c r="B36" s="6">
        <v>117.03016666666667</v>
      </c>
      <c r="C36" s="6">
        <f>B36+(AVERAGE($B66:$N66)*(((11/12)*C$49)+((1/12)*B$49)))</f>
        <v>118.79543640454759</v>
      </c>
      <c r="D36" s="6">
        <f t="shared" ref="D36:S36" si="191">C36+(AVERAGE($B66:$N66)*(((11/12)*D$49)+((1/12)*C$49)))</f>
        <v>120.28772463110522</v>
      </c>
      <c r="E36" s="6">
        <f t="shared" si="191"/>
        <v>120.95095492456723</v>
      </c>
      <c r="F36" s="6">
        <f t="shared" si="191"/>
        <v>121.54917050936359</v>
      </c>
      <c r="G36" s="6">
        <f t="shared" si="191"/>
        <v>122.04055328275999</v>
      </c>
      <c r="H36" s="6">
        <f t="shared" si="191"/>
        <v>122.70225853984589</v>
      </c>
      <c r="I36" s="6">
        <f t="shared" si="191"/>
        <v>123.53219938873819</v>
      </c>
      <c r="J36" s="6">
        <f t="shared" si="191"/>
        <v>124.9736798244497</v>
      </c>
      <c r="K36" s="6">
        <f t="shared" si="191"/>
        <v>130.48853242074497</v>
      </c>
      <c r="L36" s="6">
        <f t="shared" si="191"/>
        <v>143.10098457651804</v>
      </c>
      <c r="M36" s="6">
        <f t="shared" si="191"/>
        <v>156.59827889072329</v>
      </c>
      <c r="N36" s="6">
        <f t="shared" si="191"/>
        <v>172.05839647603074</v>
      </c>
      <c r="O36" s="6">
        <f t="shared" si="191"/>
        <v>192.61516636667284</v>
      </c>
      <c r="P36" s="6">
        <f t="shared" si="191"/>
        <v>208.28092097261916</v>
      </c>
      <c r="Q36" s="6">
        <f t="shared" si="191"/>
        <v>221.3035797993231</v>
      </c>
      <c r="R36" s="6">
        <f t="shared" si="191"/>
        <v>229.16492890305506</v>
      </c>
      <c r="S36" s="6">
        <f t="shared" si="191"/>
        <v>236.23527730937073</v>
      </c>
      <c r="T36" s="6">
        <f t="shared" ref="T36:AH36" si="192">S36+(AVERAGE($B66:$N66)*(((11/12)*T$49)+((1/12)*S$49)))</f>
        <v>242.95210829537064</v>
      </c>
      <c r="U36" s="6">
        <f t="shared" si="192"/>
        <v>249.04721743642065</v>
      </c>
      <c r="V36" s="6">
        <f t="shared" si="192"/>
        <v>254.81158200263181</v>
      </c>
      <c r="W36" s="6">
        <f t="shared" si="192"/>
        <v>260.2877283405324</v>
      </c>
      <c r="X36" s="6">
        <f t="shared" si="192"/>
        <v>263.39082848354047</v>
      </c>
      <c r="Y36" s="6">
        <f t="shared" si="192"/>
        <v>266.28037109090246</v>
      </c>
      <c r="Z36" s="6">
        <f t="shared" si="192"/>
        <v>269.16991369826445</v>
      </c>
      <c r="AA36" s="6">
        <f t="shared" si="192"/>
        <v>272.05945630562644</v>
      </c>
      <c r="AB36" s="6">
        <f t="shared" si="192"/>
        <v>274.94899891298843</v>
      </c>
      <c r="AC36" s="6">
        <f t="shared" si="192"/>
        <v>277.83854152035042</v>
      </c>
      <c r="AD36" s="6">
        <f t="shared" si="192"/>
        <v>280.72808412771241</v>
      </c>
      <c r="AE36" s="6">
        <f t="shared" si="192"/>
        <v>283.6176267350744</v>
      </c>
      <c r="AF36" s="6">
        <f t="shared" si="192"/>
        <v>286.50716934243638</v>
      </c>
      <c r="AG36" s="6">
        <f t="shared" si="192"/>
        <v>289.39671194979837</v>
      </c>
      <c r="AH36" s="6">
        <f t="shared" si="192"/>
        <v>292.28625455716036</v>
      </c>
      <c r="AI36" s="6">
        <f t="shared" ref="AI36" si="193">AH36+(AVERAGE($B66:$N66)*(((11/12)*AI$49)+((1/12)*AH$49)))</f>
        <v>295.17579716452235</v>
      </c>
      <c r="AJ36" s="6">
        <f t="shared" ref="AJ36" si="194">AI36+(AVERAGE($B66:$N66)*(((11/12)*AJ$49)+((1/12)*AI$49)))</f>
        <v>298.06533977188434</v>
      </c>
      <c r="AK36" s="6">
        <f t="shared" ref="AK36" si="195">AJ36+(AVERAGE($B66:$N66)*(((11/12)*AK$49)+((1/12)*AJ$49)))</f>
        <v>300.95488237924633</v>
      </c>
      <c r="AL36" s="6">
        <f t="shared" ref="AL36" si="196">AK36+(AVERAGE($B66:$N66)*(((11/12)*AL$49)+((1/12)*AK$49)))</f>
        <v>303.84442498660832</v>
      </c>
      <c r="AM36" s="6">
        <f t="shared" ref="AM36" si="197">AL36+(AVERAGE($B66:$N66)*(((11/12)*AM$49)+((1/12)*AL$49)))</f>
        <v>306.73396759397031</v>
      </c>
      <c r="AN36" s="6">
        <f t="shared" ref="AN36" si="198">AM36+(AVERAGE($B66:$N66)*(((11/12)*AN$49)+((1/12)*AM$49)))</f>
        <v>309.62351020133229</v>
      </c>
      <c r="AO36" s="6">
        <f t="shared" ref="AO36" si="199">AN36+(AVERAGE($B66:$N66)*(((11/12)*AO$49)+((1/12)*AN$49)))</f>
        <v>312.51305280869428</v>
      </c>
      <c r="AP36" s="6">
        <f t="shared" ref="AP36" si="200">AO36+(AVERAGE($B66:$N66)*(((11/12)*AP$49)+((1/12)*AO$49)))</f>
        <v>315.40259541605627</v>
      </c>
      <c r="AQ36" s="6">
        <f t="shared" ref="AQ36" si="201">AP36+(AVERAGE($B66:$N66)*(((11/12)*AQ$49)+((1/12)*AP$49)))</f>
        <v>318.29213802341826</v>
      </c>
      <c r="AR36" s="6">
        <f t="shared" ref="AR36" si="202">AQ36+(AVERAGE($B66:$N66)*(((11/12)*AR$49)+((1/12)*AQ$49)))</f>
        <v>321.18168063078025</v>
      </c>
    </row>
    <row r="37" spans="1:44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"/>
    </row>
    <row r="38" spans="1:44">
      <c r="A38" s="13"/>
      <c r="B38" s="4"/>
      <c r="C38" s="23"/>
      <c r="D38" s="24"/>
      <c r="F38" s="4"/>
      <c r="G38" s="4"/>
      <c r="H38" s="4"/>
      <c r="I38" s="4"/>
      <c r="J38" s="4"/>
      <c r="K38" s="4"/>
      <c r="L38" s="4"/>
      <c r="M38" s="4"/>
      <c r="N38" s="4"/>
      <c r="O38" s="9"/>
    </row>
    <row r="39" spans="1:44">
      <c r="A39" s="13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4"/>
      <c r="O39" s="29"/>
      <c r="P39" s="29"/>
      <c r="Q39" s="29"/>
      <c r="R39" s="29"/>
      <c r="S39" s="29"/>
      <c r="T39" s="29"/>
      <c r="U39" s="29"/>
      <c r="V39" s="29"/>
      <c r="W39" s="29"/>
      <c r="X39" s="4"/>
    </row>
    <row r="40" spans="1:44">
      <c r="A40" s="13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4"/>
      <c r="O40" s="29"/>
      <c r="P40" s="29"/>
      <c r="Q40" s="29"/>
      <c r="R40" s="29"/>
      <c r="S40" s="29"/>
      <c r="T40" s="29"/>
      <c r="U40" s="29"/>
      <c r="V40" s="29"/>
      <c r="W40" s="29"/>
      <c r="X40" s="4"/>
    </row>
    <row r="41" spans="1:44">
      <c r="A41" s="1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4"/>
      <c r="O41" s="29"/>
      <c r="P41" s="29"/>
      <c r="Q41" s="29"/>
      <c r="R41" s="29"/>
      <c r="S41" s="29"/>
      <c r="T41" s="29"/>
      <c r="U41" s="29"/>
      <c r="V41" s="29"/>
      <c r="W41" s="29"/>
      <c r="X41" s="4"/>
    </row>
    <row r="42" spans="1:44">
      <c r="A42" s="1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4"/>
      <c r="O42" s="29"/>
      <c r="P42" s="29"/>
      <c r="Q42" s="29"/>
      <c r="R42" s="29"/>
      <c r="S42" s="29"/>
      <c r="T42" s="29"/>
      <c r="U42" s="29"/>
      <c r="V42" s="29"/>
      <c r="W42" s="29"/>
      <c r="X42" s="4"/>
    </row>
    <row r="43" spans="1:44">
      <c r="A43" s="1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44">
      <c r="A44" s="13"/>
      <c r="D44" s="29"/>
      <c r="E44" s="29"/>
      <c r="F44" s="29"/>
      <c r="G44" s="29"/>
      <c r="H44" s="29"/>
      <c r="I44" s="55" t="s">
        <v>29</v>
      </c>
      <c r="J44" s="29"/>
      <c r="K44" s="29"/>
      <c r="L44" s="29"/>
      <c r="M44" s="29"/>
      <c r="N44" s="29"/>
      <c r="O44" s="29"/>
      <c r="P44" s="29"/>
      <c r="Q44" s="4"/>
      <c r="R44" s="4"/>
      <c r="S44" s="4"/>
      <c r="T44" s="4"/>
      <c r="U44" s="4"/>
      <c r="V44" s="4"/>
      <c r="W44" s="4"/>
      <c r="X44" s="56" t="s">
        <v>30</v>
      </c>
      <c r="Y44" s="38" t="s">
        <v>32</v>
      </c>
    </row>
    <row r="45" spans="1:44">
      <c r="A45" s="1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4"/>
      <c r="O45" s="60" t="s">
        <v>36</v>
      </c>
      <c r="P45" s="61"/>
      <c r="Q45" s="61"/>
      <c r="R45" s="61"/>
      <c r="S45" s="4"/>
      <c r="T45" s="4"/>
      <c r="U45" s="4"/>
      <c r="V45" s="4"/>
      <c r="W45" s="4"/>
      <c r="X45" s="4"/>
    </row>
    <row r="46" spans="1:44">
      <c r="A46" s="13"/>
      <c r="B46" s="2">
        <v>1998</v>
      </c>
      <c r="C46" s="2">
        <v>1999</v>
      </c>
      <c r="D46" s="2">
        <v>2000</v>
      </c>
      <c r="E46" s="2">
        <v>2001</v>
      </c>
      <c r="F46" s="2">
        <v>2002</v>
      </c>
      <c r="G46" s="2">
        <v>2003</v>
      </c>
      <c r="H46" s="2">
        <v>2004</v>
      </c>
      <c r="I46" s="2">
        <v>2005</v>
      </c>
      <c r="J46" s="2">
        <v>2006</v>
      </c>
      <c r="K46" s="2">
        <v>2007</v>
      </c>
      <c r="L46" s="2">
        <v>2008</v>
      </c>
      <c r="M46" s="2">
        <v>2009</v>
      </c>
      <c r="N46" s="3">
        <v>2010</v>
      </c>
      <c r="O46" s="2">
        <v>2011</v>
      </c>
      <c r="P46" s="2">
        <v>2012</v>
      </c>
      <c r="Q46" s="2">
        <v>2013</v>
      </c>
      <c r="R46" s="2">
        <v>2014</v>
      </c>
      <c r="S46" s="2">
        <v>2015</v>
      </c>
      <c r="T46" s="2">
        <v>2016</v>
      </c>
      <c r="U46" s="2">
        <v>2017</v>
      </c>
      <c r="V46" s="2">
        <v>2018</v>
      </c>
      <c r="W46" s="2">
        <v>2019</v>
      </c>
      <c r="X46" s="3">
        <v>2020</v>
      </c>
      <c r="Y46" s="28">
        <f t="shared" ref="Y46:AH46" si="203">+X46+1</f>
        <v>2021</v>
      </c>
      <c r="Z46" s="28">
        <f t="shared" si="203"/>
        <v>2022</v>
      </c>
      <c r="AA46" s="28">
        <f t="shared" si="203"/>
        <v>2023</v>
      </c>
      <c r="AB46" s="28">
        <f t="shared" si="203"/>
        <v>2024</v>
      </c>
      <c r="AC46" s="28">
        <f t="shared" si="203"/>
        <v>2025</v>
      </c>
      <c r="AD46" s="28">
        <f t="shared" si="203"/>
        <v>2026</v>
      </c>
      <c r="AE46" s="28">
        <f t="shared" si="203"/>
        <v>2027</v>
      </c>
      <c r="AF46" s="28">
        <f t="shared" si="203"/>
        <v>2028</v>
      </c>
      <c r="AG46" s="28">
        <f t="shared" si="203"/>
        <v>2029</v>
      </c>
      <c r="AH46" s="28">
        <f t="shared" si="203"/>
        <v>2030</v>
      </c>
      <c r="AI46" s="28">
        <f t="shared" ref="AI46" si="204">+AH46+1</f>
        <v>2031</v>
      </c>
      <c r="AJ46" s="28">
        <f t="shared" ref="AJ46" si="205">+AI46+1</f>
        <v>2032</v>
      </c>
      <c r="AK46" s="28">
        <f t="shared" ref="AK46" si="206">+AJ46+1</f>
        <v>2033</v>
      </c>
      <c r="AL46" s="28">
        <f t="shared" ref="AL46" si="207">+AK46+1</f>
        <v>2034</v>
      </c>
      <c r="AM46" s="28">
        <f t="shared" ref="AM46" si="208">+AL46+1</f>
        <v>2035</v>
      </c>
      <c r="AN46" s="28">
        <f t="shared" ref="AN46" si="209">+AM46+1</f>
        <v>2036</v>
      </c>
      <c r="AO46" s="28">
        <f t="shared" ref="AO46" si="210">+AN46+1</f>
        <v>2037</v>
      </c>
      <c r="AP46" s="28">
        <f t="shared" ref="AP46" si="211">+AO46+1</f>
        <v>2038</v>
      </c>
      <c r="AQ46" s="28">
        <f t="shared" ref="AQ46" si="212">+AP46+1</f>
        <v>2039</v>
      </c>
      <c r="AR46" s="28">
        <f t="shared" ref="AR46" si="213">+AQ46+1</f>
        <v>2040</v>
      </c>
    </row>
    <row r="47" spans="1:44">
      <c r="A47" s="13"/>
      <c r="B47" t="s">
        <v>22</v>
      </c>
      <c r="E47" s="4"/>
      <c r="F47" s="4" t="s">
        <v>23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44">
      <c r="A48" s="77" t="s">
        <v>48</v>
      </c>
      <c r="N48" s="34">
        <f>+N49</f>
        <v>16.234023999999998</v>
      </c>
      <c r="O48" s="34">
        <f>+N48+O49</f>
        <v>38.041023999999993</v>
      </c>
      <c r="P48" s="34">
        <f t="shared" ref="P48:W48" si="214">+O48+P49</f>
        <v>53.801772899999996</v>
      </c>
      <c r="Q48" s="34">
        <f t="shared" si="214"/>
        <v>67.118582066595621</v>
      </c>
      <c r="R48" s="34">
        <f t="shared" si="214"/>
        <v>74.811812244282464</v>
      </c>
      <c r="S48" s="34">
        <f t="shared" si="214"/>
        <v>82.120380913084972</v>
      </c>
      <c r="T48" s="34">
        <f t="shared" si="214"/>
        <v>89.06352114844735</v>
      </c>
      <c r="U48" s="34">
        <f t="shared" si="214"/>
        <v>95.335713250939975</v>
      </c>
      <c r="V48" s="34">
        <f t="shared" si="214"/>
        <v>101.29429574830796</v>
      </c>
      <c r="W48" s="34">
        <f t="shared" si="214"/>
        <v>106.95494912080756</v>
      </c>
      <c r="X48" s="4"/>
    </row>
    <row r="49" spans="1:44">
      <c r="A49" s="13" t="s">
        <v>21</v>
      </c>
      <c r="B49">
        <v>4.0629999999999997</v>
      </c>
      <c r="C49">
        <v>1.63</v>
      </c>
      <c r="D49" s="14">
        <v>1.542</v>
      </c>
      <c r="E49" s="14">
        <v>0.61099999999999999</v>
      </c>
      <c r="F49" s="26">
        <v>0.622</v>
      </c>
      <c r="G49" s="26">
        <v>0.5</v>
      </c>
      <c r="H49" s="26">
        <v>0.70399999999999996</v>
      </c>
      <c r="I49" s="54">
        <v>0.876</v>
      </c>
      <c r="J49" s="54">
        <v>1.5529999999999999</v>
      </c>
      <c r="K49" s="55">
        <v>6.1050000000000004</v>
      </c>
      <c r="L49" s="54">
        <v>13.73</v>
      </c>
      <c r="M49" s="54">
        <v>14.039</v>
      </c>
      <c r="N49" s="54">
        <v>16.234023999999998</v>
      </c>
      <c r="O49" s="54">
        <v>21.806999999999999</v>
      </c>
      <c r="P49" s="54">
        <v>15.760748900000001</v>
      </c>
      <c r="Q49" s="33">
        <f t="shared" ref="Q49:W49" si="215">Q53/$B$19</f>
        <v>13.316809166595629</v>
      </c>
      <c r="R49" s="33">
        <f t="shared" si="215"/>
        <v>7.6932301776868499</v>
      </c>
      <c r="S49" s="33">
        <f t="shared" si="215"/>
        <v>7.3085686688025069</v>
      </c>
      <c r="T49" s="33">
        <f t="shared" si="215"/>
        <v>6.9431402353623817</v>
      </c>
      <c r="U49" s="33">
        <f t="shared" si="215"/>
        <v>6.2721921024926228</v>
      </c>
      <c r="V49" s="33">
        <f t="shared" si="215"/>
        <v>5.9585824973679911</v>
      </c>
      <c r="W49" s="33">
        <f t="shared" si="215"/>
        <v>5.660653372499592</v>
      </c>
      <c r="X49" s="48">
        <v>3</v>
      </c>
      <c r="Y49" s="48">
        <f t="shared" ref="Y49:AB49" si="216">+X49</f>
        <v>3</v>
      </c>
      <c r="Z49" s="48">
        <f t="shared" si="216"/>
        <v>3</v>
      </c>
      <c r="AA49" s="48">
        <f t="shared" si="216"/>
        <v>3</v>
      </c>
      <c r="AB49" s="48">
        <f t="shared" si="216"/>
        <v>3</v>
      </c>
      <c r="AC49" s="48">
        <f t="shared" ref="AC49:AH49" si="217">+AB49</f>
        <v>3</v>
      </c>
      <c r="AD49" s="48">
        <f t="shared" si="217"/>
        <v>3</v>
      </c>
      <c r="AE49" s="48">
        <f t="shared" si="217"/>
        <v>3</v>
      </c>
      <c r="AF49" s="48">
        <f t="shared" si="217"/>
        <v>3</v>
      </c>
      <c r="AG49" s="48">
        <f t="shared" si="217"/>
        <v>3</v>
      </c>
      <c r="AH49" s="48">
        <f t="shared" si="217"/>
        <v>3</v>
      </c>
      <c r="AI49" s="48">
        <f t="shared" ref="AI49" si="218">+AH49</f>
        <v>3</v>
      </c>
      <c r="AJ49" s="48">
        <f t="shared" ref="AJ49" si="219">+AI49</f>
        <v>3</v>
      </c>
      <c r="AK49" s="48">
        <f t="shared" ref="AK49" si="220">+AJ49</f>
        <v>3</v>
      </c>
      <c r="AL49" s="48">
        <f t="shared" ref="AL49" si="221">+AK49</f>
        <v>3</v>
      </c>
      <c r="AM49" s="48">
        <f t="shared" ref="AM49" si="222">+AL49</f>
        <v>3</v>
      </c>
      <c r="AN49" s="48">
        <f t="shared" ref="AN49" si="223">+AM49</f>
        <v>3</v>
      </c>
      <c r="AO49" s="48">
        <f t="shared" ref="AO49" si="224">+AN49</f>
        <v>3</v>
      </c>
      <c r="AP49" s="48">
        <f t="shared" ref="AP49" si="225">+AO49</f>
        <v>3</v>
      </c>
      <c r="AQ49" s="48">
        <f t="shared" ref="AQ49" si="226">+AP49</f>
        <v>3</v>
      </c>
      <c r="AR49" s="48">
        <f t="shared" ref="AR49" si="227">+AQ49</f>
        <v>3</v>
      </c>
    </row>
    <row r="50" spans="1:44">
      <c r="A50" s="77" t="s">
        <v>49</v>
      </c>
      <c r="I50" s="34"/>
      <c r="J50" s="34"/>
      <c r="K50" s="34"/>
      <c r="L50" s="34"/>
      <c r="M50" s="34"/>
      <c r="N50" s="34">
        <f>+N51</f>
        <v>20.523795999999997</v>
      </c>
      <c r="O50" s="34">
        <f t="shared" ref="O50:W50" si="228">+N50+O51</f>
        <v>42.548795999999996</v>
      </c>
      <c r="P50" s="34">
        <f t="shared" si="228"/>
        <v>64.668921899999987</v>
      </c>
      <c r="Q50" s="34">
        <f t="shared" si="228"/>
        <v>78.141105262221643</v>
      </c>
      <c r="R50" s="34">
        <f t="shared" si="228"/>
        <v>86.028383723695981</v>
      </c>
      <c r="S50" s="34">
        <f t="shared" si="228"/>
        <v>93.288250023337</v>
      </c>
      <c r="T50" s="34">
        <f t="shared" si="228"/>
        <v>100.18512300799597</v>
      </c>
      <c r="U50" s="34">
        <f t="shared" si="228"/>
        <v>106.13655007463089</v>
      </c>
      <c r="V50" s="34">
        <f t="shared" si="228"/>
        <v>111.79040578793406</v>
      </c>
      <c r="W50" s="34">
        <f t="shared" si="228"/>
        <v>117.16156871557207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>
      <c r="A51" s="13" t="s">
        <v>21</v>
      </c>
      <c r="B51">
        <v>6.0140000000000002</v>
      </c>
      <c r="C51">
        <v>1.59</v>
      </c>
      <c r="D51" s="14">
        <v>1.595</v>
      </c>
      <c r="E51" s="14">
        <v>1.5629999999999999</v>
      </c>
      <c r="F51" s="27">
        <v>2.0870000000000002</v>
      </c>
      <c r="G51" s="26">
        <v>2.5</v>
      </c>
      <c r="H51" s="26">
        <v>1.6379999999999999</v>
      </c>
      <c r="I51" s="54">
        <v>3.4129999999999998</v>
      </c>
      <c r="J51" s="54">
        <v>3.5640000000000001</v>
      </c>
      <c r="K51" s="54">
        <v>8.625</v>
      </c>
      <c r="L51" s="54">
        <v>18.643999999999998</v>
      </c>
      <c r="M51" s="54">
        <v>18.533999999999999</v>
      </c>
      <c r="N51" s="54">
        <v>20.523795999999997</v>
      </c>
      <c r="O51" s="54">
        <v>22.024999999999999</v>
      </c>
      <c r="P51" s="54">
        <v>22.120125899999998</v>
      </c>
      <c r="Q51" s="33">
        <f t="shared" ref="Q51:W51" si="229">Q54/$D$19</f>
        <v>13.472183362221653</v>
      </c>
      <c r="R51" s="33">
        <f t="shared" si="229"/>
        <v>7.8872784614743443</v>
      </c>
      <c r="S51" s="33">
        <f t="shared" si="229"/>
        <v>7.2598662996410246</v>
      </c>
      <c r="T51" s="33">
        <f t="shared" si="229"/>
        <v>6.896872984658974</v>
      </c>
      <c r="U51" s="33">
        <f t="shared" si="229"/>
        <v>5.9514270666349232</v>
      </c>
      <c r="V51" s="33">
        <f t="shared" si="229"/>
        <v>5.6538557133031766</v>
      </c>
      <c r="W51" s="33">
        <f t="shared" si="229"/>
        <v>5.3711629276380171</v>
      </c>
      <c r="X51" s="48">
        <v>4</v>
      </c>
      <c r="Y51" s="48">
        <f t="shared" ref="Y51:AB51" si="230">+X51</f>
        <v>4</v>
      </c>
      <c r="Z51" s="48">
        <f t="shared" si="230"/>
        <v>4</v>
      </c>
      <c r="AA51" s="48">
        <f t="shared" si="230"/>
        <v>4</v>
      </c>
      <c r="AB51" s="48">
        <f t="shared" si="230"/>
        <v>4</v>
      </c>
      <c r="AC51" s="48">
        <f t="shared" ref="AC51:AH51" si="231">+AB51</f>
        <v>4</v>
      </c>
      <c r="AD51" s="48">
        <f t="shared" si="231"/>
        <v>4</v>
      </c>
      <c r="AE51" s="48">
        <f t="shared" si="231"/>
        <v>4</v>
      </c>
      <c r="AF51" s="48">
        <f t="shared" si="231"/>
        <v>4</v>
      </c>
      <c r="AG51" s="48">
        <f t="shared" si="231"/>
        <v>4</v>
      </c>
      <c r="AH51" s="48">
        <f t="shared" si="231"/>
        <v>4</v>
      </c>
      <c r="AI51" s="48">
        <f t="shared" ref="AI51" si="232">+AH51</f>
        <v>4</v>
      </c>
      <c r="AJ51" s="48">
        <f t="shared" ref="AJ51" si="233">+AI51</f>
        <v>4</v>
      </c>
      <c r="AK51" s="48">
        <f t="shared" ref="AK51" si="234">+AJ51</f>
        <v>4</v>
      </c>
      <c r="AL51" s="48">
        <f t="shared" ref="AL51" si="235">+AK51</f>
        <v>4</v>
      </c>
      <c r="AM51" s="48">
        <f t="shared" ref="AM51" si="236">+AL51</f>
        <v>4</v>
      </c>
      <c r="AN51" s="48">
        <f t="shared" ref="AN51" si="237">+AM51</f>
        <v>4</v>
      </c>
      <c r="AO51" s="48">
        <f t="shared" ref="AO51" si="238">+AN51</f>
        <v>4</v>
      </c>
      <c r="AP51" s="48">
        <f t="shared" ref="AP51" si="239">+AO51</f>
        <v>4</v>
      </c>
      <c r="AQ51" s="48">
        <f t="shared" ref="AQ51" si="240">+AP51</f>
        <v>4</v>
      </c>
      <c r="AR51" s="48">
        <f t="shared" ref="AR51" si="241">+AQ51</f>
        <v>4</v>
      </c>
    </row>
    <row r="52" spans="1:44">
      <c r="A52" s="13"/>
      <c r="D52" s="14"/>
      <c r="E52" s="1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44">
      <c r="M53" s="67" t="s">
        <v>44</v>
      </c>
      <c r="N53" s="74"/>
      <c r="O53" s="68"/>
      <c r="P53" s="69"/>
      <c r="Q53" s="69">
        <v>14.059753949999999</v>
      </c>
      <c r="R53" s="69">
        <v>8.122435489299999</v>
      </c>
      <c r="S53" s="69">
        <v>7.7163137148349987</v>
      </c>
      <c r="T53" s="69">
        <v>7.3304980290932491</v>
      </c>
      <c r="U53" s="69">
        <v>6.6221176998906861</v>
      </c>
      <c r="V53" s="69">
        <v>6.2910118148961516</v>
      </c>
      <c r="W53" s="70">
        <v>5.9764612241513442</v>
      </c>
    </row>
    <row r="54" spans="1:44">
      <c r="A54" s="13" t="s">
        <v>16</v>
      </c>
      <c r="M54" s="67" t="s">
        <v>45</v>
      </c>
      <c r="N54" s="75"/>
      <c r="O54" s="71"/>
      <c r="P54" s="72"/>
      <c r="Q54" s="72">
        <v>14.223796471999998</v>
      </c>
      <c r="R54" s="72">
        <v>8.3273097268399976</v>
      </c>
      <c r="S54" s="72">
        <v>7.6648942404979978</v>
      </c>
      <c r="T54" s="72">
        <v>7.281649528473098</v>
      </c>
      <c r="U54" s="72">
        <v>6.2834571826824854</v>
      </c>
      <c r="V54" s="72">
        <v>5.9692843235483606</v>
      </c>
      <c r="W54" s="73">
        <v>5.6708201073709423</v>
      </c>
    </row>
    <row r="55" spans="1:44">
      <c r="A55" t="s">
        <v>1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</row>
    <row r="56" spans="1:44">
      <c r="A56" t="s">
        <v>2</v>
      </c>
      <c r="B56">
        <v>0.95188029740805402</v>
      </c>
      <c r="C56">
        <v>0.95821371071916961</v>
      </c>
      <c r="D56">
        <v>0.95697388436990216</v>
      </c>
      <c r="E56">
        <v>0.95614772986631513</v>
      </c>
      <c r="F56">
        <v>0.95537685867391253</v>
      </c>
      <c r="G56">
        <v>0.95451598617818911</v>
      </c>
      <c r="H56">
        <v>0.95381556881307661</v>
      </c>
      <c r="I56">
        <v>0.95324436780396637</v>
      </c>
      <c r="J56">
        <v>0.95277977288037152</v>
      </c>
      <c r="K56">
        <v>0.95240519323290862</v>
      </c>
      <c r="L56">
        <v>0.95210837591557984</v>
      </c>
      <c r="M56">
        <v>0.95188029740805402</v>
      </c>
      <c r="N56">
        <v>0.95188029740805402</v>
      </c>
      <c r="O56">
        <v>0.95188029740805402</v>
      </c>
      <c r="P56">
        <v>0.95188029740805402</v>
      </c>
      <c r="Q56">
        <v>0.95188029740805402</v>
      </c>
      <c r="R56">
        <v>0.95188029740805402</v>
      </c>
      <c r="S56">
        <v>0.95188029740805402</v>
      </c>
      <c r="T56">
        <v>0.95188029740805402</v>
      </c>
      <c r="U56">
        <v>0.95188029740805402</v>
      </c>
      <c r="V56">
        <v>0.95188029740805402</v>
      </c>
      <c r="W56">
        <v>0.95188029740805402</v>
      </c>
      <c r="X56">
        <v>0.95188029740805402</v>
      </c>
      <c r="Y56">
        <v>0.95188029740805402</v>
      </c>
      <c r="Z56">
        <v>0.95188029740805402</v>
      </c>
      <c r="AA56">
        <v>0.95188029740805402</v>
      </c>
      <c r="AB56">
        <v>0.95188029740805402</v>
      </c>
      <c r="AC56">
        <v>0.95188029740805402</v>
      </c>
      <c r="AD56">
        <v>0.95188029740805402</v>
      </c>
      <c r="AE56">
        <v>0.95188029740805402</v>
      </c>
      <c r="AF56">
        <v>0.95188029740805402</v>
      </c>
      <c r="AG56">
        <v>0.95188029740805402</v>
      </c>
      <c r="AH56">
        <v>0.95188029740805402</v>
      </c>
      <c r="AI56">
        <v>0.95188029740805402</v>
      </c>
      <c r="AJ56">
        <v>0.95188029740805402</v>
      </c>
      <c r="AK56">
        <v>0.95188029740805402</v>
      </c>
      <c r="AL56">
        <v>0.95188029740805402</v>
      </c>
      <c r="AM56">
        <v>0.95188029740805402</v>
      </c>
      <c r="AN56">
        <v>0.95188029740805402</v>
      </c>
      <c r="AO56">
        <v>0.95188029740805402</v>
      </c>
      <c r="AP56">
        <v>0.95188029740805402</v>
      </c>
      <c r="AQ56">
        <v>0.95188029740805402</v>
      </c>
      <c r="AR56">
        <v>0.95188029740805402</v>
      </c>
    </row>
    <row r="57" spans="1:44">
      <c r="A57" t="s">
        <v>3</v>
      </c>
      <c r="B57">
        <v>0.82477712115431645</v>
      </c>
      <c r="C57">
        <v>0.852981562722822</v>
      </c>
      <c r="D57">
        <v>0.84781440681133047</v>
      </c>
      <c r="E57">
        <v>0.84354979470804492</v>
      </c>
      <c r="F57">
        <v>0.83974532532791268</v>
      </c>
      <c r="G57">
        <v>0.83606007164474583</v>
      </c>
      <c r="H57">
        <v>0.83306170000741686</v>
      </c>
      <c r="I57">
        <v>0.83061648235542995</v>
      </c>
      <c r="J57">
        <v>0.82862762783648192</v>
      </c>
      <c r="K57">
        <v>0.82702411392204211</v>
      </c>
      <c r="L57">
        <v>0.82575348776387392</v>
      </c>
      <c r="M57">
        <v>0.82477712115431645</v>
      </c>
      <c r="N57">
        <v>0.82477712115431645</v>
      </c>
      <c r="O57">
        <v>0.82477712115431645</v>
      </c>
      <c r="P57">
        <v>0.82477712115431645</v>
      </c>
      <c r="Q57">
        <v>0.82477712115431645</v>
      </c>
      <c r="R57">
        <v>0.82477712115431645</v>
      </c>
      <c r="S57">
        <v>0.82477712115431645</v>
      </c>
      <c r="T57">
        <v>0.82477712115431645</v>
      </c>
      <c r="U57">
        <v>0.82477712115431645</v>
      </c>
      <c r="V57">
        <v>0.82477712115431645</v>
      </c>
      <c r="W57">
        <v>0.82477712115431645</v>
      </c>
      <c r="X57">
        <v>0.82477712115431645</v>
      </c>
      <c r="Y57">
        <v>0.82477712115431645</v>
      </c>
      <c r="Z57">
        <v>0.82477712115431645</v>
      </c>
      <c r="AA57">
        <v>0.82477712115431645</v>
      </c>
      <c r="AB57">
        <v>0.82477712115431645</v>
      </c>
      <c r="AC57">
        <v>0.82477712115431645</v>
      </c>
      <c r="AD57">
        <v>0.82477712115431645</v>
      </c>
      <c r="AE57">
        <v>0.82477712115431645</v>
      </c>
      <c r="AF57">
        <v>0.82477712115431645</v>
      </c>
      <c r="AG57">
        <v>0.82477712115431645</v>
      </c>
      <c r="AH57">
        <v>0.82477712115431645</v>
      </c>
      <c r="AI57">
        <v>0.82477712115431645</v>
      </c>
      <c r="AJ57">
        <v>0.82477712115431645</v>
      </c>
      <c r="AK57">
        <v>0.82477712115431645</v>
      </c>
      <c r="AL57">
        <v>0.82477712115431645</v>
      </c>
      <c r="AM57">
        <v>0.82477712115431645</v>
      </c>
      <c r="AN57">
        <v>0.82477712115431645</v>
      </c>
      <c r="AO57">
        <v>0.82477712115431645</v>
      </c>
      <c r="AP57">
        <v>0.82477712115431645</v>
      </c>
      <c r="AQ57">
        <v>0.82477712115431645</v>
      </c>
      <c r="AR57">
        <v>0.82477712115431645</v>
      </c>
    </row>
    <row r="58" spans="1:44">
      <c r="A58" t="s">
        <v>4</v>
      </c>
      <c r="B58">
        <v>0.82872105063036827</v>
      </c>
      <c r="C58">
        <v>0.7883622053861864</v>
      </c>
      <c r="D58">
        <v>0.79474739267043115</v>
      </c>
      <c r="E58">
        <v>0.80213058168495888</v>
      </c>
      <c r="F58">
        <v>0.80767318162888257</v>
      </c>
      <c r="G58">
        <v>0.81274095868898544</v>
      </c>
      <c r="H58">
        <v>0.8169183708616724</v>
      </c>
      <c r="I58">
        <v>0.82036176436616726</v>
      </c>
      <c r="J58">
        <v>0.82318714011363525</v>
      </c>
      <c r="K58">
        <v>0.82548138751387468</v>
      </c>
      <c r="L58">
        <v>0.82730977819052309</v>
      </c>
      <c r="M58">
        <v>0.82872105063036827</v>
      </c>
      <c r="N58">
        <v>0.82872105063036827</v>
      </c>
      <c r="O58">
        <v>0.82872105063036827</v>
      </c>
      <c r="P58">
        <v>0.82872105063036827</v>
      </c>
      <c r="Q58">
        <v>0.82872105063036827</v>
      </c>
      <c r="R58">
        <v>0.82872105063036827</v>
      </c>
      <c r="S58">
        <v>0.82872105063036827</v>
      </c>
      <c r="T58">
        <v>0.82872105063036827</v>
      </c>
      <c r="U58">
        <v>0.82872105063036827</v>
      </c>
      <c r="V58">
        <v>0.82872105063036827</v>
      </c>
      <c r="W58">
        <v>0.82872105063036827</v>
      </c>
      <c r="X58">
        <v>0.82872105063036827</v>
      </c>
      <c r="Y58">
        <v>0.82872105063036827</v>
      </c>
      <c r="Z58">
        <v>0.82872105063036827</v>
      </c>
      <c r="AA58">
        <v>0.82872105063036827</v>
      </c>
      <c r="AB58">
        <v>0.82872105063036827</v>
      </c>
      <c r="AC58">
        <v>0.82872105063036827</v>
      </c>
      <c r="AD58">
        <v>0.82872105063036827</v>
      </c>
      <c r="AE58">
        <v>0.82872105063036827</v>
      </c>
      <c r="AF58">
        <v>0.82872105063036827</v>
      </c>
      <c r="AG58">
        <v>0.82872105063036827</v>
      </c>
      <c r="AH58">
        <v>0.82872105063036827</v>
      </c>
      <c r="AI58">
        <v>0.82872105063036827</v>
      </c>
      <c r="AJ58">
        <v>0.82872105063036827</v>
      </c>
      <c r="AK58">
        <v>0.82872105063036827</v>
      </c>
      <c r="AL58">
        <v>0.82872105063036827</v>
      </c>
      <c r="AM58">
        <v>0.82872105063036827</v>
      </c>
      <c r="AN58">
        <v>0.82872105063036827</v>
      </c>
      <c r="AO58">
        <v>0.82872105063036827</v>
      </c>
      <c r="AP58">
        <v>0.82872105063036827</v>
      </c>
      <c r="AQ58">
        <v>0.82872105063036827</v>
      </c>
      <c r="AR58">
        <v>0.82872105063036827</v>
      </c>
    </row>
    <row r="59" spans="1:44">
      <c r="A59" t="s">
        <v>5</v>
      </c>
      <c r="B59">
        <v>0.91209205950921501</v>
      </c>
      <c r="C59">
        <v>0.88772365199660452</v>
      </c>
      <c r="D59">
        <v>0.89133408946685555</v>
      </c>
      <c r="E59">
        <v>0.89561366414817967</v>
      </c>
      <c r="F59">
        <v>0.89886572785840413</v>
      </c>
      <c r="G59">
        <v>0.90205028303235391</v>
      </c>
      <c r="H59">
        <v>0.90467533922375198</v>
      </c>
      <c r="I59">
        <v>0.90683914328826243</v>
      </c>
      <c r="J59">
        <v>0.9086145893760128</v>
      </c>
      <c r="K59">
        <v>0.91005627817607315</v>
      </c>
      <c r="L59">
        <v>0.91120522591396003</v>
      </c>
      <c r="M59">
        <v>0.91209205950921501</v>
      </c>
      <c r="N59">
        <v>0.91209205950921501</v>
      </c>
      <c r="O59">
        <v>0.91209205950921501</v>
      </c>
      <c r="P59">
        <v>0.91209205950921501</v>
      </c>
      <c r="Q59">
        <v>0.91209205950921501</v>
      </c>
      <c r="R59">
        <v>0.91209205950921501</v>
      </c>
      <c r="S59">
        <v>0.91209205950921501</v>
      </c>
      <c r="T59">
        <v>0.91209205950921501</v>
      </c>
      <c r="U59">
        <v>0.91209205950921501</v>
      </c>
      <c r="V59">
        <v>0.91209205950921501</v>
      </c>
      <c r="W59">
        <v>0.91209205950921501</v>
      </c>
      <c r="X59">
        <v>0.91209205950921501</v>
      </c>
      <c r="Y59">
        <v>0.91209205950921501</v>
      </c>
      <c r="Z59">
        <v>0.91209205950921501</v>
      </c>
      <c r="AA59">
        <v>0.91209205950921501</v>
      </c>
      <c r="AB59">
        <v>0.91209205950921501</v>
      </c>
      <c r="AC59">
        <v>0.91209205950921501</v>
      </c>
      <c r="AD59">
        <v>0.91209205950921501</v>
      </c>
      <c r="AE59">
        <v>0.91209205950921501</v>
      </c>
      <c r="AF59">
        <v>0.91209205950921501</v>
      </c>
      <c r="AG59">
        <v>0.91209205950921501</v>
      </c>
      <c r="AH59">
        <v>0.91209205950921501</v>
      </c>
      <c r="AI59">
        <v>0.91209205950921501</v>
      </c>
      <c r="AJ59">
        <v>0.91209205950921501</v>
      </c>
      <c r="AK59">
        <v>0.91209205950921501</v>
      </c>
      <c r="AL59">
        <v>0.91209205950921501</v>
      </c>
      <c r="AM59">
        <v>0.91209205950921501</v>
      </c>
      <c r="AN59">
        <v>0.91209205950921501</v>
      </c>
      <c r="AO59">
        <v>0.91209205950921501</v>
      </c>
      <c r="AP59">
        <v>0.91209205950921501</v>
      </c>
      <c r="AQ59">
        <v>0.91209205950921501</v>
      </c>
      <c r="AR59">
        <v>0.91209205950921501</v>
      </c>
    </row>
    <row r="60" spans="1:44">
      <c r="A60" t="s">
        <v>6</v>
      </c>
      <c r="B60">
        <v>0.96082143532799258</v>
      </c>
      <c r="C60">
        <v>0.94545893650216617</v>
      </c>
      <c r="D60">
        <v>0.94779510931098732</v>
      </c>
      <c r="E60">
        <v>0.95061706476650787</v>
      </c>
      <c r="F60">
        <v>0.95266680023643469</v>
      </c>
      <c r="G60">
        <v>0.95463022335768211</v>
      </c>
      <c r="H60">
        <v>0.95624868990614342</v>
      </c>
      <c r="I60">
        <v>0.9575827735373087</v>
      </c>
      <c r="J60">
        <v>0.95867741681048346</v>
      </c>
      <c r="K60">
        <v>0.95956628353411155</v>
      </c>
      <c r="L60">
        <v>0.96027466207693779</v>
      </c>
      <c r="M60">
        <v>0.96082143532799258</v>
      </c>
      <c r="N60">
        <v>0.96082143532799258</v>
      </c>
      <c r="O60">
        <v>0.96082143532799258</v>
      </c>
      <c r="P60">
        <v>0.96082143532799258</v>
      </c>
      <c r="Q60">
        <v>0.96082143532799258</v>
      </c>
      <c r="R60">
        <v>0.96082143532799258</v>
      </c>
      <c r="S60">
        <v>0.96082143532799258</v>
      </c>
      <c r="T60">
        <v>0.96082143532799258</v>
      </c>
      <c r="U60">
        <v>0.96082143532799258</v>
      </c>
      <c r="V60">
        <v>0.96082143532799258</v>
      </c>
      <c r="W60">
        <v>0.96082143532799258</v>
      </c>
      <c r="X60">
        <v>0.96082143532799258</v>
      </c>
      <c r="Y60">
        <v>0.96082143532799258</v>
      </c>
      <c r="Z60">
        <v>0.96082143532799258</v>
      </c>
      <c r="AA60">
        <v>0.96082143532799258</v>
      </c>
      <c r="AB60">
        <v>0.96082143532799258</v>
      </c>
      <c r="AC60">
        <v>0.96082143532799258</v>
      </c>
      <c r="AD60">
        <v>0.96082143532799258</v>
      </c>
      <c r="AE60">
        <v>0.96082143532799258</v>
      </c>
      <c r="AF60">
        <v>0.96082143532799258</v>
      </c>
      <c r="AG60">
        <v>0.96082143532799258</v>
      </c>
      <c r="AH60">
        <v>0.96082143532799258</v>
      </c>
      <c r="AI60">
        <v>0.96082143532799258</v>
      </c>
      <c r="AJ60">
        <v>0.96082143532799258</v>
      </c>
      <c r="AK60">
        <v>0.96082143532799258</v>
      </c>
      <c r="AL60">
        <v>0.96082143532799258</v>
      </c>
      <c r="AM60">
        <v>0.96082143532799258</v>
      </c>
      <c r="AN60">
        <v>0.96082143532799258</v>
      </c>
      <c r="AO60">
        <v>0.96082143532799258</v>
      </c>
      <c r="AP60">
        <v>0.96082143532799258</v>
      </c>
      <c r="AQ60">
        <v>0.96082143532799258</v>
      </c>
      <c r="AR60">
        <v>0.96082143532799258</v>
      </c>
    </row>
    <row r="61" spans="1:44">
      <c r="A61" t="s">
        <v>7</v>
      </c>
      <c r="B61">
        <v>0.96927074347700892</v>
      </c>
      <c r="C61">
        <v>0.96311832810767073</v>
      </c>
      <c r="D61">
        <v>0.96419451823779123</v>
      </c>
      <c r="E61">
        <v>0.96543096598514944</v>
      </c>
      <c r="F61">
        <v>0.96624320499353</v>
      </c>
      <c r="G61">
        <v>0.9669721571774339</v>
      </c>
      <c r="H61">
        <v>0.96757303872574052</v>
      </c>
      <c r="I61">
        <v>0.968068338575235</v>
      </c>
      <c r="J61">
        <v>0.9684747423686616</v>
      </c>
      <c r="K61">
        <v>0.96880474833241714</v>
      </c>
      <c r="L61">
        <v>0.96906774517718097</v>
      </c>
      <c r="M61">
        <v>0.96927074347700892</v>
      </c>
      <c r="N61">
        <v>0.96927074347700892</v>
      </c>
      <c r="O61">
        <v>0.96927074347700892</v>
      </c>
      <c r="P61">
        <v>0.96927074347700892</v>
      </c>
      <c r="Q61">
        <v>0.96927074347700892</v>
      </c>
      <c r="R61">
        <v>0.96927074347700892</v>
      </c>
      <c r="S61">
        <v>0.96927074347700892</v>
      </c>
      <c r="T61">
        <v>0.96927074347700892</v>
      </c>
      <c r="U61">
        <v>0.96927074347700892</v>
      </c>
      <c r="V61">
        <v>0.96927074347700892</v>
      </c>
      <c r="W61">
        <v>0.96927074347700892</v>
      </c>
      <c r="X61">
        <v>0.96927074347700892</v>
      </c>
      <c r="Y61">
        <v>0.96927074347700892</v>
      </c>
      <c r="Z61">
        <v>0.96927074347700892</v>
      </c>
      <c r="AA61">
        <v>0.96927074347700892</v>
      </c>
      <c r="AB61">
        <v>0.96927074347700892</v>
      </c>
      <c r="AC61">
        <v>0.96927074347700892</v>
      </c>
      <c r="AD61">
        <v>0.96927074347700892</v>
      </c>
      <c r="AE61">
        <v>0.96927074347700892</v>
      </c>
      <c r="AF61">
        <v>0.96927074347700892</v>
      </c>
      <c r="AG61">
        <v>0.96927074347700892</v>
      </c>
      <c r="AH61">
        <v>0.96927074347700892</v>
      </c>
      <c r="AI61">
        <v>0.96927074347700892</v>
      </c>
      <c r="AJ61">
        <v>0.96927074347700892</v>
      </c>
      <c r="AK61">
        <v>0.96927074347700892</v>
      </c>
      <c r="AL61">
        <v>0.96927074347700892</v>
      </c>
      <c r="AM61">
        <v>0.96927074347700892</v>
      </c>
      <c r="AN61">
        <v>0.96927074347700892</v>
      </c>
      <c r="AO61">
        <v>0.96927074347700892</v>
      </c>
      <c r="AP61">
        <v>0.96927074347700892</v>
      </c>
      <c r="AQ61">
        <v>0.96927074347700892</v>
      </c>
      <c r="AR61">
        <v>0.96927074347700892</v>
      </c>
    </row>
    <row r="62" spans="1:44">
      <c r="A62" t="s">
        <v>8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</row>
    <row r="63" spans="1:44">
      <c r="A63" t="s">
        <v>9</v>
      </c>
      <c r="B63">
        <v>0.96384381538391561</v>
      </c>
      <c r="C63">
        <v>0.96564977245914096</v>
      </c>
      <c r="D63">
        <v>0.96578860064439909</v>
      </c>
      <c r="E63">
        <v>0.96547109607790615</v>
      </c>
      <c r="F63">
        <v>0.96528612534064617</v>
      </c>
      <c r="G63">
        <v>0.96493885477792274</v>
      </c>
      <c r="H63">
        <v>0.96465259666934167</v>
      </c>
      <c r="I63">
        <v>0.96441663735506933</v>
      </c>
      <c r="J63">
        <v>0.96422302784658243</v>
      </c>
      <c r="K63">
        <v>0.964065814027533</v>
      </c>
      <c r="L63">
        <v>0.96394052314523349</v>
      </c>
      <c r="M63">
        <v>0.96384381538391561</v>
      </c>
      <c r="N63">
        <v>0.96384381538391561</v>
      </c>
      <c r="O63">
        <v>0.96384381538391561</v>
      </c>
      <c r="P63">
        <v>0.96384381538391561</v>
      </c>
      <c r="Q63">
        <v>0.96384381538391561</v>
      </c>
      <c r="R63">
        <v>0.96384381538391561</v>
      </c>
      <c r="S63">
        <v>0.96384381538391561</v>
      </c>
      <c r="T63">
        <v>0.96384381538391561</v>
      </c>
      <c r="U63">
        <v>0.96384381538391561</v>
      </c>
      <c r="V63">
        <v>0.96384381538391561</v>
      </c>
      <c r="W63">
        <v>0.96384381538391561</v>
      </c>
      <c r="X63">
        <v>0.96384381538391561</v>
      </c>
      <c r="Y63">
        <v>0.96384381538391561</v>
      </c>
      <c r="Z63">
        <v>0.96384381538391561</v>
      </c>
      <c r="AA63">
        <v>0.96384381538391561</v>
      </c>
      <c r="AB63">
        <v>0.96384381538391561</v>
      </c>
      <c r="AC63">
        <v>0.96384381538391561</v>
      </c>
      <c r="AD63">
        <v>0.96384381538391561</v>
      </c>
      <c r="AE63">
        <v>0.96384381538391561</v>
      </c>
      <c r="AF63">
        <v>0.96384381538391561</v>
      </c>
      <c r="AG63">
        <v>0.96384381538391561</v>
      </c>
      <c r="AH63">
        <v>0.96384381538391561</v>
      </c>
      <c r="AI63">
        <v>0.96384381538391561</v>
      </c>
      <c r="AJ63">
        <v>0.96384381538391561</v>
      </c>
      <c r="AK63">
        <v>0.96384381538391561</v>
      </c>
      <c r="AL63">
        <v>0.96384381538391561</v>
      </c>
      <c r="AM63">
        <v>0.96384381538391561</v>
      </c>
      <c r="AN63">
        <v>0.96384381538391561</v>
      </c>
      <c r="AO63">
        <v>0.96384381538391561</v>
      </c>
      <c r="AP63">
        <v>0.96384381538391561</v>
      </c>
      <c r="AQ63">
        <v>0.96384381538391561</v>
      </c>
      <c r="AR63">
        <v>0.96384381538391561</v>
      </c>
    </row>
    <row r="64" spans="1:44">
      <c r="A64" t="s">
        <v>10</v>
      </c>
      <c r="B64">
        <v>0.86330702729554365</v>
      </c>
      <c r="C64">
        <v>0.86469472685221593</v>
      </c>
      <c r="D64">
        <v>0.86563008937999364</v>
      </c>
      <c r="E64">
        <v>0.86551445593902343</v>
      </c>
      <c r="F64">
        <v>0.86548205361948571</v>
      </c>
      <c r="G64">
        <v>0.86495836409496341</v>
      </c>
      <c r="H64">
        <v>0.86452668232039021</v>
      </c>
      <c r="I64">
        <v>0.86417085192656518</v>
      </c>
      <c r="J64">
        <v>0.86387888571253513</v>
      </c>
      <c r="K64">
        <v>0.86364180477627472</v>
      </c>
      <c r="L64">
        <v>0.86345286413568612</v>
      </c>
      <c r="M64">
        <v>0.86330702729554365</v>
      </c>
      <c r="N64">
        <v>0.86330702729554365</v>
      </c>
      <c r="O64">
        <v>0.86330702729554365</v>
      </c>
      <c r="P64">
        <v>0.86330702729554365</v>
      </c>
      <c r="Q64">
        <v>0.86330702729554365</v>
      </c>
      <c r="R64">
        <v>0.86330702729554365</v>
      </c>
      <c r="S64">
        <v>0.86330702729554365</v>
      </c>
      <c r="T64">
        <v>0.86330702729554365</v>
      </c>
      <c r="U64">
        <v>0.86330702729554365</v>
      </c>
      <c r="V64">
        <v>0.86330702729554365</v>
      </c>
      <c r="W64">
        <v>0.86330702729554365</v>
      </c>
      <c r="X64">
        <v>0.86330702729554365</v>
      </c>
      <c r="Y64">
        <v>0.86330702729554365</v>
      </c>
      <c r="Z64">
        <v>0.86330702729554365</v>
      </c>
      <c r="AA64">
        <v>0.86330702729554365</v>
      </c>
      <c r="AB64">
        <v>0.86330702729554365</v>
      </c>
      <c r="AC64">
        <v>0.86330702729554365</v>
      </c>
      <c r="AD64">
        <v>0.86330702729554365</v>
      </c>
      <c r="AE64">
        <v>0.86330702729554365</v>
      </c>
      <c r="AF64">
        <v>0.86330702729554365</v>
      </c>
      <c r="AG64">
        <v>0.86330702729554365</v>
      </c>
      <c r="AH64">
        <v>0.86330702729554365</v>
      </c>
      <c r="AI64">
        <v>0.86330702729554365</v>
      </c>
      <c r="AJ64">
        <v>0.86330702729554365</v>
      </c>
      <c r="AK64">
        <v>0.86330702729554365</v>
      </c>
      <c r="AL64">
        <v>0.86330702729554365</v>
      </c>
      <c r="AM64">
        <v>0.86330702729554365</v>
      </c>
      <c r="AN64">
        <v>0.86330702729554365</v>
      </c>
      <c r="AO64">
        <v>0.86330702729554365</v>
      </c>
      <c r="AP64">
        <v>0.86330702729554365</v>
      </c>
      <c r="AQ64">
        <v>0.86330702729554365</v>
      </c>
      <c r="AR64">
        <v>0.86330702729554365</v>
      </c>
    </row>
    <row r="65" spans="1:44">
      <c r="A65" t="s">
        <v>11</v>
      </c>
      <c r="B65">
        <v>0.77210052956476261</v>
      </c>
      <c r="C65">
        <v>0.81582676793796427</v>
      </c>
      <c r="D65">
        <v>0.80913107840731124</v>
      </c>
      <c r="E65">
        <v>0.8019883002337308</v>
      </c>
      <c r="F65">
        <v>0.79635940060742483</v>
      </c>
      <c r="G65">
        <v>0.79038673395866643</v>
      </c>
      <c r="H65">
        <v>0.78552729256914799</v>
      </c>
      <c r="I65">
        <v>0.78156434424195786</v>
      </c>
      <c r="J65">
        <v>0.77834102067299682</v>
      </c>
      <c r="K65">
        <v>0.77574221611271921</v>
      </c>
      <c r="L65">
        <v>0.77368292057152033</v>
      </c>
      <c r="M65">
        <v>0.77210052956476261</v>
      </c>
      <c r="N65">
        <v>0.77210052956476261</v>
      </c>
      <c r="O65">
        <v>0.77210052956476261</v>
      </c>
      <c r="P65">
        <v>0.77210052956476261</v>
      </c>
      <c r="Q65">
        <v>0.77210052956476261</v>
      </c>
      <c r="R65">
        <v>0.77210052956476261</v>
      </c>
      <c r="S65">
        <v>0.77210052956476261</v>
      </c>
      <c r="T65">
        <v>0.77210052956476261</v>
      </c>
      <c r="U65">
        <v>0.77210052956476261</v>
      </c>
      <c r="V65">
        <v>0.77210052956476261</v>
      </c>
      <c r="W65">
        <v>0.77210052956476261</v>
      </c>
      <c r="X65">
        <v>0.77210052956476261</v>
      </c>
      <c r="Y65">
        <v>0.77210052956476261</v>
      </c>
      <c r="Z65">
        <v>0.77210052956476261</v>
      </c>
      <c r="AA65">
        <v>0.77210052956476261</v>
      </c>
      <c r="AB65">
        <v>0.77210052956476261</v>
      </c>
      <c r="AC65">
        <v>0.77210052956476261</v>
      </c>
      <c r="AD65">
        <v>0.77210052956476261</v>
      </c>
      <c r="AE65">
        <v>0.77210052956476261</v>
      </c>
      <c r="AF65">
        <v>0.77210052956476261</v>
      </c>
      <c r="AG65">
        <v>0.77210052956476261</v>
      </c>
      <c r="AH65">
        <v>0.77210052956476261</v>
      </c>
      <c r="AI65">
        <v>0.77210052956476261</v>
      </c>
      <c r="AJ65">
        <v>0.77210052956476261</v>
      </c>
      <c r="AK65">
        <v>0.77210052956476261</v>
      </c>
      <c r="AL65">
        <v>0.77210052956476261</v>
      </c>
      <c r="AM65">
        <v>0.77210052956476261</v>
      </c>
      <c r="AN65">
        <v>0.77210052956476261</v>
      </c>
      <c r="AO65">
        <v>0.77210052956476261</v>
      </c>
      <c r="AP65">
        <v>0.77210052956476261</v>
      </c>
      <c r="AQ65">
        <v>0.77210052956476261</v>
      </c>
      <c r="AR65">
        <v>0.77210052956476261</v>
      </c>
    </row>
    <row r="66" spans="1:44">
      <c r="A66" t="s">
        <v>12</v>
      </c>
      <c r="B66">
        <v>0.95388090786587809</v>
      </c>
      <c r="C66">
        <v>0.98195401305256247</v>
      </c>
      <c r="D66">
        <v>0.97793502127202991</v>
      </c>
      <c r="E66">
        <v>0.9728870014923453</v>
      </c>
      <c r="F66">
        <v>0.96958010110922466</v>
      </c>
      <c r="G66">
        <v>0.96571487392152711</v>
      </c>
      <c r="H66">
        <v>0.96257007343618706</v>
      </c>
      <c r="I66">
        <v>0.96000544083261097</v>
      </c>
      <c r="J66">
        <v>0.9579194583684657</v>
      </c>
      <c r="K66">
        <v>0.95623763505023529</v>
      </c>
      <c r="L66">
        <v>0.95490495643590145</v>
      </c>
      <c r="M66">
        <v>0.95388090786587809</v>
      </c>
      <c r="N66">
        <v>0.95388090786587809</v>
      </c>
      <c r="O66">
        <v>0.95388090786587809</v>
      </c>
      <c r="P66">
        <v>0.95388090786587809</v>
      </c>
      <c r="Q66">
        <v>0.95388090786587809</v>
      </c>
      <c r="R66">
        <v>0.95388090786587809</v>
      </c>
      <c r="S66">
        <v>0.95388090786587809</v>
      </c>
      <c r="T66">
        <v>0.95388090786587809</v>
      </c>
      <c r="U66">
        <v>0.95388090786587809</v>
      </c>
      <c r="V66">
        <v>0.95388090786587809</v>
      </c>
      <c r="W66">
        <v>0.95388090786587809</v>
      </c>
      <c r="X66">
        <v>0.95388090786587809</v>
      </c>
      <c r="Y66">
        <v>0.95388090786587809</v>
      </c>
      <c r="Z66">
        <v>0.95388090786587809</v>
      </c>
      <c r="AA66">
        <v>0.95388090786587809</v>
      </c>
      <c r="AB66">
        <v>0.95388090786587809</v>
      </c>
      <c r="AC66">
        <v>0.95388090786587809</v>
      </c>
      <c r="AD66">
        <v>0.95388090786587809</v>
      </c>
      <c r="AE66">
        <v>0.95388090786587809</v>
      </c>
      <c r="AF66">
        <v>0.95388090786587809</v>
      </c>
      <c r="AG66">
        <v>0.95388090786587809</v>
      </c>
      <c r="AH66">
        <v>0.95388090786587809</v>
      </c>
      <c r="AI66">
        <v>0.95388090786587809</v>
      </c>
      <c r="AJ66">
        <v>0.95388090786587809</v>
      </c>
      <c r="AK66">
        <v>0.95388090786587809</v>
      </c>
      <c r="AL66">
        <v>0.95388090786587809</v>
      </c>
      <c r="AM66">
        <v>0.95388090786587809</v>
      </c>
      <c r="AN66">
        <v>0.95388090786587809</v>
      </c>
      <c r="AO66">
        <v>0.95388090786587809</v>
      </c>
      <c r="AP66">
        <v>0.95388090786587809</v>
      </c>
      <c r="AQ66">
        <v>0.95388090786587809</v>
      </c>
      <c r="AR66">
        <v>0.95388090786587809</v>
      </c>
    </row>
  </sheetData>
  <mergeCells count="2">
    <mergeCell ref="A22:N22"/>
    <mergeCell ref="A2:N2"/>
  </mergeCells>
  <phoneticPr fontId="7" type="noConversion"/>
  <printOptions horizontalCentered="1" gridLines="1" gridLinesSet="0"/>
  <pageMargins left="0.5" right="0.5" top="1" bottom="1" header="0.5" footer="0.5"/>
  <pageSetup scale="94" orientation="landscape" verticalDpi="300" r:id="rId1"/>
  <headerFooter alignWithMargins="0">
    <oddFooter>&amp;R14LGBRA-NRGPOD1-6-DOC 2
14BGBRA-STAFFROG1-19A-DOC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T49"/>
  <sheetViews>
    <sheetView tabSelected="1" workbookViewId="0">
      <selection activeCell="Q47" sqref="Q47"/>
    </sheetView>
  </sheetViews>
  <sheetFormatPr defaultRowHeight="12.75"/>
  <cols>
    <col min="1" max="2" width="10" customWidth="1"/>
    <col min="3" max="5" width="9.140625" customWidth="1"/>
  </cols>
  <sheetData>
    <row r="2" spans="1:46">
      <c r="A2" s="15" t="s">
        <v>0</v>
      </c>
      <c r="B2" s="1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0"/>
      <c r="O2" s="16"/>
      <c r="P2" s="16"/>
      <c r="Q2" s="16"/>
      <c r="R2" s="16"/>
      <c r="S2" s="36"/>
      <c r="T2" s="16"/>
      <c r="U2" s="16"/>
      <c r="V2" s="16"/>
      <c r="W2" s="16"/>
      <c r="X2" s="17"/>
    </row>
    <row r="3" spans="1:46">
      <c r="A3" s="10"/>
      <c r="B3" s="38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9"/>
      <c r="O3" s="9"/>
      <c r="P3" s="9"/>
      <c r="Q3" s="9"/>
      <c r="R3" s="9"/>
      <c r="S3" s="9"/>
      <c r="T3" s="9"/>
      <c r="U3" s="9"/>
      <c r="V3" s="9"/>
      <c r="W3" s="9"/>
      <c r="X3" s="18"/>
    </row>
    <row r="4" spans="1:46">
      <c r="A4" s="10"/>
      <c r="B4" s="2">
        <v>1998</v>
      </c>
      <c r="C4" s="2">
        <v>1999</v>
      </c>
      <c r="D4" s="2">
        <v>2000</v>
      </c>
      <c r="E4" s="2">
        <v>2001</v>
      </c>
      <c r="F4" s="2">
        <v>2002</v>
      </c>
      <c r="G4" s="2">
        <v>2003</v>
      </c>
      <c r="H4" s="2">
        <v>2004</v>
      </c>
      <c r="I4" s="2">
        <v>2005</v>
      </c>
      <c r="J4" s="2">
        <v>2006</v>
      </c>
      <c r="K4" s="2">
        <v>2007</v>
      </c>
      <c r="L4" s="2">
        <v>2008</v>
      </c>
      <c r="M4" s="2">
        <v>2009</v>
      </c>
      <c r="N4" s="3">
        <v>2010</v>
      </c>
      <c r="O4" s="2">
        <v>2011</v>
      </c>
      <c r="P4" s="2">
        <v>2012</v>
      </c>
      <c r="Q4" s="2">
        <v>2013</v>
      </c>
      <c r="R4" s="2">
        <v>2014</v>
      </c>
      <c r="S4" s="2">
        <v>2015</v>
      </c>
      <c r="T4" s="2">
        <v>2016</v>
      </c>
      <c r="U4" s="2">
        <v>2017</v>
      </c>
      <c r="V4" s="2">
        <v>2018</v>
      </c>
      <c r="W4" s="2">
        <v>2019</v>
      </c>
      <c r="X4" s="3">
        <v>2020</v>
      </c>
      <c r="Y4" s="28">
        <f>+X4+1</f>
        <v>2021</v>
      </c>
      <c r="Z4" s="28">
        <f>+Y4+1</f>
        <v>2022</v>
      </c>
      <c r="AA4" s="28">
        <f>+Z4+1</f>
        <v>2023</v>
      </c>
      <c r="AB4" s="28">
        <f>+AA4+1</f>
        <v>2024</v>
      </c>
      <c r="AC4" s="28">
        <f t="shared" ref="AC4:AH4" si="0">+AB4+1</f>
        <v>2025</v>
      </c>
      <c r="AD4" s="28">
        <f t="shared" si="0"/>
        <v>2026</v>
      </c>
      <c r="AE4" s="28">
        <f t="shared" si="0"/>
        <v>2027</v>
      </c>
      <c r="AF4" s="28">
        <f t="shared" si="0"/>
        <v>2028</v>
      </c>
      <c r="AG4" s="28">
        <f t="shared" si="0"/>
        <v>2029</v>
      </c>
      <c r="AH4" s="28">
        <f t="shared" si="0"/>
        <v>2030</v>
      </c>
      <c r="AI4" s="28">
        <f t="shared" ref="AI4" si="1">+AH4+1</f>
        <v>2031</v>
      </c>
      <c r="AJ4" s="28">
        <f t="shared" ref="AJ4" si="2">+AI4+1</f>
        <v>2032</v>
      </c>
      <c r="AK4" s="28">
        <f t="shared" ref="AK4" si="3">+AJ4+1</f>
        <v>2033</v>
      </c>
      <c r="AL4" s="28">
        <f t="shared" ref="AL4" si="4">+AK4+1</f>
        <v>2034</v>
      </c>
      <c r="AM4" s="28">
        <f t="shared" ref="AM4" si="5">+AL4+1</f>
        <v>2035</v>
      </c>
      <c r="AN4" s="28">
        <f t="shared" ref="AN4" si="6">+AM4+1</f>
        <v>2036</v>
      </c>
      <c r="AO4" s="28">
        <f t="shared" ref="AO4" si="7">+AN4+1</f>
        <v>2037</v>
      </c>
      <c r="AP4" s="28">
        <f t="shared" ref="AP4" si="8">+AO4+1</f>
        <v>2038</v>
      </c>
      <c r="AQ4" s="28">
        <f t="shared" ref="AQ4" si="9">+AP4+1</f>
        <v>2039</v>
      </c>
      <c r="AR4" s="28">
        <f t="shared" ref="AR4" si="10">+AQ4+1</f>
        <v>2040</v>
      </c>
      <c r="AS4" s="28"/>
      <c r="AT4" s="28"/>
    </row>
    <row r="5" spans="1:46">
      <c r="A5" s="10" t="s">
        <v>1</v>
      </c>
      <c r="B5" s="4">
        <f>+'Res Non-Disp'!B5+'CI Non-Disp'!B5</f>
        <v>279.76444819171383</v>
      </c>
      <c r="C5" s="4">
        <f>+'Res Non-Disp'!C5+'CI Non-Disp'!C5</f>
        <v>315.82374164999999</v>
      </c>
      <c r="D5" s="4">
        <f>+'Res Non-Disp'!D5+'CI Non-Disp'!D5</f>
        <v>350.73132641999996</v>
      </c>
      <c r="E5" s="4">
        <f>+'Res Non-Disp'!E5+'CI Non-Disp'!E5</f>
        <v>377.68775669999997</v>
      </c>
      <c r="F5" s="4">
        <f>+'Res Non-Disp'!F5+'CI Non-Disp'!F5</f>
        <v>403.09006410000001</v>
      </c>
      <c r="G5" s="4">
        <f>+'Res Non-Disp'!G5+'CI Non-Disp'!G5</f>
        <v>431.50559616000004</v>
      </c>
      <c r="H5" s="4">
        <f>+'Res Non-Disp'!H5+'CI Non-Disp'!H5</f>
        <v>461.59561115999998</v>
      </c>
      <c r="I5" s="4">
        <f>+'Res Non-Disp'!I5+'CI Non-Disp'!I5</f>
        <v>490.60449719999997</v>
      </c>
      <c r="J5" s="4">
        <f>+'Res Non-Disp'!J5+'CI Non-Disp'!J5</f>
        <v>532.64499921000004</v>
      </c>
      <c r="K5" s="4">
        <f>+'Res Non-Disp'!K5+'CI Non-Disp'!K5</f>
        <v>574.76996441999995</v>
      </c>
      <c r="L5" s="4">
        <f>+'Res Non-Disp'!L5+'CI Non-Disp'!L5</f>
        <v>614.46450105000008</v>
      </c>
      <c r="M5" s="4">
        <f>+'Res Non-Disp'!M5+'CI Non-Disp'!M5</f>
        <v>663.40775807999989</v>
      </c>
      <c r="N5" s="4">
        <f>+'Res Non-Disp'!N5+'CI Non-Disp'!N5</f>
        <v>722.93742143999998</v>
      </c>
      <c r="O5" s="4">
        <f>+'Res Non-Disp'!O5+'CI Non-Disp'!O5</f>
        <v>805.59001443951001</v>
      </c>
      <c r="P5" s="4">
        <f>+'Res Non-Disp'!P5+'CI Non-Disp'!P5</f>
        <v>886.13834511950995</v>
      </c>
      <c r="Q5" s="4">
        <f>+'Res Non-Disp'!Q5+'CI Non-Disp'!Q5</f>
        <v>963.39449875203002</v>
      </c>
      <c r="R5" s="4">
        <f>+'Res Non-Disp'!R5+'CI Non-Disp'!R5</f>
        <v>1028.97008477703</v>
      </c>
      <c r="S5" s="4">
        <f>+'Res Non-Disp'!S5+'CI Non-Disp'!S5</f>
        <v>1086.49676073758</v>
      </c>
      <c r="T5" s="4">
        <f>+'Res Non-Disp'!T5+'CI Non-Disp'!T5</f>
        <v>1135.8454529001024</v>
      </c>
      <c r="U5" s="4">
        <f>+'Res Non-Disp'!U5+'CI Non-Disp'!U5</f>
        <v>1182.9067104544988</v>
      </c>
      <c r="V5" s="4">
        <f>+'Res Non-Disp'!V5+'CI Non-Disp'!V5</f>
        <v>1219.105515510184</v>
      </c>
      <c r="W5" s="4">
        <f>+'Res Non-Disp'!W5+'CI Non-Disp'!W5</f>
        <v>1253.5341303130851</v>
      </c>
      <c r="X5" s="4">
        <f>+'Res Non-Disp'!X5+'CI Non-Disp'!X5</f>
        <v>1293.4372919190837</v>
      </c>
      <c r="Y5" s="4">
        <f>+'Res Non-Disp'!Y5+'CI Non-Disp'!Y5</f>
        <v>1327.7454050848385</v>
      </c>
      <c r="Z5" s="4">
        <f>+'Res Non-Disp'!Z5+'CI Non-Disp'!Z5</f>
        <v>1360.1650238998454</v>
      </c>
      <c r="AA5" s="4">
        <f>+'Res Non-Disp'!AA5+'CI Non-Disp'!AA5</f>
        <v>1390.6985107869989</v>
      </c>
      <c r="AB5" s="4">
        <f>+'Res Non-Disp'!AB5+'CI Non-Disp'!AB5</f>
        <v>1420.8340949897972</v>
      </c>
      <c r="AC5" s="4">
        <f>+'Res Non-Disp'!AC5+'CI Non-Disp'!AC5</f>
        <v>1450.759189211258</v>
      </c>
      <c r="AD5" s="4">
        <f>+'Res Non-Disp'!AD5+'CI Non-Disp'!AD5</f>
        <v>1479.3938677238493</v>
      </c>
      <c r="AE5" s="4">
        <f>+'Res Non-Disp'!AE5+'CI Non-Disp'!AE5</f>
        <v>1507.0073279988715</v>
      </c>
      <c r="AF5" s="4">
        <f>+'Res Non-Disp'!AF5+'CI Non-Disp'!AF5</f>
        <v>1533.755679736696</v>
      </c>
      <c r="AG5" s="4">
        <f>+'Res Non-Disp'!AG5+'CI Non-Disp'!AG5</f>
        <v>1559.8227071476417</v>
      </c>
      <c r="AH5" s="4">
        <f>+'Res Non-Disp'!AH5+'CI Non-Disp'!AH5</f>
        <v>1585.1573943360536</v>
      </c>
      <c r="AI5" s="4">
        <f>+'Res Non-Disp'!AI5+'CI Non-Disp'!AI5</f>
        <v>1609.665808258517</v>
      </c>
      <c r="AJ5" s="4">
        <f>+'Res Non-Disp'!AJ5+'CI Non-Disp'!AJ5</f>
        <v>1633.4314945547571</v>
      </c>
      <c r="AK5" s="4">
        <f>+'Res Non-Disp'!AK5+'CI Non-Disp'!AK5</f>
        <v>1656.5045815348167</v>
      </c>
      <c r="AL5" s="4">
        <f>+'Res Non-Disp'!AL5+'CI Non-Disp'!AL5</f>
        <v>1678.9161208584783</v>
      </c>
      <c r="AM5" s="4">
        <f>+'Res Non-Disp'!AM5+'CI Non-Disp'!AM5</f>
        <v>1700.669672326429</v>
      </c>
      <c r="AN5" s="4">
        <f>+'Res Non-Disp'!AN5+'CI Non-Disp'!AN5</f>
        <v>1721.7786193646964</v>
      </c>
      <c r="AO5" s="4">
        <f>+'Res Non-Disp'!AO5+'CI Non-Disp'!AO5</f>
        <v>1742.2756623638088</v>
      </c>
      <c r="AP5" s="4">
        <f>+'Res Non-Disp'!AP5+'CI Non-Disp'!AP5</f>
        <v>1762.1843495694379</v>
      </c>
      <c r="AQ5" s="4">
        <f>+'Res Non-Disp'!AQ5+'CI Non-Disp'!AQ5</f>
        <v>1781.5234448156698</v>
      </c>
      <c r="AR5" s="4">
        <f>+'Res Non-Disp'!AR5+'CI Non-Disp'!AR5</f>
        <v>1800.3095001279642</v>
      </c>
    </row>
    <row r="6" spans="1:46">
      <c r="A6" s="10" t="s">
        <v>2</v>
      </c>
      <c r="B6" s="4">
        <f>+'Res Non-Disp'!B6+'CI Non-Disp'!B6</f>
        <v>272.04551758357132</v>
      </c>
      <c r="C6" s="4">
        <f>+'Res Non-Disp'!C6+'CI Non-Disp'!C6</f>
        <v>306.22255194922883</v>
      </c>
      <c r="D6" s="4">
        <f>+'Res Non-Disp'!D6+'CI Non-Disp'!D6</f>
        <v>338.89022250442287</v>
      </c>
      <c r="E6" s="4">
        <f>+'Res Non-Disp'!E6+'CI Non-Disp'!E6</f>
        <v>364.48149943762428</v>
      </c>
      <c r="F6" s="4">
        <f>+'Res Non-Disp'!F6+'CI Non-Disp'!F6</f>
        <v>388.95331747207774</v>
      </c>
      <c r="G6" s="4">
        <f>+'Res Non-Disp'!G6+'CI Non-Disp'!G6</f>
        <v>416.19314828811071</v>
      </c>
      <c r="H6" s="4">
        <f>+'Res Non-Disp'!H6+'CI Non-Disp'!H6</f>
        <v>444.81127825208483</v>
      </c>
      <c r="I6" s="4">
        <f>+'Res Non-Disp'!I6+'CI Non-Disp'!I6</f>
        <v>473.51996873125984</v>
      </c>
      <c r="J6" s="4">
        <f>+'Res Non-Disp'!J6+'CI Non-Disp'!J6</f>
        <v>513.63080719151208</v>
      </c>
      <c r="K6" s="4">
        <f>+'Res Non-Disp'!K6+'CI Non-Disp'!K6</f>
        <v>553.62229713219472</v>
      </c>
      <c r="L6" s="4">
        <f>+'Res Non-Disp'!L6+'CI Non-Disp'!L6</f>
        <v>592.22373771907132</v>
      </c>
      <c r="M6" s="4">
        <f>+'Res Non-Disp'!M6+'CI Non-Disp'!M6</f>
        <v>639.75424367265214</v>
      </c>
      <c r="N6" s="4">
        <f>+'Res Non-Disp'!N6+'CI Non-Disp'!N6</f>
        <v>698.38013909536983</v>
      </c>
      <c r="O6" s="4">
        <f>+'Res Non-Disp'!O6+'CI Non-Disp'!O6</f>
        <v>777.05849017843457</v>
      </c>
      <c r="P6" s="4">
        <f>+'Res Non-Disp'!P6+'CI Non-Disp'!P6</f>
        <v>853.63506758642507</v>
      </c>
      <c r="Q6" s="4">
        <f>+'Res Non-Disp'!Q6+'CI Non-Disp'!Q6</f>
        <v>926.40426979554627</v>
      </c>
      <c r="R6" s="4">
        <f>+'Res Non-Disp'!R6+'CI Non-Disp'!R6</f>
        <v>988.31960790891594</v>
      </c>
      <c r="S6" s="4">
        <f>+'Res Non-Disp'!S6+'CI Non-Disp'!S6</f>
        <v>1042.5465065877936</v>
      </c>
      <c r="T6" s="4">
        <f>+'Res Non-Disp'!T6+'CI Non-Disp'!T6</f>
        <v>1089.4403672261524</v>
      </c>
      <c r="U6" s="4">
        <f>+'Res Non-Disp'!U6+'CI Non-Disp'!U6</f>
        <v>1133.4704809067036</v>
      </c>
      <c r="V6" s="4">
        <f>+'Res Non-Disp'!V6+'CI Non-Disp'!V6</f>
        <v>1167.8612542184899</v>
      </c>
      <c r="W6" s="4">
        <f>+'Res Non-Disp'!W6+'CI Non-Disp'!W6</f>
        <v>1200.5764535827352</v>
      </c>
      <c r="X6" s="4">
        <f>+'Res Non-Disp'!X6+'CI Non-Disp'!X6</f>
        <v>1238.095593302497</v>
      </c>
      <c r="Y6" s="4">
        <f>+'Res Non-Disp'!Y6+'CI Non-Disp'!Y6</f>
        <v>1270.5538081009622</v>
      </c>
      <c r="Z6" s="4">
        <f>+'Res Non-Disp'!Z6+'CI Non-Disp'!Z6</f>
        <v>1301.1891816055233</v>
      </c>
      <c r="AA6" s="4">
        <f>+'Res Non-Disp'!AA6+'CI Non-Disp'!AA6</f>
        <v>1330.1182131098221</v>
      </c>
      <c r="AB6" s="4">
        <f>+'Res Non-Disp'!AB6+'CI Non-Disp'!AB6</f>
        <v>1358.6526053363764</v>
      </c>
      <c r="AC6" s="4">
        <f>+'Res Non-Disp'!AC6+'CI Non-Disp'!AC6</f>
        <v>1386.9663094797963</v>
      </c>
      <c r="AD6" s="4">
        <f>+'Res Non-Disp'!AD6+'CI Non-Disp'!AD6</f>
        <v>1414.0651865425193</v>
      </c>
      <c r="AE6" s="4">
        <f>+'Res Non-Disp'!AE6+'CI Non-Disp'!AE6</f>
        <v>1440.1993828128088</v>
      </c>
      <c r="AF6" s="4">
        <f>+'Res Non-Disp'!AF6+'CI Non-Disp'!AF6</f>
        <v>1465.5233671809294</v>
      </c>
      <c r="AG6" s="4">
        <f>+'Res Non-Disp'!AG6+'CI Non-Disp'!AG6</f>
        <v>1490.198443064538</v>
      </c>
      <c r="AH6" s="4">
        <f>+'Res Non-Disp'!AH6+'CI Non-Disp'!AH6</f>
        <v>1514.1788420064163</v>
      </c>
      <c r="AI6" s="4">
        <f>+'Res Non-Disp'!AI6+'CI Non-Disp'!AI6</f>
        <v>1537.3792460120171</v>
      </c>
      <c r="AJ6" s="4">
        <f>+'Res Non-Disp'!AJ6+'CI Non-Disp'!AJ6</f>
        <v>1559.8779248673359</v>
      </c>
      <c r="AK6" s="4">
        <f>+'Res Non-Disp'!AK6+'CI Non-Disp'!AK6</f>
        <v>1581.7222105879598</v>
      </c>
      <c r="AL6" s="4">
        <f>+'Res Non-Disp'!AL6+'CI Non-Disp'!AL6</f>
        <v>1602.9401505520345</v>
      </c>
      <c r="AM6" s="4">
        <f>+'Res Non-Disp'!AM6+'CI Non-Disp'!AM6</f>
        <v>1623.535806050593</v>
      </c>
      <c r="AN6" s="4">
        <f>+'Res Non-Disp'!AN6+'CI Non-Disp'!AN6</f>
        <v>1643.5222077293538</v>
      </c>
      <c r="AO6" s="4">
        <f>+'Res Non-Disp'!AO6+'CI Non-Disp'!AO6</f>
        <v>1662.9300889892838</v>
      </c>
      <c r="AP6" s="4">
        <f>+'Res Non-Disp'!AP6+'CI Non-Disp'!AP6</f>
        <v>1681.7816266820437</v>
      </c>
      <c r="AQ6" s="4">
        <f>+'Res Non-Disp'!AQ6+'CI Non-Disp'!AQ6</f>
        <v>1700.0944697297878</v>
      </c>
      <c r="AR6" s="4">
        <f>+'Res Non-Disp'!AR6+'CI Non-Disp'!AR6</f>
        <v>1717.8843953325925</v>
      </c>
    </row>
    <row r="7" spans="1:46">
      <c r="A7" s="10" t="s">
        <v>3</v>
      </c>
      <c r="B7" s="4">
        <f>+'Res Non-Disp'!B7+'CI Non-Disp'!B7</f>
        <v>250.53599436608323</v>
      </c>
      <c r="C7" s="4">
        <f>+'Res Non-Disp'!C7+'CI Non-Disp'!C7</f>
        <v>280.17670484280768</v>
      </c>
      <c r="D7" s="4">
        <f>+'Res Non-Disp'!D7+'CI Non-Disp'!D7</f>
        <v>308.17813224585024</v>
      </c>
      <c r="E7" s="4">
        <f>+'Res Non-Disp'!E7+'CI Non-Disp'!E7</f>
        <v>330.43877331219983</v>
      </c>
      <c r="F7" s="4">
        <f>+'Res Non-Disp'!F7+'CI Non-Disp'!F7</f>
        <v>352.0382856635153</v>
      </c>
      <c r="G7" s="4">
        <f>+'Res Non-Disp'!G7+'CI Non-Disp'!G7</f>
        <v>375.96421987581175</v>
      </c>
      <c r="H7" s="4">
        <f>+'Res Non-Disp'!H7+'CI Non-Disp'!H7</f>
        <v>400.90341527453211</v>
      </c>
      <c r="I7" s="4">
        <f>+'Res Non-Disp'!I7+'CI Non-Disp'!I7</f>
        <v>426.90238269027208</v>
      </c>
      <c r="J7" s="4">
        <f>+'Res Non-Disp'!J7+'CI Non-Disp'!J7</f>
        <v>461.96802763498044</v>
      </c>
      <c r="K7" s="4">
        <f>+'Res Non-Disp'!K7+'CI Non-Disp'!K7</f>
        <v>496.75460759611252</v>
      </c>
      <c r="L7" s="4">
        <f>+'Res Non-Disp'!L7+'CI Non-Disp'!L7</f>
        <v>531.13770243377724</v>
      </c>
      <c r="M7" s="4">
        <f>+'Res Non-Disp'!M7+'CI Non-Disp'!M7</f>
        <v>573.41839499539651</v>
      </c>
      <c r="N7" s="4">
        <f>+'Res Non-Disp'!N7+'CI Non-Disp'!N7</f>
        <v>626.26835380958516</v>
      </c>
      <c r="O7" s="4">
        <f>+'Res Non-Disp'!O7+'CI Non-Disp'!O7</f>
        <v>694.89271406236003</v>
      </c>
      <c r="P7" s="4">
        <f>+'Res Non-Disp'!P7+'CI Non-Disp'!P7</f>
        <v>761.59743045639414</v>
      </c>
      <c r="Q7" s="4">
        <f>+'Res Non-Disp'!Q7+'CI Non-Disp'!Q7</f>
        <v>824.39136308551565</v>
      </c>
      <c r="R7" s="4">
        <f>+'Res Non-Disp'!R7+'CI Non-Disp'!R7</f>
        <v>877.95057641781614</v>
      </c>
      <c r="S7" s="4">
        <f>+'Res Non-Disp'!S7+'CI Non-Disp'!S7</f>
        <v>924.780568578165</v>
      </c>
      <c r="T7" s="4">
        <f>+'Res Non-Disp'!T7+'CI Non-Disp'!T7</f>
        <v>965.61025597832554</v>
      </c>
      <c r="U7" s="4">
        <f>+'Res Non-Disp'!U7+'CI Non-Disp'!U7</f>
        <v>1003.3409913093278</v>
      </c>
      <c r="V7" s="4">
        <f>+'Res Non-Disp'!V7+'CI Non-Disp'!V7</f>
        <v>1033.2780158143282</v>
      </c>
      <c r="W7" s="4">
        <f>+'Res Non-Disp'!W7+'CI Non-Disp'!W7</f>
        <v>1061.7619017282498</v>
      </c>
      <c r="X7" s="4">
        <f>+'Res Non-Disp'!X7+'CI Non-Disp'!X7</f>
        <v>1094.0790238065699</v>
      </c>
      <c r="Y7" s="4">
        <f>+'Res Non-Disp'!Y7+'CI Non-Disp'!Y7</f>
        <v>1122.2141393011714</v>
      </c>
      <c r="Z7" s="4">
        <f>+'Res Non-Disp'!Z7+'CI Non-Disp'!Z7</f>
        <v>1148.7373150315425</v>
      </c>
      <c r="AA7" s="4">
        <f>+'Res Non-Disp'!AA7+'CI Non-Disp'!AA7</f>
        <v>1173.8502388092361</v>
      </c>
      <c r="AB7" s="4">
        <f>+'Res Non-Disp'!AB7+'CI Non-Disp'!AB7</f>
        <v>1198.6050523379774</v>
      </c>
      <c r="AC7" s="4">
        <f>+'Res Non-Disp'!AC7+'CI Non-Disp'!AC7</f>
        <v>1223.1495803834321</v>
      </c>
      <c r="AD7" s="4">
        <f>+'Res Non-Disp'!AD7+'CI Non-Disp'!AD7</f>
        <v>1246.6463799208095</v>
      </c>
      <c r="AE7" s="4">
        <f>+'Res Non-Disp'!AE7+'CI Non-Disp'!AE7</f>
        <v>1269.3082825858864</v>
      </c>
      <c r="AF7" s="4">
        <f>+'Res Non-Disp'!AF7+'CI Non-Disp'!AF7</f>
        <v>1291.2751560992108</v>
      </c>
      <c r="AG7" s="4">
        <f>+'Res Non-Disp'!AG7+'CI Non-Disp'!AG7</f>
        <v>1312.6757405649485</v>
      </c>
      <c r="AH7" s="4">
        <f>+'Res Non-Disp'!AH7+'CI Non-Disp'!AH7</f>
        <v>1333.4725637993456</v>
      </c>
      <c r="AI7" s="4">
        <f>+'Res Non-Disp'!AI7+'CI Non-Disp'!AI7</f>
        <v>1353.5948001677523</v>
      </c>
      <c r="AJ7" s="4">
        <f>+'Res Non-Disp'!AJ7+'CI Non-Disp'!AJ7</f>
        <v>1373.1096151657443</v>
      </c>
      <c r="AK7" s="4">
        <f>+'Res Non-Disp'!AK7+'CI Non-Disp'!AK7</f>
        <v>1392.0579543836611</v>
      </c>
      <c r="AL7" s="4">
        <f>+'Res Non-Disp'!AL7+'CI Non-Disp'!AL7</f>
        <v>1410.4629574284045</v>
      </c>
      <c r="AM7" s="4">
        <f>+'Res Non-Disp'!AM7+'CI Non-Disp'!AM7</f>
        <v>1428.3287558173688</v>
      </c>
      <c r="AN7" s="4">
        <f>+'Res Non-Disp'!AN7+'CI Non-Disp'!AN7</f>
        <v>1445.6669697341549</v>
      </c>
      <c r="AO7" s="4">
        <f>+'Res Non-Disp'!AO7+'CI Non-Disp'!AO7</f>
        <v>1462.5040596096496</v>
      </c>
      <c r="AP7" s="4">
        <f>+'Res Non-Disp'!AP7+'CI Non-Disp'!AP7</f>
        <v>1478.8591589630948</v>
      </c>
      <c r="AQ7" s="4">
        <f>+'Res Non-Disp'!AQ7+'CI Non-Disp'!AQ7</f>
        <v>1494.7474751409352</v>
      </c>
      <c r="AR7" s="4">
        <f>+'Res Non-Disp'!AR7+'CI Non-Disp'!AR7</f>
        <v>1510.1827876827331</v>
      </c>
    </row>
    <row r="8" spans="1:46">
      <c r="A8" s="10" t="s">
        <v>4</v>
      </c>
      <c r="B8" s="4">
        <f>+'Res Non-Disp'!B8+'CI Non-Disp'!B8</f>
        <v>198.61211475979545</v>
      </c>
      <c r="C8" s="4">
        <f>+'Res Non-Disp'!C8+'CI Non-Disp'!C8</f>
        <v>213.74834001645763</v>
      </c>
      <c r="D8" s="4">
        <f>+'Res Non-Disp'!D8+'CI Non-Disp'!D8</f>
        <v>226.9576858890384</v>
      </c>
      <c r="E8" s="4">
        <f>+'Res Non-Disp'!E8+'CI Non-Disp'!E8</f>
        <v>238.6925081413047</v>
      </c>
      <c r="F8" s="4">
        <f>+'Res Non-Disp'!F8+'CI Non-Disp'!F8</f>
        <v>251.03518380772812</v>
      </c>
      <c r="G8" s="4">
        <f>+'Res Non-Disp'!G8+'CI Non-Disp'!G8</f>
        <v>265.1736432056677</v>
      </c>
      <c r="H8" s="4">
        <f>+'Res Non-Disp'!H8+'CI Non-Disp'!H8</f>
        <v>280.04979505734525</v>
      </c>
      <c r="I8" s="4">
        <f>+'Res Non-Disp'!I8+'CI Non-Disp'!I8</f>
        <v>295.46145220162242</v>
      </c>
      <c r="J8" s="4">
        <f>+'Res Non-Disp'!J8+'CI Non-Disp'!J8</f>
        <v>314.34301999738437</v>
      </c>
      <c r="K8" s="4">
        <f>+'Res Non-Disp'!K8+'CI Non-Disp'!K8</f>
        <v>333.62422503603534</v>
      </c>
      <c r="L8" s="4">
        <f>+'Res Non-Disp'!L8+'CI Non-Disp'!L8</f>
        <v>355.64275069691541</v>
      </c>
      <c r="M8" s="4">
        <f>+'Res Non-Disp'!M8+'CI Non-Disp'!M8</f>
        <v>384.84121753759655</v>
      </c>
      <c r="N8" s="4">
        <f>+'Res Non-Disp'!N8+'CI Non-Disp'!N8</f>
        <v>417.69024332651577</v>
      </c>
      <c r="O8" s="4">
        <f>+'Res Non-Disp'!O8+'CI Non-Disp'!O8</f>
        <v>461.40003556864065</v>
      </c>
      <c r="P8" s="4">
        <f>+'Res Non-Disp'!P8+'CI Non-Disp'!P8</f>
        <v>504.01410577723243</v>
      </c>
      <c r="Q8" s="4">
        <f>+'Res Non-Disp'!Q8+'CI Non-Disp'!Q8</f>
        <v>544.21126524361375</v>
      </c>
      <c r="R8" s="4">
        <f>+'Res Non-Disp'!R8+'CI Non-Disp'!R8</f>
        <v>576.32293347730251</v>
      </c>
      <c r="S8" s="4">
        <f>+'Res Non-Disp'!S8+'CI Non-Disp'!S8</f>
        <v>603.18438190152415</v>
      </c>
      <c r="T8" s="4">
        <f>+'Res Non-Disp'!T8+'CI Non-Disp'!T8</f>
        <v>626.5505393254989</v>
      </c>
      <c r="U8" s="4">
        <f>+'Res Non-Disp'!U8+'CI Non-Disp'!U8</f>
        <v>648.08599497010778</v>
      </c>
      <c r="V8" s="4">
        <f>+'Res Non-Disp'!V8+'CI Non-Disp'!V8</f>
        <v>666.29263433705751</v>
      </c>
      <c r="W8" s="4">
        <f>+'Res Non-Disp'!W8+'CI Non-Disp'!W8</f>
        <v>683.56683423125651</v>
      </c>
      <c r="X8" s="4">
        <f>+'Res Non-Disp'!X8+'CI Non-Disp'!X8</f>
        <v>702.08242029623693</v>
      </c>
      <c r="Y8" s="4">
        <f>+'Res Non-Disp'!Y8+'CI Non-Disp'!Y8</f>
        <v>718.62893124265747</v>
      </c>
      <c r="Z8" s="4">
        <f>+'Res Non-Disp'!Z8+'CI Non-Disp'!Z8</f>
        <v>734.43921953495055</v>
      </c>
      <c r="AA8" s="4">
        <f>+'Res Non-Disp'!AA8+'CI Non-Disp'!AA8</f>
        <v>749.6314412962123</v>
      </c>
      <c r="AB8" s="4">
        <f>+'Res Non-Disp'!AB8+'CI Non-Disp'!AB8</f>
        <v>764.5720676752718</v>
      </c>
      <c r="AC8" s="4">
        <f>+'Res Non-Disp'!AC8+'CI Non-Disp'!AC8</f>
        <v>779.33809428127643</v>
      </c>
      <c r="AD8" s="4">
        <f>+'Res Non-Disp'!AD8+'CI Non-Disp'!AD8</f>
        <v>793.58863046314286</v>
      </c>
      <c r="AE8" s="4">
        <f>+'Res Non-Disp'!AE8+'CI Non-Disp'!AE8</f>
        <v>807.42589118738977</v>
      </c>
      <c r="AF8" s="4">
        <f>+'Res Non-Disp'!AF8+'CI Non-Disp'!AF8</f>
        <v>820.90800694938832</v>
      </c>
      <c r="AG8" s="4">
        <f>+'Res Non-Disp'!AG8+'CI Non-Disp'!AG8</f>
        <v>834.08230363151938</v>
      </c>
      <c r="AH8" s="4">
        <f>+'Res Non-Disp'!AH8+'CI Non-Disp'!AH8</f>
        <v>846.93866096820352</v>
      </c>
      <c r="AI8" s="4">
        <f>+'Res Non-Disp'!AI8+'CI Non-Disp'!AI8</f>
        <v>859.45127783640987</v>
      </c>
      <c r="AJ8" s="4">
        <f>+'Res Non-Disp'!AJ8+'CI Non-Disp'!AJ8</f>
        <v>871.65106922815744</v>
      </c>
      <c r="AK8" s="4">
        <f>+'Res Non-Disp'!AK8+'CI Non-Disp'!AK8</f>
        <v>883.556116140055</v>
      </c>
      <c r="AL8" s="4">
        <f>+'Res Non-Disp'!AL8+'CI Non-Disp'!AL8</f>
        <v>895.17729065893445</v>
      </c>
      <c r="AM8" s="4">
        <f>+'Res Non-Disp'!AM8+'CI Non-Disp'!AM8</f>
        <v>906.51890318842857</v>
      </c>
      <c r="AN8" s="4">
        <f>+'Res Non-Disp'!AN8+'CI Non-Disp'!AN8</f>
        <v>917.58786165262859</v>
      </c>
      <c r="AO8" s="4">
        <f>+'Res Non-Disp'!AO8+'CI Non-Disp'!AO8</f>
        <v>928.39696160410745</v>
      </c>
      <c r="AP8" s="4">
        <f>+'Res Non-Disp'!AP8+'CI Non-Disp'!AP8</f>
        <v>938.95573709633777</v>
      </c>
      <c r="AQ8" s="4">
        <f>+'Res Non-Disp'!AQ8+'CI Non-Disp'!AQ8</f>
        <v>949.27218373302821</v>
      </c>
      <c r="AR8" s="4">
        <f>+'Res Non-Disp'!AR8+'CI Non-Disp'!AR8</f>
        <v>959.35377935092447</v>
      </c>
    </row>
    <row r="9" spans="1:46">
      <c r="A9" s="10" t="s">
        <v>5</v>
      </c>
      <c r="B9" s="4">
        <f>+'Res Non-Disp'!B9+'CI Non-Disp'!B9</f>
        <v>223.28843540705657</v>
      </c>
      <c r="C9" s="4">
        <f>+'Res Non-Disp'!C9+'CI Non-Disp'!C9</f>
        <v>239.75732757710404</v>
      </c>
      <c r="D9" s="4">
        <f>+'Res Non-Disp'!D9+'CI Non-Disp'!D9</f>
        <v>254.2105937680887</v>
      </c>
      <c r="E9" s="4">
        <f>+'Res Non-Disp'!E9+'CI Non-Disp'!E9</f>
        <v>267.22982868284294</v>
      </c>
      <c r="F9" s="4">
        <f>+'Res Non-Disp'!F9+'CI Non-Disp'!F9</f>
        <v>281.09160072195004</v>
      </c>
      <c r="G9" s="4">
        <f>+'Res Non-Disp'!G9+'CI Non-Disp'!G9</f>
        <v>296.87580829932745</v>
      </c>
      <c r="H9" s="4">
        <f>+'Res Non-Disp'!H9+'CI Non-Disp'!H9</f>
        <v>313.29000964793545</v>
      </c>
      <c r="I9" s="4">
        <f>+'Res Non-Disp'!I9+'CI Non-Disp'!I9</f>
        <v>330.78570030382264</v>
      </c>
      <c r="J9" s="4">
        <f>+'Res Non-Disp'!J9+'CI Non-Disp'!J9</f>
        <v>351.74699305882268</v>
      </c>
      <c r="K9" s="4">
        <f>+'Res Non-Disp'!K9+'CI Non-Disp'!K9</f>
        <v>373.15691774182039</v>
      </c>
      <c r="L9" s="4">
        <f>+'Res Non-Disp'!L9+'CI Non-Disp'!L9</f>
        <v>398.44693484312415</v>
      </c>
      <c r="M9" s="4">
        <f>+'Res Non-Disp'!M9+'CI Non-Disp'!M9</f>
        <v>430.79621377569651</v>
      </c>
      <c r="N9" s="4">
        <f>+'Res Non-Disp'!N9+'CI Non-Disp'!N9</f>
        <v>468.58154083648742</v>
      </c>
      <c r="O9" s="4">
        <f>+'Res Non-Disp'!O9+'CI Non-Disp'!O9</f>
        <v>516.89634287370245</v>
      </c>
      <c r="P9" s="4">
        <f>+'Res Non-Disp'!P9+'CI Non-Disp'!P9</f>
        <v>564.10125682078183</v>
      </c>
      <c r="Q9" s="4">
        <f>+'Res Non-Disp'!Q9+'CI Non-Disp'!Q9</f>
        <v>607.8261191590716</v>
      </c>
      <c r="R9" s="4">
        <f>+'Res Non-Disp'!R9+'CI Non-Disp'!R9</f>
        <v>642.90040815736961</v>
      </c>
      <c r="S9" s="4">
        <f>+'Res Non-Disp'!S9+'CI Non-Disp'!S9</f>
        <v>672.27253909557203</v>
      </c>
      <c r="T9" s="4">
        <f>+'Res Non-Disp'!T9+'CI Non-Disp'!T9</f>
        <v>698.06980499804683</v>
      </c>
      <c r="U9" s="4">
        <f>+'Res Non-Disp'!U9+'CI Non-Disp'!U9</f>
        <v>721.5565507189059</v>
      </c>
      <c r="V9" s="4">
        <f>+'Res Non-Disp'!V9+'CI Non-Disp'!V9</f>
        <v>741.64548500936212</v>
      </c>
      <c r="W9" s="4">
        <f>+'Res Non-Disp'!W9+'CI Non-Disp'!W9</f>
        <v>760.71208654337113</v>
      </c>
      <c r="X9" s="4">
        <f>+'Res Non-Disp'!X9+'CI Non-Disp'!X9</f>
        <v>780.97148122081444</v>
      </c>
      <c r="Y9" s="4">
        <f>+'Res Non-Disp'!Y9+'CI Non-Disp'!Y9</f>
        <v>799.19294010719159</v>
      </c>
      <c r="Z9" s="4">
        <f>+'Res Non-Disp'!Z9+'CI Non-Disp'!Z9</f>
        <v>816.59006308194569</v>
      </c>
      <c r="AA9" s="4">
        <f>+'Res Non-Disp'!AA9+'CI Non-Disp'!AA9</f>
        <v>833.33463675965118</v>
      </c>
      <c r="AB9" s="4">
        <f>+'Res Non-Disp'!AB9+'CI Non-Disp'!AB9</f>
        <v>849.79547030814115</v>
      </c>
      <c r="AC9" s="4">
        <f>+'Res Non-Disp'!AC9+'CI Non-Disp'!AC9</f>
        <v>866.05523486465086</v>
      </c>
      <c r="AD9" s="4">
        <f>+'Res Non-Disp'!AD9+'CI Non-Disp'!AD9</f>
        <v>881.75212492734795</v>
      </c>
      <c r="AE9" s="4">
        <f>+'Res Non-Disp'!AE9+'CI Non-Disp'!AE9</f>
        <v>896.99459260178241</v>
      </c>
      <c r="AF9" s="4">
        <f>+'Res Non-Disp'!AF9+'CI Non-Disp'!AF9</f>
        <v>911.84922232215956</v>
      </c>
      <c r="AG9" s="4">
        <f>+'Res Non-Disp'!AG9+'CI Non-Disp'!AG9</f>
        <v>926.36366213021756</v>
      </c>
      <c r="AH9" s="4">
        <f>+'Res Non-Disp'!AH9+'CI Non-Disp'!AH9</f>
        <v>940.52775106499769</v>
      </c>
      <c r="AI9" s="4">
        <f>+'Res Non-Disp'!AI9+'CI Non-Disp'!AI9</f>
        <v>954.31461838786663</v>
      </c>
      <c r="AJ9" s="4">
        <f>+'Res Non-Disp'!AJ9+'CI Non-Disp'!AJ9</f>
        <v>967.75768161756639</v>
      </c>
      <c r="AK9" s="4">
        <f>+'Res Non-Disp'!AK9+'CI Non-Disp'!AK9</f>
        <v>980.87685204721402</v>
      </c>
      <c r="AL9" s="4">
        <f>+'Res Non-Disp'!AL9+'CI Non-Disp'!AL9</f>
        <v>993.68363980453012</v>
      </c>
      <c r="AM9" s="4">
        <f>+'Res Non-Disp'!AM9+'CI Non-Disp'!AM9</f>
        <v>1006.1830501927127</v>
      </c>
      <c r="AN9" s="4">
        <f>+'Res Non-Disp'!AN9+'CI Non-Disp'!AN9</f>
        <v>1018.3828184425079</v>
      </c>
      <c r="AO9" s="4">
        <f>+'Res Non-Disp'!AO9+'CI Non-Disp'!AO9</f>
        <v>1030.2969088591497</v>
      </c>
      <c r="AP9" s="4">
        <f>+'Res Non-Disp'!AP9+'CI Non-Disp'!AP9</f>
        <v>1041.9357841694411</v>
      </c>
      <c r="AQ9" s="4">
        <f>+'Res Non-Disp'!AQ9+'CI Non-Disp'!AQ9</f>
        <v>1053.3082063582485</v>
      </c>
      <c r="AR9" s="4">
        <f>+'Res Non-Disp'!AR9+'CI Non-Disp'!AR9</f>
        <v>1064.4224427447243</v>
      </c>
    </row>
    <row r="10" spans="1:46">
      <c r="A10" s="10" t="s">
        <v>6</v>
      </c>
      <c r="B10" s="4">
        <f>+'Res Non-Disp'!B10+'CI Non-Disp'!B10</f>
        <v>235.23497826107558</v>
      </c>
      <c r="C10" s="4">
        <f>+'Res Non-Disp'!C10+'CI Non-Disp'!C10</f>
        <v>252.34274739401928</v>
      </c>
      <c r="D10" s="4">
        <f>+'Res Non-Disp'!D10+'CI Non-Disp'!D10</f>
        <v>267.42641138097747</v>
      </c>
      <c r="E10" s="4">
        <f>+'Res Non-Disp'!E10+'CI Non-Disp'!E10</f>
        <v>281.2055531763217</v>
      </c>
      <c r="F10" s="4">
        <f>+'Res Non-Disp'!F10+'CI Non-Disp'!F10</f>
        <v>296.05399613633659</v>
      </c>
      <c r="G10" s="4">
        <f>+'Res Non-Disp'!G10+'CI Non-Disp'!G10</f>
        <v>312.86325906925453</v>
      </c>
      <c r="H10" s="4">
        <f>+'Res Non-Disp'!H10+'CI Non-Disp'!H10</f>
        <v>330.1402729324044</v>
      </c>
      <c r="I10" s="4">
        <f>+'Res Non-Disp'!I10+'CI Non-Disp'!I10</f>
        <v>349.07661682151706</v>
      </c>
      <c r="J10" s="4">
        <f>+'Res Non-Disp'!J10+'CI Non-Disp'!J10</f>
        <v>371.27519126342111</v>
      </c>
      <c r="K10" s="4">
        <f>+'Res Non-Disp'!K10+'CI Non-Disp'!K10</f>
        <v>393.95413127768836</v>
      </c>
      <c r="L10" s="4">
        <f>+'Res Non-Disp'!L10+'CI Non-Disp'!L10</f>
        <v>421.63010810867149</v>
      </c>
      <c r="M10" s="4">
        <f>+'Res Non-Disp'!M10+'CI Non-Disp'!M10</f>
        <v>455.81997194000996</v>
      </c>
      <c r="N10" s="4">
        <f>+'Res Non-Disp'!N10+'CI Non-Disp'!N10</f>
        <v>497.22685973531702</v>
      </c>
      <c r="O10" s="4">
        <f>+'Res Non-Disp'!O10+'CI Non-Disp'!O10</f>
        <v>548.17248606908061</v>
      </c>
      <c r="P10" s="4">
        <f>+'Res Non-Disp'!P10+'CI Non-Disp'!P10</f>
        <v>598.05514059281415</v>
      </c>
      <c r="Q10" s="4">
        <f>+'Res Non-Disp'!Q10+'CI Non-Disp'!Q10</f>
        <v>643.41120996872689</v>
      </c>
      <c r="R10" s="4">
        <f>+'Res Non-Disp'!R10+'CI Non-Disp'!R10</f>
        <v>679.9496378767102</v>
      </c>
      <c r="S10" s="4">
        <f>+'Res Non-Disp'!S10+'CI Non-Disp'!S10</f>
        <v>710.58268383410632</v>
      </c>
      <c r="T10" s="4">
        <f>+'Res Non-Disp'!T10+'CI Non-Disp'!T10</f>
        <v>737.75220365843552</v>
      </c>
      <c r="U10" s="4">
        <f>+'Res Non-Disp'!U10+'CI Non-Disp'!U10</f>
        <v>762.18122167921433</v>
      </c>
      <c r="V10" s="4">
        <f>+'Res Non-Disp'!V10+'CI Non-Disp'!V10</f>
        <v>783.326030360407</v>
      </c>
      <c r="W10" s="4">
        <f>+'Res Non-Disp'!W10+'CI Non-Disp'!W10</f>
        <v>803.40168240916205</v>
      </c>
      <c r="X10" s="4">
        <f>+'Res Non-Disp'!X10+'CI Non-Disp'!X10</f>
        <v>824.54493207442783</v>
      </c>
      <c r="Y10" s="4">
        <f>+'Res Non-Disp'!Y10+'CI Non-Disp'!Y10</f>
        <v>843.68618510633405</v>
      </c>
      <c r="Z10" s="4">
        <f>+'Res Non-Disp'!Z10+'CI Non-Disp'!Z10</f>
        <v>861.94703340444914</v>
      </c>
      <c r="AA10" s="4">
        <f>+'Res Non-Disp'!AA10+'CI Non-Disp'!AA10</f>
        <v>879.5522718114446</v>
      </c>
      <c r="AB10" s="4">
        <f>+'Res Non-Disp'!AB10+'CI Non-Disp'!AB10</f>
        <v>896.85234341121134</v>
      </c>
      <c r="AC10" s="4">
        <f>+'Res Non-Disp'!AC10+'CI Non-Disp'!AC10</f>
        <v>913.93183841084237</v>
      </c>
      <c r="AD10" s="4">
        <f>+'Res Non-Disp'!AD10+'CI Non-Disp'!AD10</f>
        <v>930.42515009960152</v>
      </c>
      <c r="AE10" s="4">
        <f>+'Res Non-Disp'!AE10+'CI Non-Disp'!AE10</f>
        <v>946.4418323465942</v>
      </c>
      <c r="AF10" s="4">
        <f>+'Res Non-Disp'!AF10+'CI Non-Disp'!AF10</f>
        <v>962.0545647043848</v>
      </c>
      <c r="AG10" s="4">
        <f>+'Res Non-Disp'!AG10+'CI Non-Disp'!AG10</f>
        <v>977.30864597331845</v>
      </c>
      <c r="AH10" s="4">
        <f>+'Res Non-Disp'!AH10+'CI Non-Disp'!AH10</f>
        <v>992.19444898270217</v>
      </c>
      <c r="AI10" s="4">
        <f>+'Res Non-Disp'!AI10+'CI Non-Disp'!AI10</f>
        <v>1006.6853874338412</v>
      </c>
      <c r="AJ10" s="4">
        <f>+'Res Non-Disp'!AJ10+'CI Non-Disp'!AJ10</f>
        <v>1020.8158987022089</v>
      </c>
      <c r="AK10" s="4">
        <f>+'Res Non-Disp'!AK10+'CI Non-Disp'!AK10</f>
        <v>1034.6068991944239</v>
      </c>
      <c r="AL10" s="4">
        <f>+'Res Non-Disp'!AL10+'CI Non-Disp'!AL10</f>
        <v>1048.0699879508356</v>
      </c>
      <c r="AM10" s="4">
        <f>+'Res Non-Disp'!AM10+'CI Non-Disp'!AM10</f>
        <v>1061.2106980549929</v>
      </c>
      <c r="AN10" s="4">
        <f>+'Res Non-Disp'!AN10+'CI Non-Disp'!AN10</f>
        <v>1074.0372914362099</v>
      </c>
      <c r="AO10" s="4">
        <f>+'Res Non-Disp'!AO10+'CI Non-Disp'!AO10</f>
        <v>1086.5643027048407</v>
      </c>
      <c r="AP10" s="4">
        <f>+'Res Non-Disp'!AP10+'CI Non-Disp'!AP10</f>
        <v>1098.8026839735187</v>
      </c>
      <c r="AQ10" s="4">
        <f>+'Res Non-Disp'!AQ10+'CI Non-Disp'!AQ10</f>
        <v>1110.7615937819601</v>
      </c>
      <c r="AR10" s="4">
        <f>+'Res Non-Disp'!AR10+'CI Non-Disp'!AR10</f>
        <v>1122.4497513797671</v>
      </c>
    </row>
    <row r="11" spans="1:46">
      <c r="A11" s="10" t="s">
        <v>7</v>
      </c>
      <c r="B11" s="4">
        <f>+'Res Non-Disp'!B11+'CI Non-Disp'!B11</f>
        <v>241.87744703457707</v>
      </c>
      <c r="C11" s="4">
        <f>+'Res Non-Disp'!C11+'CI Non-Disp'!C11</f>
        <v>258.86197104973274</v>
      </c>
      <c r="D11" s="4">
        <f>+'Res Non-Disp'!D11+'CI Non-Disp'!D11</f>
        <v>273.92820187034488</v>
      </c>
      <c r="E11" s="4">
        <f>+'Res Non-Disp'!E11+'CI Non-Disp'!E11</f>
        <v>287.88832633033451</v>
      </c>
      <c r="F11" s="4">
        <f>+'Res Non-Disp'!F11+'CI Non-Disp'!F11</f>
        <v>303.11133215219832</v>
      </c>
      <c r="G11" s="4">
        <f>+'Res Non-Disp'!G11+'CI Non-Disp'!G11</f>
        <v>320.24627805447346</v>
      </c>
      <c r="H11" s="4">
        <f>+'Res Non-Disp'!H11+'CI Non-Disp'!H11</f>
        <v>337.65392053873018</v>
      </c>
      <c r="I11" s="4">
        <f>+'Res Non-Disp'!I11+'CI Non-Disp'!I11</f>
        <v>357.26305172134505</v>
      </c>
      <c r="J11" s="4">
        <f>+'Res Non-Disp'!J11+'CI Non-Disp'!J11</f>
        <v>379.76715841567227</v>
      </c>
      <c r="K11" s="4">
        <f>+'Res Non-Disp'!K11+'CI Non-Disp'!K11</f>
        <v>402.76354882728492</v>
      </c>
      <c r="L11" s="4">
        <f>+'Res Non-Disp'!L11+'CI Non-Disp'!L11</f>
        <v>431.72285176667879</v>
      </c>
      <c r="M11" s="4">
        <f>+'Res Non-Disp'!M11+'CI Non-Disp'!M11</f>
        <v>466.31368335793417</v>
      </c>
      <c r="N11" s="4">
        <f>+'Res Non-Disp'!N11+'CI Non-Disp'!N11</f>
        <v>509.6960761940104</v>
      </c>
      <c r="O11" s="4">
        <f>+'Res Non-Disp'!O11+'CI Non-Disp'!O11</f>
        <v>561.11955889129376</v>
      </c>
      <c r="P11" s="4">
        <f>+'Res Non-Disp'!P11+'CI Non-Disp'!P11</f>
        <v>611.57903200374722</v>
      </c>
      <c r="Q11" s="4">
        <f>+'Res Non-Disp'!Q11+'CI Non-Disp'!Q11</f>
        <v>656.59980108161744</v>
      </c>
      <c r="R11" s="4">
        <f>+'Res Non-Disp'!R11+'CI Non-Disp'!R11</f>
        <v>693.02866879239218</v>
      </c>
      <c r="S11" s="4">
        <f>+'Res Non-Disp'!S11+'CI Non-Disp'!S11</f>
        <v>723.60561188912061</v>
      </c>
      <c r="T11" s="4">
        <f>+'Res Non-Disp'!T11+'CI Non-Disp'!T11</f>
        <v>750.99704492185742</v>
      </c>
      <c r="U11" s="4">
        <f>+'Res Non-Disp'!U11+'CI Non-Disp'!U11</f>
        <v>775.31362151547012</v>
      </c>
      <c r="V11" s="4">
        <f>+'Res Non-Disp'!V11+'CI Non-Disp'!V11</f>
        <v>796.61820044163051</v>
      </c>
      <c r="W11" s="4">
        <f>+'Res Non-Disp'!W11+'CI Non-Disp'!W11</f>
        <v>816.85256848578319</v>
      </c>
      <c r="X11" s="4">
        <f>+'Res Non-Disp'!X11+'CI Non-Disp'!X11</f>
        <v>837.97160240144365</v>
      </c>
      <c r="Y11" s="4">
        <f>+'Res Non-Disp'!Y11+'CI Non-Disp'!Y11</f>
        <v>857.21893335165987</v>
      </c>
      <c r="Z11" s="4">
        <f>+'Res Non-Disp'!Z11+'CI Non-Disp'!Z11</f>
        <v>875.56625460982491</v>
      </c>
      <c r="AA11" s="4">
        <f>+'Res Non-Disp'!AA11+'CI Non-Disp'!AA11</f>
        <v>893.28476659943294</v>
      </c>
      <c r="AB11" s="4">
        <f>+'Res Non-Disp'!AB11+'CI Non-Disp'!AB11</f>
        <v>910.68918484085486</v>
      </c>
      <c r="AC11" s="4">
        <f>+'Res Non-Disp'!AC11+'CI Non-Disp'!AC11</f>
        <v>927.86227242468942</v>
      </c>
      <c r="AD11" s="4">
        <f>+'Res Non-Disp'!AD11+'CI Non-Disp'!AD11</f>
        <v>944.45112723408977</v>
      </c>
      <c r="AE11" s="4">
        <f>+'Res Non-Disp'!AE11+'CI Non-Disp'!AE11</f>
        <v>960.56145633814322</v>
      </c>
      <c r="AF11" s="4">
        <f>+'Res Non-Disp'!AF11+'CI Non-Disp'!AF11</f>
        <v>976.26912685445654</v>
      </c>
      <c r="AG11" s="4">
        <f>+'Res Non-Disp'!AG11+'CI Non-Disp'!AG11</f>
        <v>991.61484590557689</v>
      </c>
      <c r="AH11" s="4">
        <f>+'Res Non-Disp'!AH11+'CI Non-Disp'!AH11</f>
        <v>1006.5899991024428</v>
      </c>
      <c r="AI11" s="4">
        <f>+'Res Non-Disp'!AI11+'CI Non-Disp'!AI11</f>
        <v>1021.1695241096545</v>
      </c>
      <c r="AJ11" s="4">
        <f>+'Res Non-Disp'!AJ11+'CI Non-Disp'!AJ11</f>
        <v>1035.3873697524723</v>
      </c>
      <c r="AK11" s="4">
        <f>+'Res Non-Disp'!AK11+'CI Non-Disp'!AK11</f>
        <v>1049.2645683722676</v>
      </c>
      <c r="AL11" s="4">
        <f>+'Res Non-Disp'!AL11+'CI Non-Disp'!AL11</f>
        <v>1062.8122820506896</v>
      </c>
      <c r="AM11" s="4">
        <f>+'Res Non-Disp'!AM11+'CI Non-Disp'!AM11</f>
        <v>1076.0363547620259</v>
      </c>
      <c r="AN11" s="4">
        <f>+'Res Non-Disp'!AN11+'CI Non-Disp'!AN11</f>
        <v>1088.9452329859669</v>
      </c>
      <c r="AO11" s="4">
        <f>+'Res Non-Disp'!AO11+'CI Non-Disp'!AO11</f>
        <v>1101.5533947889194</v>
      </c>
      <c r="AP11" s="4">
        <f>+'Res Non-Disp'!AP11+'CI Non-Disp'!AP11</f>
        <v>1113.8718135006959</v>
      </c>
      <c r="AQ11" s="4">
        <f>+'Res Non-Disp'!AQ11+'CI Non-Disp'!AQ11</f>
        <v>1125.9096518290291</v>
      </c>
      <c r="AR11" s="4">
        <f>+'Res Non-Disp'!AR11+'CI Non-Disp'!AR11</f>
        <v>1137.6757125943464</v>
      </c>
    </row>
    <row r="12" spans="1:46">
      <c r="A12" s="10" t="s">
        <v>8</v>
      </c>
      <c r="B12" s="4">
        <f>+'Res Non-Disp'!B12+'CI Non-Disp'!B12</f>
        <v>250.64154544028551</v>
      </c>
      <c r="C12" s="4">
        <f>+'Res Non-Disp'!C12+'CI Non-Disp'!C12</f>
        <v>267.87424695750002</v>
      </c>
      <c r="D12" s="4">
        <f>+'Res Non-Disp'!D12+'CI Non-Disp'!D12</f>
        <v>283.24276610999999</v>
      </c>
      <c r="E12" s="4">
        <f>+'Res Non-Disp'!E12+'CI Non-Disp'!E12</f>
        <v>297.6892286625</v>
      </c>
      <c r="F12" s="4">
        <f>+'Res Non-Disp'!F12+'CI Non-Disp'!F12</f>
        <v>313.62796239750003</v>
      </c>
      <c r="G12" s="4">
        <f>+'Res Non-Disp'!G12+'CI Non-Disp'!G12</f>
        <v>331.4681739225</v>
      </c>
      <c r="H12" s="4">
        <f>+'Res Non-Disp'!H12+'CI Non-Disp'!H12</f>
        <v>349.38281864249996</v>
      </c>
      <c r="I12" s="4">
        <f>+'Res Non-Disp'!I12+'CI Non-Disp'!I12</f>
        <v>370.11299134499995</v>
      </c>
      <c r="J12" s="4">
        <f>+'Res Non-Disp'!J12+'CI Non-Disp'!J12</f>
        <v>393.41550839999996</v>
      </c>
      <c r="K12" s="4">
        <f>+'Res Non-Disp'!K12+'CI Non-Disp'!K12</f>
        <v>417.23325097499998</v>
      </c>
      <c r="L12" s="4">
        <f>+'Res Non-Disp'!L12+'CI Non-Disp'!L12</f>
        <v>448.15125847648932</v>
      </c>
      <c r="M12" s="4">
        <f>+'Res Non-Disp'!M12+'CI Non-Disp'!M12</f>
        <v>483.89748384071902</v>
      </c>
      <c r="N12" s="4">
        <f>+'Res Non-Disp'!N12+'CI Non-Disp'!N12</f>
        <v>530.26957965668907</v>
      </c>
      <c r="O12" s="4">
        <f>+'Res Non-Disp'!O12+'CI Non-Disp'!O12</f>
        <v>583.28700316197649</v>
      </c>
      <c r="P12" s="4">
        <f>+'Res Non-Disp'!P12+'CI Non-Disp'!P12</f>
        <v>635.42344202272113</v>
      </c>
      <c r="Q12" s="4">
        <f>+'Res Non-Disp'!Q12+'CI Non-Disp'!Q12</f>
        <v>681.05121685259417</v>
      </c>
      <c r="R12" s="4">
        <f>+'Res Non-Disp'!R12+'CI Non-Disp'!R12</f>
        <v>718.14046989688973</v>
      </c>
      <c r="S12" s="4">
        <f>+'Res Non-Disp'!S12+'CI Non-Disp'!S12</f>
        <v>749.30922823832043</v>
      </c>
      <c r="T12" s="4">
        <f>+'Res Non-Disp'!T12+'CI Non-Disp'!T12</f>
        <v>777.51556532934637</v>
      </c>
      <c r="U12" s="4">
        <f>+'Res Non-Disp'!U12+'CI Non-Disp'!U12</f>
        <v>802.23182975366285</v>
      </c>
      <c r="V12" s="4">
        <f>+'Res Non-Disp'!V12+'CI Non-Disp'!V12</f>
        <v>824.15680418617444</v>
      </c>
      <c r="W12" s="4">
        <f>+'Res Non-Disp'!W12+'CI Non-Disp'!W12</f>
        <v>844.98769656372724</v>
      </c>
      <c r="X12" s="4">
        <f>+'Res Non-Disp'!X12+'CI Non-Disp'!X12</f>
        <v>866.5306933848392</v>
      </c>
      <c r="Y12" s="4">
        <f>+'Res Non-Disp'!Y12+'CI Non-Disp'!Y12</f>
        <v>886.29848023760178</v>
      </c>
      <c r="Z12" s="4">
        <f>+'Res Non-Disp'!Z12+'CI Non-Disp'!Z12</f>
        <v>905.12659951600392</v>
      </c>
      <c r="AA12" s="4">
        <f>+'Res Non-Disp'!AA12+'CI Non-Disp'!AA12</f>
        <v>923.34057058695862</v>
      </c>
      <c r="AB12" s="4">
        <f>+'Res Non-Disp'!AB12+'CI Non-Disp'!AB12</f>
        <v>941.22442639550684</v>
      </c>
      <c r="AC12" s="4">
        <f>+'Res Non-Disp'!AC12+'CI Non-Disp'!AC12</f>
        <v>958.86077925717427</v>
      </c>
      <c r="AD12" s="4">
        <f>+'Res Non-Disp'!AD12+'CI Non-Disp'!AD12</f>
        <v>975.9025107141947</v>
      </c>
      <c r="AE12" s="4">
        <f>+'Res Non-Disp'!AE12+'CI Non-Disp'!AE12</f>
        <v>992.45355219998146</v>
      </c>
      <c r="AF12" s="4">
        <f>+'Res Non-Disp'!AF12+'CI Non-Disp'!AF12</f>
        <v>1008.5947196830973</v>
      </c>
      <c r="AG12" s="4">
        <f>+'Res Non-Disp'!AG12+'CI Non-Disp'!AG12</f>
        <v>1024.3627825204023</v>
      </c>
      <c r="AH12" s="4">
        <f>+'Res Non-Disp'!AH12+'CI Non-Disp'!AH12</f>
        <v>1039.7500026228836</v>
      </c>
      <c r="AI12" s="4">
        <f>+'Res Non-Disp'!AI12+'CI Non-Disp'!AI12</f>
        <v>1054.7323788287113</v>
      </c>
      <c r="AJ12" s="4">
        <f>+'Res Non-Disp'!AJ12+'CI Non-Disp'!AJ12</f>
        <v>1069.3440710893244</v>
      </c>
      <c r="AK12" s="4">
        <f>+'Res Non-Disp'!AK12+'CI Non-Disp'!AK12</f>
        <v>1083.606680489406</v>
      </c>
      <c r="AL12" s="4">
        <f>+'Res Non-Disp'!AL12+'CI Non-Disp'!AL12</f>
        <v>1097.5311494345415</v>
      </c>
      <c r="AM12" s="4">
        <f>+'Res Non-Disp'!AM12+'CI Non-Disp'!AM12</f>
        <v>1111.1237714790868</v>
      </c>
      <c r="AN12" s="4">
        <f>+'Res Non-Disp'!AN12+'CI Non-Disp'!AN12</f>
        <v>1124.3933658732033</v>
      </c>
      <c r="AO12" s="4">
        <f>+'Res Non-Disp'!AO12+'CI Non-Disp'!AO12</f>
        <v>1137.3546595412117</v>
      </c>
      <c r="AP12" s="4">
        <f>+'Res Non-Disp'!AP12+'CI Non-Disp'!AP12</f>
        <v>1150.0188814625517</v>
      </c>
      <c r="AQ12" s="4">
        <f>+'Res Non-Disp'!AQ12+'CI Non-Disp'!AQ12</f>
        <v>1162.3953936377179</v>
      </c>
      <c r="AR12" s="4">
        <f>+'Res Non-Disp'!AR12+'CI Non-Disp'!AR12</f>
        <v>1174.4932735942896</v>
      </c>
    </row>
    <row r="13" spans="1:46">
      <c r="A13" s="10" t="s">
        <v>9</v>
      </c>
      <c r="B13" s="4">
        <f>+'Res Non-Disp'!B13+'CI Non-Disp'!B13</f>
        <v>242.43260678833786</v>
      </c>
      <c r="C13" s="4">
        <f>+'Res Non-Disp'!C13+'CI Non-Disp'!C13</f>
        <v>258.74182383279776</v>
      </c>
      <c r="D13" s="4">
        <f>+'Res Non-Disp'!D13+'CI Non-Disp'!D13</f>
        <v>273.36781346593142</v>
      </c>
      <c r="E13" s="4">
        <f>+'Res Non-Disp'!E13+'CI Non-Disp'!E13</f>
        <v>287.31790612200706</v>
      </c>
      <c r="F13" s="4">
        <f>+'Res Non-Disp'!F13+'CI Non-Disp'!F13</f>
        <v>302.88763939965173</v>
      </c>
      <c r="G13" s="4">
        <f>+'Res Non-Disp'!G13+'CI Non-Disp'!G13</f>
        <v>320.21925379780436</v>
      </c>
      <c r="H13" s="4">
        <f>+'Res Non-Disp'!H13+'CI Non-Disp'!H13</f>
        <v>337.4225462183939</v>
      </c>
      <c r="I13" s="4">
        <f>+'Res Non-Disp'!I13+'CI Non-Disp'!I13</f>
        <v>357.8624040730727</v>
      </c>
      <c r="J13" s="4">
        <f>+'Res Non-Disp'!J13+'CI Non-Disp'!J13</f>
        <v>380.37815846954447</v>
      </c>
      <c r="K13" s="4">
        <f>+'Res Non-Disp'!K13+'CI Non-Disp'!K13</f>
        <v>403.39701649233473</v>
      </c>
      <c r="L13" s="4">
        <f>+'Res Non-Disp'!L13+'CI Non-Disp'!L13</f>
        <v>434.16794554629689</v>
      </c>
      <c r="M13" s="4">
        <f>+'Res Non-Disp'!M13+'CI Non-Disp'!M13</f>
        <v>468.63809556571181</v>
      </c>
      <c r="N13" s="4">
        <f>+'Res Non-Disp'!N13+'CI Non-Disp'!N13</f>
        <v>514.84140673931165</v>
      </c>
      <c r="O13" s="4">
        <f>+'Res Non-Disp'!O13+'CI Non-Disp'!O13</f>
        <v>565.84685048386041</v>
      </c>
      <c r="P13" s="4">
        <f>+'Res Non-Disp'!P13+'CI Non-Disp'!P13</f>
        <v>616.11394199433812</v>
      </c>
      <c r="Q13" s="4">
        <f>+'Res Non-Disp'!Q13+'CI Non-Disp'!Q13</f>
        <v>659.24757750188974</v>
      </c>
      <c r="R13" s="4">
        <f>+'Res Non-Disp'!R13+'CI Non-Disp'!R13</f>
        <v>694.47592615847793</v>
      </c>
      <c r="S13" s="4">
        <f>+'Res Non-Disp'!S13+'CI Non-Disp'!S13</f>
        <v>724.1175743567801</v>
      </c>
      <c r="T13" s="4">
        <f>+'Res Non-Disp'!T13+'CI Non-Disp'!T13</f>
        <v>751.22048736773024</v>
      </c>
      <c r="U13" s="4">
        <f>+'Res Non-Disp'!U13+'CI Non-Disp'!U13</f>
        <v>774.65636806435805</v>
      </c>
      <c r="V13" s="4">
        <f>+'Res Non-Disp'!V13+'CI Non-Disp'!V13</f>
        <v>795.71064581601195</v>
      </c>
      <c r="W13" s="4">
        <f>+'Res Non-Disp'!W13+'CI Non-Disp'!W13</f>
        <v>815.72135742341311</v>
      </c>
      <c r="X13" s="4">
        <f>+'Res Non-Disp'!X13+'CI Non-Disp'!X13</f>
        <v>836.22373117745474</v>
      </c>
      <c r="Y13" s="4">
        <f>+'Res Non-Disp'!Y13+'CI Non-Disp'!Y13</f>
        <v>855.16770030353098</v>
      </c>
      <c r="Z13" s="4">
        <f>+'Res Non-Disp'!Z13+'CI Non-Disp'!Z13</f>
        <v>873.19628687815907</v>
      </c>
      <c r="AA13" s="4">
        <f>+'Res Non-Disp'!AA13+'CI Non-Disp'!AA13</f>
        <v>890.66706262066612</v>
      </c>
      <c r="AB13" s="4">
        <f>+'Res Non-Disp'!AB13+'CI Non-Disp'!AB13</f>
        <v>907.81417135949357</v>
      </c>
      <c r="AC13" s="4">
        <f>+'Res Non-Disp'!AC13+'CI Non-Disp'!AC13</f>
        <v>924.71446334988536</v>
      </c>
      <c r="AD13" s="4">
        <f>+'Res Non-Disp'!AD13+'CI Non-Disp'!AD13</f>
        <v>941.05016649826575</v>
      </c>
      <c r="AE13" s="4">
        <f>+'Res Non-Disp'!AE13+'CI Non-Disp'!AE13</f>
        <v>956.91638177066091</v>
      </c>
      <c r="AF13" s="4">
        <f>+'Res Non-Disp'!AF13+'CI Non-Disp'!AF13</f>
        <v>972.39337020865401</v>
      </c>
      <c r="AG13" s="4">
        <f>+'Res Non-Disp'!AG13+'CI Non-Disp'!AG13</f>
        <v>987.51147693183475</v>
      </c>
      <c r="AH13" s="4">
        <f>+'Res Non-Disp'!AH13+'CI Non-Disp'!AH13</f>
        <v>1002.2643632921991</v>
      </c>
      <c r="AI13" s="4">
        <f>+'Res Non-Disp'!AI13+'CI Non-Disp'!AI13</f>
        <v>1016.6307166391584</v>
      </c>
      <c r="AJ13" s="4">
        <f>+'Res Non-Disp'!AJ13+'CI Non-Disp'!AJ13</f>
        <v>1030.6425870218618</v>
      </c>
      <c r="AK13" s="4">
        <f>+'Res Non-Disp'!AK13+'CI Non-Disp'!AK13</f>
        <v>1044.320675324421</v>
      </c>
      <c r="AL13" s="4">
        <f>+'Res Non-Disp'!AL13+'CI Non-Disp'!AL13</f>
        <v>1057.674961602602</v>
      </c>
      <c r="AM13" s="4">
        <f>+'Res Non-Disp'!AM13+'CI Non-Disp'!AM13</f>
        <v>1070.7117602006829</v>
      </c>
      <c r="AN13" s="4">
        <f>+'Res Non-Disp'!AN13+'CI Non-Disp'!AN13</f>
        <v>1083.4396630015528</v>
      </c>
      <c r="AO13" s="4">
        <f>+'Res Non-Disp'!AO13+'CI Non-Disp'!AO13</f>
        <v>1095.8726447041267</v>
      </c>
      <c r="AP13" s="4">
        <f>+'Res Non-Disp'!AP13+'CI Non-Disp'!AP13</f>
        <v>1108.021426444277</v>
      </c>
      <c r="AQ13" s="4">
        <f>+'Res Non-Disp'!AQ13+'CI Non-Disp'!AQ13</f>
        <v>1119.8949330031942</v>
      </c>
      <c r="AR13" s="4">
        <f>+'Res Non-Disp'!AR13+'CI Non-Disp'!AR13</f>
        <v>1131.5018992126436</v>
      </c>
    </row>
    <row r="14" spans="1:46">
      <c r="A14" s="10" t="s">
        <v>10</v>
      </c>
      <c r="B14" s="4">
        <f>+'Res Non-Disp'!B14+'CI Non-Disp'!B14</f>
        <v>219.37226071094113</v>
      </c>
      <c r="C14" s="4">
        <f>+'Res Non-Disp'!C14+'CI Non-Disp'!C14</f>
        <v>233.6969696362855</v>
      </c>
      <c r="D14" s="4">
        <f>+'Res Non-Disp'!D14+'CI Non-Disp'!D14</f>
        <v>246.6239137528982</v>
      </c>
      <c r="E14" s="4">
        <f>+'Res Non-Disp'!E14+'CI Non-Disp'!E14</f>
        <v>259.13657514621138</v>
      </c>
      <c r="F14" s="4">
        <f>+'Res Non-Disp'!F14+'CI Non-Disp'!F14</f>
        <v>273.26188222840369</v>
      </c>
      <c r="G14" s="4">
        <f>+'Res Non-Disp'!G14+'CI Non-Disp'!G14</f>
        <v>288.90105503296149</v>
      </c>
      <c r="H14" s="4">
        <f>+'Res Non-Disp'!H14+'CI Non-Disp'!H14</f>
        <v>304.2459411012548</v>
      </c>
      <c r="I14" s="4">
        <f>+'Res Non-Disp'!I14+'CI Non-Disp'!I14</f>
        <v>322.95733055486266</v>
      </c>
      <c r="J14" s="4">
        <f>+'Res Non-Disp'!J14+'CI Non-Disp'!J14</f>
        <v>343.16547603686729</v>
      </c>
      <c r="K14" s="4">
        <f>+'Res Non-Disp'!K14+'CI Non-Disp'!K14</f>
        <v>363.82988002470836</v>
      </c>
      <c r="L14" s="4">
        <f>+'Res Non-Disp'!L14+'CI Non-Disp'!L14</f>
        <v>392.24933041807367</v>
      </c>
      <c r="M14" s="4">
        <f>+'Res Non-Disp'!M14+'CI Non-Disp'!M14</f>
        <v>423.124804100473</v>
      </c>
      <c r="N14" s="4">
        <f>+'Res Non-Disp'!N14+'CI Non-Disp'!N14</f>
        <v>465.84230489394753</v>
      </c>
      <c r="O14" s="4">
        <f>+'Res Non-Disp'!O14+'CI Non-Disp'!O14</f>
        <v>511.42173368405076</v>
      </c>
      <c r="P14" s="4">
        <f>+'Res Non-Disp'!P14+'CI Non-Disp'!P14</f>
        <v>556.43946089383633</v>
      </c>
      <c r="Q14" s="4">
        <f>+'Res Non-Disp'!Q14+'CI Non-Disp'!Q14</f>
        <v>594.29938673741458</v>
      </c>
      <c r="R14" s="4">
        <f>+'Res Non-Disp'!R14+'CI Non-Disp'!R14</f>
        <v>625.3727841605571</v>
      </c>
      <c r="S14" s="4">
        <f>+'Res Non-Disp'!S14+'CI Non-Disp'!S14</f>
        <v>651.55182838419455</v>
      </c>
      <c r="T14" s="4">
        <f>+'Res Non-Disp'!T14+'CI Non-Disp'!T14</f>
        <v>675.74184764483903</v>
      </c>
      <c r="U14" s="4">
        <f>+'Res Non-Disp'!U14+'CI Non-Disp'!U14</f>
        <v>696.37697000973424</v>
      </c>
      <c r="V14" s="4">
        <f>+'Res Non-Disp'!V14+'CI Non-Disp'!V14</f>
        <v>715.15674160932065</v>
      </c>
      <c r="W14" s="4">
        <f>+'Res Non-Disp'!W14+'CI Non-Disp'!W14</f>
        <v>733.01204483256288</v>
      </c>
      <c r="X14" s="4">
        <f>+'Res Non-Disp'!X14+'CI Non-Disp'!X14</f>
        <v>751.13294128639211</v>
      </c>
      <c r="Y14" s="4">
        <f>+'Res Non-Disp'!Y14+'CI Non-Disp'!Y14</f>
        <v>767.99547095391995</v>
      </c>
      <c r="Z14" s="4">
        <f>+'Res Non-Disp'!Z14+'CI Non-Disp'!Z14</f>
        <v>784.02977844381223</v>
      </c>
      <c r="AA14" s="4">
        <f>+'Res Non-Disp'!AA14+'CI Non-Disp'!AA14</f>
        <v>799.59529022413744</v>
      </c>
      <c r="AB14" s="4">
        <f>+'Res Non-Disp'!AB14+'CI Non-Disp'!AB14</f>
        <v>814.86610535367356</v>
      </c>
      <c r="AC14" s="4">
        <f>+'Res Non-Disp'!AC14+'CI Non-Disp'!AC14</f>
        <v>829.90853862476661</v>
      </c>
      <c r="AD14" s="4">
        <f>+'Res Non-Disp'!AD14+'CI Non-Disp'!AD14</f>
        <v>844.45315295034334</v>
      </c>
      <c r="AE14" s="4">
        <f>+'Res Non-Disp'!AE14+'CI Non-Disp'!AE14</f>
        <v>858.58054251436863</v>
      </c>
      <c r="AF14" s="4">
        <f>+'Res Non-Disp'!AF14+'CI Non-Disp'!AF14</f>
        <v>872.36468685173804</v>
      </c>
      <c r="AG14" s="4">
        <f>+'Res Non-Disp'!AG14+'CI Non-Disp'!AG14</f>
        <v>885.82818504937541</v>
      </c>
      <c r="AH14" s="4">
        <f>+'Res Non-Disp'!AH14+'CI Non-Disp'!AH14</f>
        <v>898.96636619927096</v>
      </c>
      <c r="AI14" s="4">
        <f>+'Res Non-Disp'!AI14+'CI Non-Disp'!AI14</f>
        <v>911.761781967351</v>
      </c>
      <c r="AJ14" s="4">
        <f>+'Res Non-Disp'!AJ14+'CI Non-Disp'!AJ14</f>
        <v>924.24234199508146</v>
      </c>
      <c r="AK14" s="4">
        <f>+'Res Non-Disp'!AK14+'CI Non-Disp'!AK14</f>
        <v>936.42647270627913</v>
      </c>
      <c r="AL14" s="4">
        <f>+'Res Non-Disp'!AL14+'CI Non-Disp'!AL14</f>
        <v>948.32260096476557</v>
      </c>
      <c r="AM14" s="4">
        <f>+'Res Non-Disp'!AM14+'CI Non-Disp'!AM14</f>
        <v>959.93660263420497</v>
      </c>
      <c r="AN14" s="4">
        <f>+'Res Non-Disp'!AN14+'CI Non-Disp'!AN14</f>
        <v>971.27625199716226</v>
      </c>
      <c r="AO14" s="4">
        <f>+'Res Non-Disp'!AO14+'CI Non-Disp'!AO14</f>
        <v>982.35386340719754</v>
      </c>
      <c r="AP14" s="4">
        <f>+'Res Non-Disp'!AP14+'CI Non-Disp'!AP14</f>
        <v>993.17894406604762</v>
      </c>
      <c r="AQ14" s="4">
        <f>+'Res Non-Disp'!AQ14+'CI Non-Disp'!AQ14</f>
        <v>1003.7593957154752</v>
      </c>
      <c r="AR14" s="4">
        <f>+'Res Non-Disp'!AR14+'CI Non-Disp'!AR14</f>
        <v>1014.1030255752721</v>
      </c>
    </row>
    <row r="15" spans="1:46" ht="12" customHeight="1">
      <c r="A15" s="10" t="s">
        <v>11</v>
      </c>
      <c r="B15" s="4">
        <f>+'Res Non-Disp'!B15+'CI Non-Disp'!B15</f>
        <v>250.3118088349467</v>
      </c>
      <c r="C15" s="4">
        <f>+'Res Non-Disp'!C15+'CI Non-Disp'!C15</f>
        <v>276.90659301593212</v>
      </c>
      <c r="D15" s="4">
        <f>+'Res Non-Disp'!D15+'CI Non-Disp'!D15</f>
        <v>299.15085431391748</v>
      </c>
      <c r="E15" s="4">
        <f>+'Res Non-Disp'!E15+'CI Non-Disp'!E15</f>
        <v>319.33418285810717</v>
      </c>
      <c r="F15" s="4">
        <f>+'Res Non-Disp'!F15+'CI Non-Disp'!F15</f>
        <v>341.28877037638028</v>
      </c>
      <c r="G15" s="4">
        <f>+'Res Non-Disp'!G15+'CI Non-Disp'!G15</f>
        <v>364.73587678639558</v>
      </c>
      <c r="H15" s="4">
        <f>+'Res Non-Disp'!H15+'CI Non-Disp'!H15</f>
        <v>387.69387324060443</v>
      </c>
      <c r="I15" s="4">
        <f>+'Res Non-Disp'!I15+'CI Non-Disp'!I15</f>
        <v>419.05157889907173</v>
      </c>
      <c r="J15" s="4">
        <f>+'Res Non-Disp'!J15+'CI Non-Disp'!J15</f>
        <v>452.17293146383264</v>
      </c>
      <c r="K15" s="4">
        <f>+'Res Non-Disp'!K15+'CI Non-Disp'!K15</f>
        <v>483.71235794062864</v>
      </c>
      <c r="L15" s="4">
        <f>+'Res Non-Disp'!L15+'CI Non-Disp'!L15</f>
        <v>520.9951587654881</v>
      </c>
      <c r="M15" s="4">
        <f>+'Res Non-Disp'!M15+'CI Non-Disp'!M15</f>
        <v>566.42910018095904</v>
      </c>
      <c r="N15" s="4">
        <f>+'Res Non-Disp'!N15+'CI Non-Disp'!N15</f>
        <v>628.40646547316783</v>
      </c>
      <c r="O15" s="4">
        <f>+'Res Non-Disp'!O15+'CI Non-Disp'!O15</f>
        <v>692.03574967826785</v>
      </c>
      <c r="P15" s="4">
        <f>+'Res Non-Disp'!P15+'CI Non-Disp'!P15</f>
        <v>753.23136875657542</v>
      </c>
      <c r="Q15" s="4">
        <f>+'Res Non-Disp'!Q15+'CI Non-Disp'!Q15</f>
        <v>806.33952145470766</v>
      </c>
      <c r="R15" s="4">
        <f>+'Res Non-Disp'!R15+'CI Non-Disp'!R15</f>
        <v>852.64092250581439</v>
      </c>
      <c r="S15" s="4">
        <f>+'Res Non-Disp'!S15+'CI Non-Disp'!S15</f>
        <v>892.5270380736722</v>
      </c>
      <c r="T15" s="4">
        <f>+'Res Non-Disp'!T15+'CI Non-Disp'!T15</f>
        <v>929.84184506407485</v>
      </c>
      <c r="U15" s="4">
        <f>+'Res Non-Disp'!U15+'CI Non-Disp'!U15</f>
        <v>959.73711991226651</v>
      </c>
      <c r="V15" s="4">
        <f>+'Res Non-Disp'!V15+'CI Non-Disp'!V15</f>
        <v>987.04820720577072</v>
      </c>
      <c r="W15" s="4">
        <f>+'Res Non-Disp'!W15+'CI Non-Disp'!W15</f>
        <v>1013.0748507367421</v>
      </c>
      <c r="X15" s="4">
        <f>+'Res Non-Disp'!X15+'CI Non-Disp'!X15</f>
        <v>1039.9572399634649</v>
      </c>
      <c r="Y15" s="4">
        <f>+'Res Non-Disp'!Y15+'CI Non-Disp'!Y15</f>
        <v>1064.7180368398058</v>
      </c>
      <c r="Z15" s="4">
        <f>+'Res Non-Disp'!Z15+'CI Non-Disp'!Z15</f>
        <v>1087.8176098359791</v>
      </c>
      <c r="AA15" s="4">
        <f>+'Res Non-Disp'!AA15+'CI Non-Disp'!AA15</f>
        <v>1110.1997767612404</v>
      </c>
      <c r="AB15" s="4">
        <f>+'Res Non-Disp'!AB15+'CI Non-Disp'!AB15</f>
        <v>1132.1447799136304</v>
      </c>
      <c r="AC15" s="4">
        <f>+'Res Non-Disp'!AC15+'CI Non-Disp'!AC15</f>
        <v>1153.7602065969452</v>
      </c>
      <c r="AD15" s="4">
        <f>+'Res Non-Disp'!AD15+'CI Non-Disp'!AD15</f>
        <v>1174.4938628095485</v>
      </c>
      <c r="AE15" s="4">
        <f>+'Res Non-Disp'!AE15+'CI Non-Disp'!AE15</f>
        <v>1194.5026337026793</v>
      </c>
      <c r="AF15" s="4">
        <f>+'Res Non-Disp'!AF15+'CI Non-Disp'!AF15</f>
        <v>1213.9550602172626</v>
      </c>
      <c r="AG15" s="4">
        <f>+'Res Non-Disp'!AG15+'CI Non-Disp'!AG15</f>
        <v>1232.8801334579239</v>
      </c>
      <c r="AH15" s="4">
        <f>+'Res Non-Disp'!AH15+'CI Non-Disp'!AH15</f>
        <v>1251.2616193144738</v>
      </c>
      <c r="AI15" s="4">
        <f>+'Res Non-Disp'!AI15+'CI Non-Disp'!AI15</f>
        <v>1269.0609958222062</v>
      </c>
      <c r="AJ15" s="4">
        <f>+'Res Non-Disp'!AJ15+'CI Non-Disp'!AJ15</f>
        <v>1286.3322019830616</v>
      </c>
      <c r="AK15" s="4">
        <f>+'Res Non-Disp'!AK15+'CI Non-Disp'!AK15</f>
        <v>1303.1106464921077</v>
      </c>
      <c r="AL15" s="4">
        <f>+'Res Non-Disp'!AL15+'CI Non-Disp'!AL15</f>
        <v>1319.4077742401569</v>
      </c>
      <c r="AM15" s="4">
        <f>+'Res Non-Disp'!AM15+'CI Non-Disp'!AM15</f>
        <v>1335.2318717995361</v>
      </c>
      <c r="AN15" s="4">
        <f>+'Res Non-Disp'!AN15+'CI Non-Disp'!AN15</f>
        <v>1350.5956394654245</v>
      </c>
      <c r="AO15" s="4">
        <f>+'Res Non-Disp'!AO15+'CI Non-Disp'!AO15</f>
        <v>1365.5209975397806</v>
      </c>
      <c r="AP15" s="4">
        <f>+'Res Non-Disp'!AP15+'CI Non-Disp'!AP15</f>
        <v>1380.0241029585673</v>
      </c>
      <c r="AQ15" s="4">
        <f>+'Res Non-Disp'!AQ15+'CI Non-Disp'!AQ15</f>
        <v>1394.1176473411072</v>
      </c>
      <c r="AR15" s="4">
        <f>+'Res Non-Disp'!AR15+'CI Non-Disp'!AR15</f>
        <v>1407.8145467178554</v>
      </c>
    </row>
    <row r="16" spans="1:46">
      <c r="A16" s="11" t="s">
        <v>12</v>
      </c>
      <c r="B16" s="4">
        <f>+'Res Non-Disp'!B16+'CI Non-Disp'!B16</f>
        <v>291.39035976756554</v>
      </c>
      <c r="C16" s="4">
        <f>+'Res Non-Disp'!C16+'CI Non-Disp'!C16</f>
        <v>323.83124112084977</v>
      </c>
      <c r="D16" s="4">
        <f>+'Res Non-Disp'!D16+'CI Non-Disp'!D16</f>
        <v>350.43335905734688</v>
      </c>
      <c r="E16" s="4">
        <f>+'Res Non-Disp'!E16+'CI Non-Disp'!E16</f>
        <v>375.02511736207254</v>
      </c>
      <c r="F16" s="4">
        <f>+'Res Non-Disp'!F16+'CI Non-Disp'!F16</f>
        <v>402.15255753257674</v>
      </c>
      <c r="G16" s="4">
        <f>+'Res Non-Disp'!G16+'CI Non-Disp'!G16</f>
        <v>431.00028183767438</v>
      </c>
      <c r="H16" s="4">
        <f>+'Res Non-Disp'!H16+'CI Non-Disp'!H16</f>
        <v>459.02786280018108</v>
      </c>
      <c r="I16" s="4">
        <f>+'Res Non-Disp'!I16+'CI Non-Disp'!I16</f>
        <v>498.47448646477295</v>
      </c>
      <c r="J16" s="4">
        <f>+'Res Non-Disp'!J16+'CI Non-Disp'!J16</f>
        <v>539.0416676225534</v>
      </c>
      <c r="K16" s="4">
        <f>+'Res Non-Disp'!K16+'CI Non-Disp'!K16</f>
        <v>577.46976443918084</v>
      </c>
      <c r="L16" s="4">
        <f>+'Res Non-Disp'!L16+'CI Non-Disp'!L16</f>
        <v>623.86862407017213</v>
      </c>
      <c r="M16" s="4">
        <f>+'Res Non-Disp'!M16+'CI Non-Disp'!M16</f>
        <v>680.35673829290181</v>
      </c>
      <c r="N16" s="4">
        <f>+'Res Non-Disp'!N16+'CI Non-Disp'!N16</f>
        <v>758.11017103101358</v>
      </c>
      <c r="O16" s="4">
        <f>+'Res Non-Disp'!O16+'CI Non-Disp'!O16</f>
        <v>835.86168094907555</v>
      </c>
      <c r="P16" s="4">
        <f>+'Res Non-Disp'!P16+'CI Non-Disp'!P16</f>
        <v>910.53757697892377</v>
      </c>
      <c r="Q16" s="4">
        <f>+'Res Non-Disp'!Q16+'CI Non-Disp'!Q16</f>
        <v>974.63626852458356</v>
      </c>
      <c r="R16" s="4">
        <f>+'Res Non-Disp'!R16+'CI Non-Disp'!R16</f>
        <v>1030.6909086231685</v>
      </c>
      <c r="S16" s="4">
        <f>+'Res Non-Disp'!S16+'CI Non-Disp'!S16</f>
        <v>1078.8790312920887</v>
      </c>
      <c r="T16" s="4">
        <f>+'Res Non-Disp'!T16+'CI Non-Disp'!T16</f>
        <v>1124.3911353497365</v>
      </c>
      <c r="U16" s="4">
        <f>+'Res Non-Disp'!U16+'CI Non-Disp'!U16</f>
        <v>1160.1290074009421</v>
      </c>
      <c r="V16" s="4">
        <f>+'Res Non-Disp'!V16+'CI Non-Disp'!V16</f>
        <v>1193.4320749782701</v>
      </c>
      <c r="W16" s="4">
        <f>+'Res Non-Disp'!W16+'CI Non-Disp'!W16</f>
        <v>1225.1754213626175</v>
      </c>
      <c r="X16" s="4">
        <f>+'Res Non-Disp'!X16+'CI Non-Disp'!X16</f>
        <v>1257.5442104804479</v>
      </c>
      <c r="Y16" s="4">
        <f>+'Res Non-Disp'!Y16+'CI Non-Disp'!Y16</f>
        <v>1287.5939922364273</v>
      </c>
      <c r="Z16" s="4">
        <f>+'Res Non-Disp'!Z16+'CI Non-Disp'!Z16</f>
        <v>1315.5879022816173</v>
      </c>
      <c r="AA16" s="4">
        <f>+'Res Non-Disp'!AA16+'CI Non-Disp'!AA16</f>
        <v>1342.797092082033</v>
      </c>
      <c r="AB16" s="4">
        <f>+'Res Non-Disp'!AB16+'CI Non-Disp'!AB16</f>
        <v>1369.4557213722726</v>
      </c>
      <c r="AC16" s="4">
        <f>+'Res Non-Disp'!AC16+'CI Non-Disp'!AC16</f>
        <v>1395.6906654490524</v>
      </c>
      <c r="AD16" s="4">
        <f>+'Res Non-Disp'!AD16+'CI Non-Disp'!AD16</f>
        <v>1420.8621023623439</v>
      </c>
      <c r="AE16" s="4">
        <f>+'Res Non-Disp'!AE16+'CI Non-Disp'!AE16</f>
        <v>1445.1554372039516</v>
      </c>
      <c r="AF16" s="4">
        <f>+'Res Non-Disp'!AF16+'CI Non-Disp'!AF16</f>
        <v>1468.7826685089144</v>
      </c>
      <c r="AG16" s="4">
        <f>+'Res Non-Disp'!AG16+'CI Non-Disp'!AG16</f>
        <v>1491.7651472846958</v>
      </c>
      <c r="AH16" s="4">
        <f>+'Res Non-Disp'!AH16+'CI Non-Disp'!AH16</f>
        <v>1514.0859189678749</v>
      </c>
      <c r="AI16" s="4">
        <f>+'Res Non-Disp'!AI16+'CI Non-Disp'!AI16</f>
        <v>1535.7021396202053</v>
      </c>
      <c r="AJ16" s="4">
        <f>+'Res Non-Disp'!AJ16+'CI Non-Disp'!AJ16</f>
        <v>1556.678421345563</v>
      </c>
      <c r="AK16" s="4">
        <f>+'Res Non-Disp'!AK16+'CI Non-Disp'!AK16</f>
        <v>1577.0576335099959</v>
      </c>
      <c r="AL16" s="4">
        <f>+'Res Non-Disp'!AL16+'CI Non-Disp'!AL16</f>
        <v>1596.8522022291331</v>
      </c>
      <c r="AM16" s="4">
        <f>+'Res Non-Disp'!AM16+'CI Non-Disp'!AM16</f>
        <v>1616.0729471380746</v>
      </c>
      <c r="AN16" s="4">
        <f>+'Res Non-Disp'!AN16+'CI Non-Disp'!AN16</f>
        <v>1634.7356872276532</v>
      </c>
      <c r="AO16" s="4">
        <f>+'Res Non-Disp'!AO16+'CI Non-Disp'!AO16</f>
        <v>1652.8668008159366</v>
      </c>
      <c r="AP16" s="4">
        <f>+'Res Non-Disp'!AP16+'CI Non-Disp'!AP16</f>
        <v>1670.4857841395465</v>
      </c>
      <c r="AQ16" s="4">
        <f>+'Res Non-Disp'!AQ16+'CI Non-Disp'!AQ16</f>
        <v>1687.6079262718085</v>
      </c>
      <c r="AR16" s="4">
        <f>+'Res Non-Disp'!AR16+'CI Non-Disp'!AR16</f>
        <v>1704.2490316184328</v>
      </c>
    </row>
    <row r="17" spans="1:44">
      <c r="A17" s="1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9"/>
      <c r="AI17" s="9"/>
      <c r="AJ17" s="9"/>
      <c r="AK17" s="9"/>
      <c r="AL17" s="9"/>
      <c r="AM17" s="9"/>
    </row>
    <row r="18" spans="1:44">
      <c r="A18" s="13"/>
      <c r="N18" s="9"/>
      <c r="O18" s="9"/>
      <c r="AI18" s="9"/>
      <c r="AJ18" s="9"/>
      <c r="AK18" s="9"/>
      <c r="AL18" s="9"/>
      <c r="AM18" s="9"/>
    </row>
    <row r="19" spans="1:44">
      <c r="B19" s="21"/>
      <c r="C19" s="22"/>
      <c r="D19" s="21"/>
      <c r="N19" s="9"/>
      <c r="O19" s="9"/>
      <c r="AI19" s="9"/>
      <c r="AJ19" s="9"/>
      <c r="AK19" s="9"/>
      <c r="AL19" s="9"/>
      <c r="AM19" s="9"/>
    </row>
    <row r="20" spans="1:44">
      <c r="B20" s="21"/>
      <c r="C20" s="22"/>
      <c r="D20" s="21"/>
      <c r="N20" s="9"/>
      <c r="O20" s="9"/>
      <c r="AI20" s="9"/>
      <c r="AJ20" s="9"/>
      <c r="AK20" s="9"/>
      <c r="AL20" s="9"/>
      <c r="AM20" s="9"/>
    </row>
    <row r="21" spans="1:44">
      <c r="B21" s="21"/>
      <c r="C21" s="22"/>
      <c r="D21" s="21"/>
      <c r="N21" s="9"/>
      <c r="O21" s="9"/>
      <c r="AI21" s="9"/>
      <c r="AJ21" s="9"/>
      <c r="AK21" s="9"/>
      <c r="AL21" s="9"/>
      <c r="AM21" s="9"/>
    </row>
    <row r="22" spans="1:44">
      <c r="A22" s="15" t="s">
        <v>13</v>
      </c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0"/>
      <c r="O22" s="16"/>
      <c r="P22" s="16"/>
      <c r="Q22" s="16"/>
      <c r="R22" s="16"/>
      <c r="S22" s="36"/>
      <c r="T22" s="16"/>
      <c r="U22" s="16"/>
      <c r="V22" s="16"/>
      <c r="W22" s="16"/>
      <c r="X22" s="17"/>
      <c r="AI22" s="9"/>
      <c r="AJ22" s="9"/>
      <c r="AK22" s="9"/>
      <c r="AL22" s="9"/>
      <c r="AM22" s="9"/>
    </row>
    <row r="23" spans="1:44">
      <c r="A23" s="10"/>
      <c r="B23" s="25" t="s">
        <v>17</v>
      </c>
      <c r="C23" s="25" t="s">
        <v>17</v>
      </c>
      <c r="D23" s="25" t="s">
        <v>17</v>
      </c>
      <c r="E23" s="25" t="s">
        <v>17</v>
      </c>
      <c r="F23" s="1"/>
      <c r="G23" s="1"/>
      <c r="H23" s="1"/>
      <c r="I23" s="1"/>
      <c r="J23" s="1"/>
      <c r="K23" s="1"/>
      <c r="L23" s="1"/>
      <c r="M23" s="1"/>
      <c r="N23" s="19"/>
      <c r="O23" s="9"/>
      <c r="P23" s="9"/>
      <c r="Q23" s="9"/>
      <c r="R23" s="9"/>
      <c r="S23" s="9"/>
      <c r="T23" s="9"/>
      <c r="U23" s="9"/>
      <c r="V23" s="9"/>
      <c r="W23" s="9"/>
      <c r="X23" s="18"/>
      <c r="AI23" s="9"/>
      <c r="AJ23" s="9"/>
      <c r="AK23" s="9"/>
      <c r="AL23" s="9"/>
      <c r="AM23" s="9"/>
    </row>
    <row r="24" spans="1:44">
      <c r="A24" s="10"/>
      <c r="B24" s="2">
        <v>1998</v>
      </c>
      <c r="C24" s="2">
        <v>1999</v>
      </c>
      <c r="D24" s="2">
        <v>2000</v>
      </c>
      <c r="E24" s="2">
        <v>2001</v>
      </c>
      <c r="F24" s="2">
        <v>2002</v>
      </c>
      <c r="G24" s="2">
        <v>2003</v>
      </c>
      <c r="H24" s="2">
        <v>2004</v>
      </c>
      <c r="I24" s="2">
        <v>2005</v>
      </c>
      <c r="J24" s="2">
        <v>2006</v>
      </c>
      <c r="K24" s="2">
        <v>2007</v>
      </c>
      <c r="L24" s="2">
        <v>2008</v>
      </c>
      <c r="M24" s="2">
        <v>2009</v>
      </c>
      <c r="N24" s="3">
        <v>2010</v>
      </c>
      <c r="O24" s="2">
        <v>2011</v>
      </c>
      <c r="P24" s="2">
        <v>2012</v>
      </c>
      <c r="Q24" s="2">
        <v>2013</v>
      </c>
      <c r="R24" s="2">
        <v>2014</v>
      </c>
      <c r="S24" s="2">
        <v>2015</v>
      </c>
      <c r="T24" s="2">
        <v>2016</v>
      </c>
      <c r="U24" s="2">
        <v>2017</v>
      </c>
      <c r="V24" s="2">
        <v>2018</v>
      </c>
      <c r="W24" s="2">
        <v>2019</v>
      </c>
      <c r="X24" s="3">
        <v>2020</v>
      </c>
      <c r="Y24" s="28">
        <f>+X24+1</f>
        <v>2021</v>
      </c>
      <c r="Z24" s="28">
        <f>+Y24+1</f>
        <v>2022</v>
      </c>
      <c r="AA24" s="28">
        <f>+Z24+1</f>
        <v>2023</v>
      </c>
      <c r="AB24" s="28">
        <f>+AA24+1</f>
        <v>2024</v>
      </c>
      <c r="AC24" s="28">
        <f t="shared" ref="AC24:AH24" si="11">+AB24+1</f>
        <v>2025</v>
      </c>
      <c r="AD24" s="28">
        <f t="shared" si="11"/>
        <v>2026</v>
      </c>
      <c r="AE24" s="28">
        <f t="shared" si="11"/>
        <v>2027</v>
      </c>
      <c r="AF24" s="28">
        <f t="shared" si="11"/>
        <v>2028</v>
      </c>
      <c r="AG24" s="28">
        <f t="shared" si="11"/>
        <v>2029</v>
      </c>
      <c r="AH24" s="28">
        <f t="shared" si="11"/>
        <v>2030</v>
      </c>
      <c r="AI24" s="28">
        <f t="shared" ref="AI24" si="12">+AH24+1</f>
        <v>2031</v>
      </c>
      <c r="AJ24" s="28">
        <f t="shared" ref="AJ24" si="13">+AI24+1</f>
        <v>2032</v>
      </c>
      <c r="AK24" s="28">
        <f t="shared" ref="AK24" si="14">+AJ24+1</f>
        <v>2033</v>
      </c>
      <c r="AL24" s="28">
        <f t="shared" ref="AL24" si="15">+AK24+1</f>
        <v>2034</v>
      </c>
      <c r="AM24" s="28">
        <f t="shared" ref="AM24" si="16">+AL24+1</f>
        <v>2035</v>
      </c>
      <c r="AN24" s="28">
        <f t="shared" ref="AN24" si="17">+AM24+1</f>
        <v>2036</v>
      </c>
      <c r="AO24" s="28">
        <f t="shared" ref="AO24" si="18">+AN24+1</f>
        <v>2037</v>
      </c>
      <c r="AP24" s="28">
        <f t="shared" ref="AP24" si="19">+AO24+1</f>
        <v>2038</v>
      </c>
      <c r="AQ24" s="28">
        <f t="shared" ref="AQ24" si="20">+AP24+1</f>
        <v>2039</v>
      </c>
      <c r="AR24" s="28">
        <f t="shared" ref="AR24" si="21">+AQ24+1</f>
        <v>2040</v>
      </c>
    </row>
    <row r="25" spans="1:44">
      <c r="A25" s="10" t="s">
        <v>1</v>
      </c>
      <c r="B25" s="4">
        <f>'Res Non-Disp'!B25+'CI Non-Disp'!B25</f>
        <v>263.726</v>
      </c>
      <c r="C25" s="4">
        <f>'Res Non-Disp'!C25+'CI Non-Disp'!C25</f>
        <v>299.13499999999999</v>
      </c>
      <c r="D25" s="4">
        <f>'Res Non-Disp'!D25+'CI Non-Disp'!D25</f>
        <v>332.19799999999998</v>
      </c>
      <c r="E25" s="4">
        <f>'Res Non-Disp'!E25+'CI Non-Disp'!E25</f>
        <v>357.73</v>
      </c>
      <c r="F25" s="4">
        <f>'Res Non-Disp'!F25+'CI Non-Disp'!F25</f>
        <v>381.78999999999996</v>
      </c>
      <c r="G25" s="4">
        <f>'Res Non-Disp'!G25+'CI Non-Disp'!G25</f>
        <v>408.70400000000001</v>
      </c>
      <c r="H25" s="4">
        <f>'Res Non-Disp'!H25+'CI Non-Disp'!H25</f>
        <v>437.20400000000001</v>
      </c>
      <c r="I25" s="4">
        <f>'Res Non-Disp'!I25+'CI Non-Disp'!I25</f>
        <v>464.68</v>
      </c>
      <c r="J25" s="4">
        <f>'Res Non-Disp'!J25+'CI Non-Disp'!J25</f>
        <v>504.49899999999997</v>
      </c>
      <c r="K25" s="4">
        <f>'Res Non-Disp'!K25+'CI Non-Disp'!K25</f>
        <v>544.39800000000002</v>
      </c>
      <c r="L25" s="4">
        <f>'Res Non-Disp'!L25+'CI Non-Disp'!L25</f>
        <v>581.995</v>
      </c>
      <c r="M25" s="4">
        <f>'Res Non-Disp'!M25+'CI Non-Disp'!M25</f>
        <v>628.35199999999998</v>
      </c>
      <c r="N25" s="5">
        <f>'Res Non-Disp'!N25+'CI Non-Disp'!N25</f>
        <v>684.73599999999999</v>
      </c>
      <c r="O25" s="4">
        <f>'Res Non-Disp'!O25+'CI Non-Disp'!O25</f>
        <v>763.02106900000001</v>
      </c>
      <c r="P25" s="4">
        <f>'Res Non-Disp'!P25+'CI Non-Disp'!P25</f>
        <v>839.31306900000004</v>
      </c>
      <c r="Q25" s="4">
        <f>'Res Non-Disp'!Q25+'CI Non-Disp'!Q25</f>
        <v>912.48685699999999</v>
      </c>
      <c r="R25" s="4">
        <f>'Res Non-Disp'!R25+'CI Non-Disp'!R25</f>
        <v>974.59730133552125</v>
      </c>
      <c r="S25" s="4">
        <f>'Res Non-Disp'!S25+'CI Non-Disp'!S25</f>
        <v>1029.0841556915484</v>
      </c>
      <c r="T25" s="4">
        <f>'Res Non-Disp'!T25+'CI Non-Disp'!T25</f>
        <v>1075.825166841988</v>
      </c>
      <c r="U25" s="4">
        <f>'Res Non-Disp'!U25+'CI Non-Disp'!U25</f>
        <v>1120.3996158843131</v>
      </c>
      <c r="V25" s="4">
        <f>'Res Non-Disp'!V25+'CI Non-Disp'!V25</f>
        <v>1154.6856055751466</v>
      </c>
      <c r="W25" s="4">
        <f>'Res Non-Disp'!W25+'CI Non-Disp'!W25</f>
        <v>1187.2949453140163</v>
      </c>
      <c r="X25" s="5">
        <f>'Res Non-Disp'!X25+'CI Non-Disp'!X25</f>
        <v>1218.3834989683944</v>
      </c>
      <c r="Y25" s="5">
        <f>'Res Non-Disp'!Y25+'CI Non-Disp'!Y25</f>
        <v>1241.3834989683944</v>
      </c>
      <c r="Z25" s="5">
        <f>'Res Non-Disp'!Z25+'CI Non-Disp'!Z25</f>
        <v>1264.3834989683944</v>
      </c>
      <c r="AA25" s="5">
        <f>'Res Non-Disp'!AA25+'CI Non-Disp'!AA25</f>
        <v>1287.3834989683944</v>
      </c>
      <c r="AB25" s="5">
        <f>'Res Non-Disp'!AB25+'CI Non-Disp'!AB25</f>
        <v>1310.3834989683942</v>
      </c>
      <c r="AC25" s="5">
        <f>'Res Non-Disp'!AC25+'CI Non-Disp'!AC25</f>
        <v>1333.3834989683942</v>
      </c>
      <c r="AD25" s="5">
        <f>'Res Non-Disp'!AD25+'CI Non-Disp'!AD25</f>
        <v>1356.3834989683942</v>
      </c>
      <c r="AE25" s="5">
        <f>'Res Non-Disp'!AE25+'CI Non-Disp'!AE25</f>
        <v>1379.3834989683942</v>
      </c>
      <c r="AF25" s="5">
        <f>'Res Non-Disp'!AF25+'CI Non-Disp'!AF25</f>
        <v>1402.3834989683942</v>
      </c>
      <c r="AG25" s="5">
        <f>'Res Non-Disp'!AG25+'CI Non-Disp'!AG25</f>
        <v>1425.3834989683942</v>
      </c>
      <c r="AH25" s="4">
        <f>'Res Non-Disp'!AH25+'CI Non-Disp'!AH25</f>
        <v>1448.3834989683942</v>
      </c>
      <c r="AI25" s="4">
        <f>'Res Non-Disp'!AI25+'CI Non-Disp'!AI25</f>
        <v>1471.3834989683942</v>
      </c>
      <c r="AJ25" s="4">
        <f>'Res Non-Disp'!AJ25+'CI Non-Disp'!AJ25</f>
        <v>1494.3834989683942</v>
      </c>
      <c r="AK25" s="4">
        <f>'Res Non-Disp'!AK25+'CI Non-Disp'!AK25</f>
        <v>1517.3834989683942</v>
      </c>
      <c r="AL25" s="4">
        <f>'Res Non-Disp'!AL25+'CI Non-Disp'!AL25</f>
        <v>1540.3834989683942</v>
      </c>
      <c r="AM25" s="4">
        <f>'Res Non-Disp'!AM25+'CI Non-Disp'!AM25</f>
        <v>1563.3834989683942</v>
      </c>
      <c r="AN25" s="4">
        <f>'Res Non-Disp'!AN25+'CI Non-Disp'!AN25</f>
        <v>1586.3834989683942</v>
      </c>
      <c r="AO25" s="4">
        <f>'Res Non-Disp'!AO25+'CI Non-Disp'!AO25</f>
        <v>1609.3834989683942</v>
      </c>
      <c r="AP25" s="4">
        <f>'Res Non-Disp'!AP25+'CI Non-Disp'!AP25</f>
        <v>1632.3834989683942</v>
      </c>
      <c r="AQ25" s="4">
        <f>'Res Non-Disp'!AQ25+'CI Non-Disp'!AQ25</f>
        <v>1655.3834989683942</v>
      </c>
      <c r="AR25" s="4">
        <f>'Res Non-Disp'!AR25+'CI Non-Disp'!AR25</f>
        <v>1678.3834989683942</v>
      </c>
    </row>
    <row r="26" spans="1:44">
      <c r="A26" s="10" t="s">
        <v>2</v>
      </c>
      <c r="B26" s="4">
        <f>'Res Non-Disp'!B26+'CI Non-Disp'!B26</f>
        <v>256.44958333333329</v>
      </c>
      <c r="C26" s="4">
        <f>'Res Non-Disp'!C26+'CI Non-Disp'!C26</f>
        <v>290.04115586359865</v>
      </c>
      <c r="D26" s="4">
        <f>'Res Non-Disp'!D26+'CI Non-Disp'!D26</f>
        <v>320.98260307866417</v>
      </c>
      <c r="E26" s="4">
        <f>'Res Non-Disp'!E26+'CI Non-Disp'!E26</f>
        <v>345.22158709366852</v>
      </c>
      <c r="F26" s="4">
        <f>'Res Non-Disp'!F26+'CI Non-Disp'!F26</f>
        <v>368.40026659854487</v>
      </c>
      <c r="G26" s="4">
        <f>'Res Non-Disp'!G26+'CI Non-Disp'!G26</f>
        <v>394.20069169826451</v>
      </c>
      <c r="H26" s="4">
        <f>'Res Non-Disp'!H26+'CI Non-Disp'!H26</f>
        <v>421.30658393438551</v>
      </c>
      <c r="I26" s="4">
        <f>'Res Non-Disp'!I26+'CI Non-Disp'!I26</f>
        <v>448.49825129169614</v>
      </c>
      <c r="J26" s="4">
        <f>'Res Non-Disp'!J26+'CI Non-Disp'!J26</f>
        <v>486.4895549223919</v>
      </c>
      <c r="K26" s="4">
        <f>'Res Non-Disp'!K26+'CI Non-Disp'!K26</f>
        <v>524.36781664175146</v>
      </c>
      <c r="L26" s="4">
        <f>'Res Non-Disp'!L26+'CI Non-Disp'!L26</f>
        <v>560.92948192260906</v>
      </c>
      <c r="M26" s="4">
        <f>'Res Non-Disp'!M26+'CI Non-Disp'!M26</f>
        <v>605.94838336473367</v>
      </c>
      <c r="N26" s="5">
        <f>'Res Non-Disp'!N26+'CI Non-Disp'!N26</f>
        <v>661.47637228555857</v>
      </c>
      <c r="O26" s="4">
        <f>'Res Non-Disp'!O26+'CI Non-Disp'!O26</f>
        <v>735.99720605275149</v>
      </c>
      <c r="P26" s="4">
        <f>'Res Non-Disp'!P26+'CI Non-Disp'!P26</f>
        <v>808.52732795956103</v>
      </c>
      <c r="Q26" s="4">
        <f>'Res Non-Disp'!Q26+'CI Non-Disp'!Q26</f>
        <v>877.4512637887708</v>
      </c>
      <c r="R26" s="4">
        <f>'Res Non-Disp'!R26+'CI Non-Disp'!R26</f>
        <v>936.09487484150816</v>
      </c>
      <c r="S26" s="4">
        <f>'Res Non-Disp'!S26+'CI Non-Disp'!S26</f>
        <v>987.45631857452099</v>
      </c>
      <c r="T26" s="4">
        <f>'Res Non-Disp'!T26+'CI Non-Disp'!T26</f>
        <v>1031.872216279897</v>
      </c>
      <c r="U26" s="4">
        <f>'Res Non-Disp'!U26+'CI Non-Disp'!U26</f>
        <v>1073.5756929945383</v>
      </c>
      <c r="V26" s="4">
        <f>'Res Non-Disp'!V26+'CI Non-Disp'!V26</f>
        <v>1106.1491908603887</v>
      </c>
      <c r="W26" s="4">
        <f>'Res Non-Disp'!W26+'CI Non-Disp'!W26</f>
        <v>1137.1356553696617</v>
      </c>
      <c r="X26" s="5">
        <f>'Res Non-Disp'!X26+'CI Non-Disp'!X26</f>
        <v>1166.1492761461609</v>
      </c>
      <c r="Y26" s="5">
        <f>'Res Non-Disp'!Y26+'CI Non-Disp'!Y26</f>
        <v>1188.0899002873598</v>
      </c>
      <c r="Z26" s="5">
        <f>'Res Non-Disp'!Z26+'CI Non-Disp'!Z26</f>
        <v>1210.0305244285585</v>
      </c>
      <c r="AA26" s="5">
        <f>'Res Non-Disp'!AA26+'CI Non-Disp'!AA26</f>
        <v>1231.9711485697574</v>
      </c>
      <c r="AB26" s="5">
        <f>'Res Non-Disp'!AB26+'CI Non-Disp'!AB26</f>
        <v>1253.911772710956</v>
      </c>
      <c r="AC26" s="5">
        <f>'Res Non-Disp'!AC26+'CI Non-Disp'!AC26</f>
        <v>1275.8523968521549</v>
      </c>
      <c r="AD26" s="5">
        <f>'Res Non-Disp'!AD26+'CI Non-Disp'!AD26</f>
        <v>1297.7930209933536</v>
      </c>
      <c r="AE26" s="5">
        <f>'Res Non-Disp'!AE26+'CI Non-Disp'!AE26</f>
        <v>1319.7336451345525</v>
      </c>
      <c r="AF26" s="5">
        <f>'Res Non-Disp'!AF26+'CI Non-Disp'!AF26</f>
        <v>1341.6742692757512</v>
      </c>
      <c r="AG26" s="5">
        <f>'Res Non-Disp'!AG26+'CI Non-Disp'!AG26</f>
        <v>1363.6148934169501</v>
      </c>
      <c r="AH26" s="4">
        <f>'Res Non-Disp'!AH26+'CI Non-Disp'!AH26</f>
        <v>1385.5555175581487</v>
      </c>
      <c r="AI26" s="4">
        <f>'Res Non-Disp'!AI26+'CI Non-Disp'!AI26</f>
        <v>1407.4961416993476</v>
      </c>
      <c r="AJ26" s="4">
        <f>'Res Non-Disp'!AJ26+'CI Non-Disp'!AJ26</f>
        <v>1429.4367658405463</v>
      </c>
      <c r="AK26" s="4">
        <f>'Res Non-Disp'!AK26+'CI Non-Disp'!AK26</f>
        <v>1451.3773899817452</v>
      </c>
      <c r="AL26" s="4">
        <f>'Res Non-Disp'!AL26+'CI Non-Disp'!AL26</f>
        <v>1473.3180141229439</v>
      </c>
      <c r="AM26" s="4">
        <f>'Res Non-Disp'!AM26+'CI Non-Disp'!AM26</f>
        <v>1495.2586382641427</v>
      </c>
      <c r="AN26" s="4">
        <f>'Res Non-Disp'!AN26+'CI Non-Disp'!AN26</f>
        <v>1517.1992624053414</v>
      </c>
      <c r="AO26" s="4">
        <f>'Res Non-Disp'!AO26+'CI Non-Disp'!AO26</f>
        <v>1539.1398865465403</v>
      </c>
      <c r="AP26" s="4">
        <f>'Res Non-Disp'!AP26+'CI Non-Disp'!AP26</f>
        <v>1561.080510687739</v>
      </c>
      <c r="AQ26" s="4">
        <f>'Res Non-Disp'!AQ26+'CI Non-Disp'!AQ26</f>
        <v>1583.0211348289379</v>
      </c>
      <c r="AR26" s="4">
        <f>'Res Non-Disp'!AR26+'CI Non-Disp'!AR26</f>
        <v>1604.9617589701365</v>
      </c>
    </row>
    <row r="27" spans="1:44">
      <c r="A27" s="10" t="s">
        <v>3</v>
      </c>
      <c r="B27" s="4">
        <f>'Res Non-Disp'!B27+'CI Non-Disp'!B27</f>
        <v>236.17316666666667</v>
      </c>
      <c r="C27" s="4">
        <f>'Res Non-Disp'!C27+'CI Non-Disp'!C27</f>
        <v>265.37162204871015</v>
      </c>
      <c r="D27" s="4">
        <f>'Res Non-Disp'!D27+'CI Non-Disp'!D27</f>
        <v>291.89339948839279</v>
      </c>
      <c r="E27" s="4">
        <f>'Res Non-Disp'!E27+'CI Non-Disp'!E27</f>
        <v>312.97774492294849</v>
      </c>
      <c r="F27" s="4">
        <f>'Res Non-Disp'!F27+'CI Non-Disp'!F27</f>
        <v>333.43589697147661</v>
      </c>
      <c r="G27" s="4">
        <f>'Res Non-Disp'!G27+'CI Non-Disp'!G27</f>
        <v>356.0975382185963</v>
      </c>
      <c r="H27" s="4">
        <f>'Res Non-Disp'!H27+'CI Non-Disp'!H27</f>
        <v>379.71889795748405</v>
      </c>
      <c r="I27" s="4">
        <f>'Res Non-Disp'!I27+'CI Non-Disp'!I27</f>
        <v>404.34402929585627</v>
      </c>
      <c r="J27" s="4">
        <f>'Res Non-Disp'!J27+'CI Non-Disp'!J27</f>
        <v>437.55673726307361</v>
      </c>
      <c r="K27" s="4">
        <f>'Res Non-Disp'!K27+'CI Non-Disp'!K27</f>
        <v>470.50512658399163</v>
      </c>
      <c r="L27" s="4">
        <f>'Res Non-Disp'!L27+'CI Non-Disp'!L27</f>
        <v>503.07135172124879</v>
      </c>
      <c r="M27" s="4">
        <f>'Res Non-Disp'!M27+'CI Non-Disp'!M27</f>
        <v>543.11785013629287</v>
      </c>
      <c r="N27" s="5">
        <f>'Res Non-Disp'!N27+'CI Non-Disp'!N27</f>
        <v>593.17511418898187</v>
      </c>
      <c r="O27" s="4">
        <f>'Res Non-Disp'!O27+'CI Non-Disp'!O27</f>
        <v>658.17322958387558</v>
      </c>
      <c r="P27" s="4">
        <f>'Res Non-Disp'!P27+'CI Non-Disp'!P27</f>
        <v>721.35313884048355</v>
      </c>
      <c r="Q27" s="4">
        <f>'Res Non-Disp'!Q27+'CI Non-Disp'!Q27</f>
        <v>780.82891776349061</v>
      </c>
      <c r="R27" s="4">
        <f>'Res Non-Disp'!R27+'CI Non-Disp'!R27</f>
        <v>831.55795794411392</v>
      </c>
      <c r="S27" s="4">
        <f>'Res Non-Disp'!S27+'CI Non-Disp'!S27</f>
        <v>875.91336210625684</v>
      </c>
      <c r="T27" s="4">
        <f>'Res Non-Disp'!T27+'CI Non-Disp'!T27</f>
        <v>914.58552929874838</v>
      </c>
      <c r="U27" s="4">
        <f>'Res Non-Disp'!U27+'CI Non-Disp'!U27</f>
        <v>950.32249908535573</v>
      </c>
      <c r="V27" s="4">
        <f>'Res Non-Disp'!V27+'CI Non-Disp'!V27</f>
        <v>978.67759290609717</v>
      </c>
      <c r="W27" s="4">
        <f>'Res Non-Disp'!W27+'CI Non-Disp'!W27</f>
        <v>1005.6563348092423</v>
      </c>
      <c r="X27" s="5">
        <f>'Res Non-Disp'!X27+'CI Non-Disp'!X27</f>
        <v>1030.4543111244473</v>
      </c>
      <c r="Y27" s="5">
        <f>'Res Non-Disp'!Y27+'CI Non-Disp'!Y27</f>
        <v>1049.6320047045206</v>
      </c>
      <c r="Z27" s="5">
        <f>'Res Non-Disp'!Z27+'CI Non-Disp'!Z27</f>
        <v>1068.8096982845937</v>
      </c>
      <c r="AA27" s="5">
        <f>'Res Non-Disp'!AA27+'CI Non-Disp'!AA27</f>
        <v>1087.9873918646667</v>
      </c>
      <c r="AB27" s="5">
        <f>'Res Non-Disp'!AB27+'CI Non-Disp'!AB27</f>
        <v>1107.1650854447398</v>
      </c>
      <c r="AC27" s="5">
        <f>'Res Non-Disp'!AC27+'CI Non-Disp'!AC27</f>
        <v>1126.3427790248129</v>
      </c>
      <c r="AD27" s="5">
        <f>'Res Non-Disp'!AD27+'CI Non-Disp'!AD27</f>
        <v>1145.5204726048862</v>
      </c>
      <c r="AE27" s="5">
        <f>'Res Non-Disp'!AE27+'CI Non-Disp'!AE27</f>
        <v>1164.6981661849593</v>
      </c>
      <c r="AF27" s="5">
        <f>'Res Non-Disp'!AF27+'CI Non-Disp'!AF27</f>
        <v>1183.8758597650324</v>
      </c>
      <c r="AG27" s="5">
        <f>'Res Non-Disp'!AG27+'CI Non-Disp'!AG27</f>
        <v>1203.0535533451057</v>
      </c>
      <c r="AH27" s="4">
        <f>'Res Non-Disp'!AH27+'CI Non-Disp'!AH27</f>
        <v>1222.2312469251788</v>
      </c>
      <c r="AI27" s="4">
        <f>'Res Non-Disp'!AI27+'CI Non-Disp'!AI27</f>
        <v>1241.4089405052518</v>
      </c>
      <c r="AJ27" s="4">
        <f>'Res Non-Disp'!AJ27+'CI Non-Disp'!AJ27</f>
        <v>1260.5866340853249</v>
      </c>
      <c r="AK27" s="4">
        <f>'Res Non-Disp'!AK27+'CI Non-Disp'!AK27</f>
        <v>1279.764327665398</v>
      </c>
      <c r="AL27" s="4">
        <f>'Res Non-Disp'!AL27+'CI Non-Disp'!AL27</f>
        <v>1298.9420212454713</v>
      </c>
      <c r="AM27" s="4">
        <f>'Res Non-Disp'!AM27+'CI Non-Disp'!AM27</f>
        <v>1318.1197148255442</v>
      </c>
      <c r="AN27" s="4">
        <f>'Res Non-Disp'!AN27+'CI Non-Disp'!AN27</f>
        <v>1337.2974084056173</v>
      </c>
      <c r="AO27" s="4">
        <f>'Res Non-Disp'!AO27+'CI Non-Disp'!AO27</f>
        <v>1356.4751019856903</v>
      </c>
      <c r="AP27" s="4">
        <f>'Res Non-Disp'!AP27+'CI Non-Disp'!AP27</f>
        <v>1375.6527955657634</v>
      </c>
      <c r="AQ27" s="4">
        <f>'Res Non-Disp'!AQ27+'CI Non-Disp'!AQ27</f>
        <v>1394.8304891458365</v>
      </c>
      <c r="AR27" s="4">
        <f>'Res Non-Disp'!AR27+'CI Non-Disp'!AR27</f>
        <v>1414.0081827259094</v>
      </c>
    </row>
    <row r="28" spans="1:44">
      <c r="A28" s="10" t="s">
        <v>4</v>
      </c>
      <c r="B28" s="4">
        <f>'Res Non-Disp'!B28+'CI Non-Disp'!B28</f>
        <v>187.226</v>
      </c>
      <c r="C28" s="4">
        <f>'Res Non-Disp'!C28+'CI Non-Disp'!C28</f>
        <v>202.45346140468996</v>
      </c>
      <c r="D28" s="4">
        <f>'Res Non-Disp'!D28+'CI Non-Disp'!D28</f>
        <v>214.96479971304748</v>
      </c>
      <c r="E28" s="4">
        <f>'Res Non-Disp'!E28+'CI Non-Disp'!E28</f>
        <v>226.0795311011704</v>
      </c>
      <c r="F28" s="4">
        <f>'Res Non-Disp'!F28+'CI Non-Disp'!F28</f>
        <v>237.7699957451085</v>
      </c>
      <c r="G28" s="4">
        <f>'Res Non-Disp'!G28+'CI Non-Disp'!G28</f>
        <v>251.16135141047718</v>
      </c>
      <c r="H28" s="4">
        <f>'Res Non-Disp'!H28+'CI Non-Disp'!H28</f>
        <v>265.25141842349831</v>
      </c>
      <c r="I28" s="4">
        <f>'Res Non-Disp'!I28+'CI Non-Disp'!I28</f>
        <v>279.84869358643516</v>
      </c>
      <c r="J28" s="4">
        <f>'Res Non-Disp'!J28+'CI Non-Disp'!J28</f>
        <v>297.73252256356318</v>
      </c>
      <c r="K28" s="4">
        <f>'Res Non-Disp'!K28+'CI Non-Disp'!K28</f>
        <v>315.99487117327817</v>
      </c>
      <c r="L28" s="4">
        <f>'Res Non-Disp'!L28+'CI Non-Disp'!L28</f>
        <v>336.8498950519662</v>
      </c>
      <c r="M28" s="4">
        <f>'Res Non-Disp'!M28+'CI Non-Disp'!M28</f>
        <v>364.50545803388604</v>
      </c>
      <c r="N28" s="5">
        <f>'Res Non-Disp'!N28+'CI Non-Disp'!N28</f>
        <v>395.61867731889464</v>
      </c>
      <c r="O28" s="4">
        <f>'Res Non-Disp'!O28+'CI Non-Disp'!O28</f>
        <v>437.01875900381765</v>
      </c>
      <c r="P28" s="4">
        <f>'Res Non-Disp'!P28+'CI Non-Disp'!P28</f>
        <v>477.38101874163658</v>
      </c>
      <c r="Q28" s="4">
        <f>'Res Non-Disp'!Q28+'CI Non-Disp'!Q28</f>
        <v>515.45408200836687</v>
      </c>
      <c r="R28" s="4">
        <f>'Res Non-Disp'!R28+'CI Non-Disp'!R28</f>
        <v>545.86890714754122</v>
      </c>
      <c r="S28" s="4">
        <f>'Res Non-Disp'!S28+'CI Non-Disp'!S28</f>
        <v>571.31094431802171</v>
      </c>
      <c r="T28" s="4">
        <f>'Res Non-Disp'!T28+'CI Non-Disp'!T28</f>
        <v>593.44238847261192</v>
      </c>
      <c r="U28" s="4">
        <f>'Res Non-Disp'!U28+'CI Non-Disp'!U28</f>
        <v>613.83986869558134</v>
      </c>
      <c r="V28" s="4">
        <f>'Res Non-Disp'!V28+'CI Non-Disp'!V28</f>
        <v>631.08443377665776</v>
      </c>
      <c r="W28" s="4">
        <f>'Res Non-Disp'!W28+'CI Non-Disp'!W28</f>
        <v>647.44583130286946</v>
      </c>
      <c r="X28" s="5">
        <f>'Res Non-Disp'!X28+'CI Non-Disp'!X28</f>
        <v>662.12315795615825</v>
      </c>
      <c r="Y28" s="5">
        <f>'Res Non-Disp'!Y28+'CI Non-Disp'!Y28</f>
        <v>673.54400893938521</v>
      </c>
      <c r="Z28" s="5">
        <f>'Res Non-Disp'!Z28+'CI Non-Disp'!Z28</f>
        <v>684.96485992261216</v>
      </c>
      <c r="AA28" s="5">
        <f>'Res Non-Disp'!AA28+'CI Non-Disp'!AA28</f>
        <v>696.38571090583912</v>
      </c>
      <c r="AB28" s="5">
        <f>'Res Non-Disp'!AB28+'CI Non-Disp'!AB28</f>
        <v>707.80656188906607</v>
      </c>
      <c r="AC28" s="5">
        <f>'Res Non-Disp'!AC28+'CI Non-Disp'!AC28</f>
        <v>719.22741287229303</v>
      </c>
      <c r="AD28" s="5">
        <f>'Res Non-Disp'!AD28+'CI Non-Disp'!AD28</f>
        <v>730.64826385551999</v>
      </c>
      <c r="AE28" s="5">
        <f>'Res Non-Disp'!AE28+'CI Non-Disp'!AE28</f>
        <v>742.06911483874694</v>
      </c>
      <c r="AF28" s="5">
        <f>'Res Non-Disp'!AF28+'CI Non-Disp'!AF28</f>
        <v>753.4899658219739</v>
      </c>
      <c r="AG28" s="5">
        <f>'Res Non-Disp'!AG28+'CI Non-Disp'!AG28</f>
        <v>764.91081680520085</v>
      </c>
      <c r="AH28" s="4">
        <f>'Res Non-Disp'!AH28+'CI Non-Disp'!AH28</f>
        <v>776.33166778842781</v>
      </c>
      <c r="AI28" s="4">
        <f>'Res Non-Disp'!AI28+'CI Non-Disp'!AI28</f>
        <v>787.75251877165476</v>
      </c>
      <c r="AJ28" s="4">
        <f>'Res Non-Disp'!AJ28+'CI Non-Disp'!AJ28</f>
        <v>799.17336975488172</v>
      </c>
      <c r="AK28" s="4">
        <f>'Res Non-Disp'!AK28+'CI Non-Disp'!AK28</f>
        <v>810.59422073810867</v>
      </c>
      <c r="AL28" s="4">
        <f>'Res Non-Disp'!AL28+'CI Non-Disp'!AL28</f>
        <v>822.01507172133563</v>
      </c>
      <c r="AM28" s="4">
        <f>'Res Non-Disp'!AM28+'CI Non-Disp'!AM28</f>
        <v>833.43592270456259</v>
      </c>
      <c r="AN28" s="4">
        <f>'Res Non-Disp'!AN28+'CI Non-Disp'!AN28</f>
        <v>844.85677368778943</v>
      </c>
      <c r="AO28" s="4">
        <f>'Res Non-Disp'!AO28+'CI Non-Disp'!AO28</f>
        <v>856.27762467101638</v>
      </c>
      <c r="AP28" s="4">
        <f>'Res Non-Disp'!AP28+'CI Non-Disp'!AP28</f>
        <v>867.69847565424334</v>
      </c>
      <c r="AQ28" s="4">
        <f>'Res Non-Disp'!AQ28+'CI Non-Disp'!AQ28</f>
        <v>879.11932663747029</v>
      </c>
      <c r="AR28" s="4">
        <f>'Res Non-Disp'!AR28+'CI Non-Disp'!AR28</f>
        <v>890.54017762069725</v>
      </c>
    </row>
    <row r="29" spans="1:44">
      <c r="A29" s="10" t="s">
        <v>5</v>
      </c>
      <c r="B29" s="4">
        <f>'Res Non-Disp'!B29+'CI Non-Disp'!B29</f>
        <v>210.48766666666666</v>
      </c>
      <c r="C29" s="4">
        <f>'Res Non-Disp'!C29+'CI Non-Disp'!C29</f>
        <v>227.08808340399514</v>
      </c>
      <c r="D29" s="4">
        <f>'Res Non-Disp'!D29+'CI Non-Disp'!D29</f>
        <v>240.77761085830394</v>
      </c>
      <c r="E29" s="4">
        <f>'Res Non-Disp'!E29+'CI Non-Disp'!E29</f>
        <v>253.10888404213239</v>
      </c>
      <c r="F29" s="4">
        <f>'Res Non-Disp'!F29+'CI Non-Disp'!F29</f>
        <v>266.23817304762315</v>
      </c>
      <c r="G29" s="4">
        <f>'Res Non-Disp'!G29+'CI Non-Disp'!G29</f>
        <v>281.18831235314542</v>
      </c>
      <c r="H29" s="4">
        <f>'Res Non-Disp'!H29+'CI Non-Disp'!H29</f>
        <v>296.73515533196507</v>
      </c>
      <c r="I29" s="4">
        <f>'Res Non-Disp'!I29+'CI Non-Disp'!I29</f>
        <v>313.30633961661181</v>
      </c>
      <c r="J29" s="4">
        <f>'Res Non-Disp'!J29+'CI Non-Disp'!J29</f>
        <v>333.159996835377</v>
      </c>
      <c r="K29" s="4">
        <f>'Res Non-Disp'!K29+'CI Non-Disp'!K29</f>
        <v>353.43857939724791</v>
      </c>
      <c r="L29" s="4">
        <f>'Res Non-Disp'!L29+'CI Non-Disp'!L29</f>
        <v>377.3922227366466</v>
      </c>
      <c r="M29" s="4">
        <f>'Res Non-Disp'!M29+'CI Non-Disp'!M29</f>
        <v>408.03210276257255</v>
      </c>
      <c r="N29" s="5">
        <f>'Res Non-Disp'!N29+'CI Non-Disp'!N29</f>
        <v>443.82077954563636</v>
      </c>
      <c r="O29" s="4">
        <f>'Res Non-Disp'!O29+'CI Non-Disp'!O29</f>
        <v>489.58253333873449</v>
      </c>
      <c r="P29" s="4">
        <f>'Res Non-Disp'!P29+'CI Non-Disp'!P29</f>
        <v>534.29304769014846</v>
      </c>
      <c r="Q29" s="4">
        <f>'Res Non-Disp'!Q29+'CI Non-Disp'!Q29</f>
        <v>575.70740313800252</v>
      </c>
      <c r="R29" s="4">
        <f>'Res Non-Disp'!R29+'CI Non-Disp'!R29</f>
        <v>608.92829839018145</v>
      </c>
      <c r="S29" s="4">
        <f>'Res Non-Disp'!S29+'CI Non-Disp'!S29</f>
        <v>636.74834872045767</v>
      </c>
      <c r="T29" s="4">
        <f>'Res Non-Disp'!T29+'CI Non-Disp'!T29</f>
        <v>661.18243684638696</v>
      </c>
      <c r="U29" s="4">
        <f>'Res Non-Disp'!U29+'CI Non-Disp'!U29</f>
        <v>683.42809717737987</v>
      </c>
      <c r="V29" s="4">
        <f>'Res Non-Disp'!V29+'CI Non-Disp'!V29</f>
        <v>702.45549305199143</v>
      </c>
      <c r="W29" s="4">
        <f>'Res Non-Disp'!W29+'CI Non-Disp'!W29</f>
        <v>720.51457822424072</v>
      </c>
      <c r="X29" s="5">
        <f>'Res Non-Disp'!X29+'CI Non-Disp'!X29</f>
        <v>736.3799680362547</v>
      </c>
      <c r="Y29" s="5">
        <f>'Res Non-Disp'!Y29+'CI Non-Disp'!Y29</f>
        <v>749.03731868195564</v>
      </c>
      <c r="Z29" s="5">
        <f>'Res Non-Disp'!Z29+'CI Non-Disp'!Z29</f>
        <v>761.69466932765681</v>
      </c>
      <c r="AA29" s="5">
        <f>'Res Non-Disp'!AA29+'CI Non-Disp'!AA29</f>
        <v>774.35201997335776</v>
      </c>
      <c r="AB29" s="5">
        <f>'Res Non-Disp'!AB29+'CI Non-Disp'!AB29</f>
        <v>787.00937061905893</v>
      </c>
      <c r="AC29" s="5">
        <f>'Res Non-Disp'!AC29+'CI Non-Disp'!AC29</f>
        <v>799.66672126475987</v>
      </c>
      <c r="AD29" s="5">
        <f>'Res Non-Disp'!AD29+'CI Non-Disp'!AD29</f>
        <v>812.32407191046104</v>
      </c>
      <c r="AE29" s="5">
        <f>'Res Non-Disp'!AE29+'CI Non-Disp'!AE29</f>
        <v>824.98142255616199</v>
      </c>
      <c r="AF29" s="5">
        <f>'Res Non-Disp'!AF29+'CI Non-Disp'!AF29</f>
        <v>837.63877320186305</v>
      </c>
      <c r="AG29" s="5">
        <f>'Res Non-Disp'!AG29+'CI Non-Disp'!AG29</f>
        <v>850.2961238475641</v>
      </c>
      <c r="AH29" s="4">
        <f>'Res Non-Disp'!AH29+'CI Non-Disp'!AH29</f>
        <v>862.95347449326505</v>
      </c>
      <c r="AI29" s="4">
        <f>'Res Non-Disp'!AI29+'CI Non-Disp'!AI29</f>
        <v>875.61082513896599</v>
      </c>
      <c r="AJ29" s="4">
        <f>'Res Non-Disp'!AJ29+'CI Non-Disp'!AJ29</f>
        <v>888.26817578466705</v>
      </c>
      <c r="AK29" s="4">
        <f>'Res Non-Disp'!AK29+'CI Non-Disp'!AK29</f>
        <v>900.92552643036811</v>
      </c>
      <c r="AL29" s="4">
        <f>'Res Non-Disp'!AL29+'CI Non-Disp'!AL29</f>
        <v>913.58287707606905</v>
      </c>
      <c r="AM29" s="4">
        <f>'Res Non-Disp'!AM29+'CI Non-Disp'!AM29</f>
        <v>926.24022772177</v>
      </c>
      <c r="AN29" s="4">
        <f>'Res Non-Disp'!AN29+'CI Non-Disp'!AN29</f>
        <v>938.89757836747106</v>
      </c>
      <c r="AO29" s="4">
        <f>'Res Non-Disp'!AO29+'CI Non-Disp'!AO29</f>
        <v>951.55492901317211</v>
      </c>
      <c r="AP29" s="4">
        <f>'Res Non-Disp'!AP29+'CI Non-Disp'!AP29</f>
        <v>964.21227965887306</v>
      </c>
      <c r="AQ29" s="4">
        <f>'Res Non-Disp'!AQ29+'CI Non-Disp'!AQ29</f>
        <v>976.869630304574</v>
      </c>
      <c r="AR29" s="4">
        <f>'Res Non-Disp'!AR29+'CI Non-Disp'!AR29</f>
        <v>989.52698095027506</v>
      </c>
    </row>
    <row r="30" spans="1:44">
      <c r="A30" s="10" t="s">
        <v>6</v>
      </c>
      <c r="B30" s="4">
        <f>'Res Non-Disp'!B30+'CI Non-Disp'!B30</f>
        <v>221.74933333333334</v>
      </c>
      <c r="C30" s="4">
        <f>'Res Non-Disp'!C30+'CI Non-Disp'!C30</f>
        <v>239.00846512471162</v>
      </c>
      <c r="D30" s="4">
        <f>'Res Non-Disp'!D30+'CI Non-Disp'!D30</f>
        <v>253.29507892760631</v>
      </c>
      <c r="E30" s="4">
        <f>'Res Non-Disp'!E30+'CI Non-Disp'!E30</f>
        <v>266.34610403235649</v>
      </c>
      <c r="F30" s="4">
        <f>'Res Non-Disp'!F30+'CI Non-Disp'!F30</f>
        <v>280.40992634552003</v>
      </c>
      <c r="G30" s="4">
        <f>'Res Non-Disp'!G30+'CI Non-Disp'!G30</f>
        <v>296.33095508505909</v>
      </c>
      <c r="H30" s="4">
        <f>'Res Non-Disp'!H30+'CI Non-Disp'!H30</f>
        <v>312.69501788462134</v>
      </c>
      <c r="I30" s="4">
        <f>'Res Non-Disp'!I30+'CI Non-Disp'!I30</f>
        <v>330.63072847963804</v>
      </c>
      <c r="J30" s="4">
        <f>'Res Non-Disp'!J30+'CI Non-Disp'!J30</f>
        <v>351.65628701107329</v>
      </c>
      <c r="K30" s="4">
        <f>'Res Non-Disp'!K30+'CI Non-Disp'!K30</f>
        <v>373.13682766240288</v>
      </c>
      <c r="L30" s="4">
        <f>'Res Non-Disp'!L30+'CI Non-Disp'!L30</f>
        <v>399.35035197214546</v>
      </c>
      <c r="M30" s="4">
        <f>'Res Non-Disp'!M30+'CI Non-Disp'!M30</f>
        <v>431.73355680581358</v>
      </c>
      <c r="N30" s="5">
        <f>'Res Non-Disp'!N30+'CI Non-Disp'!N30</f>
        <v>470.95242400033817</v>
      </c>
      <c r="O30" s="4">
        <f>'Res Non-Disp'!O30+'CI Non-Disp'!O30</f>
        <v>519.20598421000443</v>
      </c>
      <c r="P30" s="4">
        <f>'Res Non-Disp'!P30+'CI Non-Disp'!P30</f>
        <v>566.45274211047104</v>
      </c>
      <c r="Q30" s="4">
        <f>'Res Non-Disp'!Q30+'CI Non-Disp'!Q30</f>
        <v>609.41210843891963</v>
      </c>
      <c r="R30" s="4">
        <f>'Res Non-Disp'!R30+'CI Non-Disp'!R30</f>
        <v>644.0197746490403</v>
      </c>
      <c r="S30" s="4">
        <f>'Res Non-Disp'!S30+'CI Non-Disp'!S30</f>
        <v>673.03411079296666</v>
      </c>
      <c r="T30" s="4">
        <f>'Res Non-Disp'!T30+'CI Non-Disp'!T30</f>
        <v>698.7679402707314</v>
      </c>
      <c r="U30" s="4">
        <f>'Res Non-Disp'!U30+'CI Non-Disp'!U30</f>
        <v>721.90608139801884</v>
      </c>
      <c r="V30" s="4">
        <f>'Res Non-Disp'!V30+'CI Non-Disp'!V30</f>
        <v>741.93355720399609</v>
      </c>
      <c r="W30" s="4">
        <f>'Res Non-Disp'!W30+'CI Non-Disp'!W30</f>
        <v>760.94837269642835</v>
      </c>
      <c r="X30" s="5">
        <f>'Res Non-Disp'!X30+'CI Non-Disp'!X30</f>
        <v>777.29790193556983</v>
      </c>
      <c r="Y30" s="5">
        <f>'Res Non-Disp'!Y30+'CI Non-Disp'!Y30</f>
        <v>790.67972899128654</v>
      </c>
      <c r="Z30" s="5">
        <f>'Res Non-Disp'!Z30+'CI Non-Disp'!Z30</f>
        <v>804.06155604700336</v>
      </c>
      <c r="AA30" s="5">
        <f>'Res Non-Disp'!AA30+'CI Non-Disp'!AA30</f>
        <v>817.44338310272019</v>
      </c>
      <c r="AB30" s="5">
        <f>'Res Non-Disp'!AB30+'CI Non-Disp'!AB30</f>
        <v>830.8252101584369</v>
      </c>
      <c r="AC30" s="5">
        <f>'Res Non-Disp'!AC30+'CI Non-Disp'!AC30</f>
        <v>844.20703721415373</v>
      </c>
      <c r="AD30" s="5">
        <f>'Res Non-Disp'!AD30+'CI Non-Disp'!AD30</f>
        <v>857.58886426987056</v>
      </c>
      <c r="AE30" s="5">
        <f>'Res Non-Disp'!AE30+'CI Non-Disp'!AE30</f>
        <v>870.97069132558738</v>
      </c>
      <c r="AF30" s="5">
        <f>'Res Non-Disp'!AF30+'CI Non-Disp'!AF30</f>
        <v>884.35251838130421</v>
      </c>
      <c r="AG30" s="5">
        <f>'Res Non-Disp'!AG30+'CI Non-Disp'!AG30</f>
        <v>897.73434543702103</v>
      </c>
      <c r="AH30" s="4">
        <f>'Res Non-Disp'!AH30+'CI Non-Disp'!AH30</f>
        <v>911.11617249273786</v>
      </c>
      <c r="AI30" s="4">
        <f>'Res Non-Disp'!AI30+'CI Non-Disp'!AI30</f>
        <v>924.49799954845469</v>
      </c>
      <c r="AJ30" s="4">
        <f>'Res Non-Disp'!AJ30+'CI Non-Disp'!AJ30</f>
        <v>937.87982660417151</v>
      </c>
      <c r="AK30" s="4">
        <f>'Res Non-Disp'!AK30+'CI Non-Disp'!AK30</f>
        <v>951.26165365988834</v>
      </c>
      <c r="AL30" s="4">
        <f>'Res Non-Disp'!AL30+'CI Non-Disp'!AL30</f>
        <v>964.64348071560516</v>
      </c>
      <c r="AM30" s="4">
        <f>'Res Non-Disp'!AM30+'CI Non-Disp'!AM30</f>
        <v>978.02530777132199</v>
      </c>
      <c r="AN30" s="4">
        <f>'Res Non-Disp'!AN30+'CI Non-Disp'!AN30</f>
        <v>991.40713482703882</v>
      </c>
      <c r="AO30" s="4">
        <f>'Res Non-Disp'!AO30+'CI Non-Disp'!AO30</f>
        <v>1004.7889618827556</v>
      </c>
      <c r="AP30" s="4">
        <f>'Res Non-Disp'!AP30+'CI Non-Disp'!AP30</f>
        <v>1018.1707889384725</v>
      </c>
      <c r="AQ30" s="4">
        <f>'Res Non-Disp'!AQ30+'CI Non-Disp'!AQ30</f>
        <v>1031.5526159941892</v>
      </c>
      <c r="AR30" s="4">
        <f>'Res Non-Disp'!AR30+'CI Non-Disp'!AR30</f>
        <v>1044.9344430499061</v>
      </c>
    </row>
    <row r="31" spans="1:44">
      <c r="A31" s="10" t="s">
        <v>7</v>
      </c>
      <c r="B31" s="4">
        <f>'Res Non-Disp'!B31+'CI Non-Disp'!B31</f>
        <v>228.01100000000002</v>
      </c>
      <c r="C31" s="4">
        <f>'Res Non-Disp'!C31+'CI Non-Disp'!C31</f>
        <v>245.18320030473174</v>
      </c>
      <c r="D31" s="4">
        <f>'Res Non-Disp'!D31+'CI Non-Disp'!D31</f>
        <v>259.4533021437453</v>
      </c>
      <c r="E31" s="4">
        <f>'Res Non-Disp'!E31+'CI Non-Disp'!E31</f>
        <v>272.67574643663465</v>
      </c>
      <c r="F31" s="4">
        <f>'Res Non-Disp'!F31+'CI Non-Disp'!F31</f>
        <v>287.09433898047752</v>
      </c>
      <c r="G31" s="4">
        <f>'Res Non-Disp'!G31+'CI Non-Disp'!G31</f>
        <v>303.32384096692851</v>
      </c>
      <c r="H31" s="4">
        <f>'Res Non-Disp'!H31+'CI Non-Disp'!H31</f>
        <v>319.81162971682835</v>
      </c>
      <c r="I31" s="4">
        <f>'Res Non-Disp'!I31+'CI Non-Disp'!I31</f>
        <v>338.38457621434668</v>
      </c>
      <c r="J31" s="4">
        <f>'Res Non-Disp'!J31+'CI Non-Disp'!J31</f>
        <v>359.69952207889094</v>
      </c>
      <c r="K31" s="4">
        <f>'Res Non-Disp'!K31+'CI Non-Disp'!K31</f>
        <v>381.48073843026066</v>
      </c>
      <c r="L31" s="4">
        <f>'Res Non-Disp'!L31+'CI Non-Disp'!L31</f>
        <v>408.90977539726532</v>
      </c>
      <c r="M31" s="4">
        <f>'Res Non-Disp'!M31+'CI Non-Disp'!M31</f>
        <v>441.67276007343708</v>
      </c>
      <c r="N31" s="5">
        <f>'Res Non-Disp'!N31+'CI Non-Disp'!N31</f>
        <v>482.76274277461459</v>
      </c>
      <c r="O31" s="4">
        <f>'Res Non-Disp'!O31+'CI Non-Disp'!O31</f>
        <v>531.46890848681437</v>
      </c>
      <c r="P31" s="4">
        <f>'Res Non-Disp'!P31+'CI Non-Disp'!P31</f>
        <v>579.26200475828261</v>
      </c>
      <c r="Q31" s="4">
        <f>'Res Non-Disp'!Q31+'CI Non-Disp'!Q31</f>
        <v>621.90378870951372</v>
      </c>
      <c r="R31" s="4">
        <f>'Res Non-Disp'!R31+'CI Non-Disp'!R31</f>
        <v>656.40768409664065</v>
      </c>
      <c r="S31" s="4">
        <f>'Res Non-Disp'!S31+'CI Non-Disp'!S31</f>
        <v>685.36888196433051</v>
      </c>
      <c r="T31" s="4">
        <f>'Res Non-Disp'!T31+'CI Non-Disp'!T31</f>
        <v>711.31289832434231</v>
      </c>
      <c r="U31" s="4">
        <f>'Res Non-Disp'!U31+'CI Non-Disp'!U31</f>
        <v>734.34453964848126</v>
      </c>
      <c r="V31" s="4">
        <f>'Res Non-Disp'!V31+'CI Non-Disp'!V31</f>
        <v>754.52334312849189</v>
      </c>
      <c r="W31" s="4">
        <f>'Res Non-Disp'!W31+'CI Non-Disp'!W31</f>
        <v>773.68848775398828</v>
      </c>
      <c r="X31" s="5">
        <f>'Res Non-Disp'!X31+'CI Non-Disp'!X31</f>
        <v>789.80601992358083</v>
      </c>
      <c r="Y31" s="5">
        <f>'Res Non-Disp'!Y31+'CI Non-Disp'!Y31</f>
        <v>803.34914609693192</v>
      </c>
      <c r="Z31" s="5">
        <f>'Res Non-Disp'!Z31+'CI Non-Disp'!Z31</f>
        <v>816.89227227028323</v>
      </c>
      <c r="AA31" s="5">
        <f>'Res Non-Disp'!AA31+'CI Non-Disp'!AA31</f>
        <v>830.43539844363431</v>
      </c>
      <c r="AB31" s="5">
        <f>'Res Non-Disp'!AB31+'CI Non-Disp'!AB31</f>
        <v>843.97852461698562</v>
      </c>
      <c r="AC31" s="5">
        <f>'Res Non-Disp'!AC31+'CI Non-Disp'!AC31</f>
        <v>857.52165079033671</v>
      </c>
      <c r="AD31" s="5">
        <f>'Res Non-Disp'!AD31+'CI Non-Disp'!AD31</f>
        <v>871.06477696368802</v>
      </c>
      <c r="AE31" s="5">
        <f>'Res Non-Disp'!AE31+'CI Non-Disp'!AE31</f>
        <v>884.6079031370391</v>
      </c>
      <c r="AF31" s="5">
        <f>'Res Non-Disp'!AF31+'CI Non-Disp'!AF31</f>
        <v>898.15102931039041</v>
      </c>
      <c r="AG31" s="5">
        <f>'Res Non-Disp'!AG31+'CI Non-Disp'!AG31</f>
        <v>911.6941554837415</v>
      </c>
      <c r="AH31" s="4">
        <f>'Res Non-Disp'!AH31+'CI Non-Disp'!AH31</f>
        <v>925.23728165709281</v>
      </c>
      <c r="AI31" s="4">
        <f>'Res Non-Disp'!AI31+'CI Non-Disp'!AI31</f>
        <v>938.78040783044389</v>
      </c>
      <c r="AJ31" s="4">
        <f>'Res Non-Disp'!AJ31+'CI Non-Disp'!AJ31</f>
        <v>952.3235340037952</v>
      </c>
      <c r="AK31" s="4">
        <f>'Res Non-Disp'!AK31+'CI Non-Disp'!AK31</f>
        <v>965.86666017714629</v>
      </c>
      <c r="AL31" s="4">
        <f>'Res Non-Disp'!AL31+'CI Non-Disp'!AL31</f>
        <v>979.4097863504976</v>
      </c>
      <c r="AM31" s="4">
        <f>'Res Non-Disp'!AM31+'CI Non-Disp'!AM31</f>
        <v>992.95291252384868</v>
      </c>
      <c r="AN31" s="4">
        <f>'Res Non-Disp'!AN31+'CI Non-Disp'!AN31</f>
        <v>1006.4960386972</v>
      </c>
      <c r="AO31" s="4">
        <f>'Res Non-Disp'!AO31+'CI Non-Disp'!AO31</f>
        <v>1020.0391648705511</v>
      </c>
      <c r="AP31" s="4">
        <f>'Res Non-Disp'!AP31+'CI Non-Disp'!AP31</f>
        <v>1033.5822910439024</v>
      </c>
      <c r="AQ31" s="4">
        <f>'Res Non-Disp'!AQ31+'CI Non-Disp'!AQ31</f>
        <v>1047.1254172172535</v>
      </c>
      <c r="AR31" s="4">
        <f>'Res Non-Disp'!AR31+'CI Non-Disp'!AR31</f>
        <v>1060.6685433906048</v>
      </c>
    </row>
    <row r="32" spans="1:44">
      <c r="A32" s="10" t="s">
        <v>8</v>
      </c>
      <c r="B32" s="4">
        <f>'Res Non-Disp'!B32+'CI Non-Disp'!B32</f>
        <v>236.27266666666668</v>
      </c>
      <c r="C32" s="4">
        <f>'Res Non-Disp'!C32+'CI Non-Disp'!C32</f>
        <v>253.71924999999999</v>
      </c>
      <c r="D32" s="4">
        <f>'Res Non-Disp'!D32+'CI Non-Disp'!D32</f>
        <v>268.27566666666667</v>
      </c>
      <c r="E32" s="4">
        <f>'Res Non-Disp'!E32+'CI Non-Disp'!E32</f>
        <v>281.95875000000001</v>
      </c>
      <c r="F32" s="4">
        <f>'Res Non-Disp'!F32+'CI Non-Disp'!F32</f>
        <v>297.05525</v>
      </c>
      <c r="G32" s="4">
        <f>'Res Non-Disp'!G32+'CI Non-Disp'!G32</f>
        <v>313.95274999999998</v>
      </c>
      <c r="H32" s="4">
        <f>'Res Non-Disp'!H32+'CI Non-Disp'!H32</f>
        <v>330.92075</v>
      </c>
      <c r="I32" s="4">
        <f>'Res Non-Disp'!I32+'CI Non-Disp'!I32</f>
        <v>350.55549999999994</v>
      </c>
      <c r="J32" s="4">
        <f>'Res Non-Disp'!J32+'CI Non-Disp'!J32</f>
        <v>372.62666666666667</v>
      </c>
      <c r="K32" s="4">
        <f>'Res Non-Disp'!K32+'CI Non-Disp'!K32</f>
        <v>395.18583333333333</v>
      </c>
      <c r="L32" s="4">
        <f>'Res Non-Disp'!L32+'CI Non-Disp'!L32</f>
        <v>424.47007309833327</v>
      </c>
      <c r="M32" s="4">
        <f>'Res Non-Disp'!M32+'CI Non-Disp'!M32</f>
        <v>458.32739829011359</v>
      </c>
      <c r="N32" s="5">
        <f>'Res Non-Disp'!N32+'CI Non-Disp'!N32</f>
        <v>502.24910224257576</v>
      </c>
      <c r="O32" s="4">
        <f>'Res Non-Disp'!O32+'CI Non-Disp'!O32</f>
        <v>552.46498182590904</v>
      </c>
      <c r="P32" s="4">
        <f>'Res Non-Disp'!P32+'CI Non-Disp'!P32</f>
        <v>601.84642970924244</v>
      </c>
      <c r="Q32" s="4">
        <f>'Res Non-Disp'!Q32+'CI Non-Disp'!Q32</f>
        <v>645.06314404625368</v>
      </c>
      <c r="R32" s="4">
        <f>'Res Non-Disp'!R32+'CI Non-Disp'!R32</f>
        <v>680.19252871962203</v>
      </c>
      <c r="S32" s="4">
        <f>'Res Non-Disp'!S32+'CI Non-Disp'!S32</f>
        <v>709.7142691617845</v>
      </c>
      <c r="T32" s="4">
        <f>'Res Non-Disp'!T32+'CI Non-Disp'!T32</f>
        <v>736.43012846242755</v>
      </c>
      <c r="U32" s="4">
        <f>'Res Non-Disp'!U32+'CI Non-Disp'!U32</f>
        <v>759.84033733380966</v>
      </c>
      <c r="V32" s="4">
        <f>'Res Non-Disp'!V32+'CI Non-Disp'!V32</f>
        <v>780.60675341324929</v>
      </c>
      <c r="W32" s="4">
        <f>'Res Non-Disp'!W32+'CI Non-Disp'!W32</f>
        <v>800.3369008644969</v>
      </c>
      <c r="X32" s="5">
        <f>'Res Non-Disp'!X32+'CI Non-Disp'!X32</f>
        <v>816.55461162332551</v>
      </c>
      <c r="Y32" s="5">
        <f>'Res Non-Disp'!Y32+'CI Non-Disp'!Y32</f>
        <v>830.55461162332551</v>
      </c>
      <c r="Z32" s="5">
        <f>'Res Non-Disp'!Z32+'CI Non-Disp'!Z32</f>
        <v>844.55461162332551</v>
      </c>
      <c r="AA32" s="5">
        <f>'Res Non-Disp'!AA32+'CI Non-Disp'!AA32</f>
        <v>858.5546116233254</v>
      </c>
      <c r="AB32" s="5">
        <f>'Res Non-Disp'!AB32+'CI Non-Disp'!AB32</f>
        <v>872.5546116233254</v>
      </c>
      <c r="AC32" s="5">
        <f>'Res Non-Disp'!AC32+'CI Non-Disp'!AC32</f>
        <v>886.5546116233254</v>
      </c>
      <c r="AD32" s="5">
        <f>'Res Non-Disp'!AD32+'CI Non-Disp'!AD32</f>
        <v>900.5546116233254</v>
      </c>
      <c r="AE32" s="5">
        <f>'Res Non-Disp'!AE32+'CI Non-Disp'!AE32</f>
        <v>914.5546116233254</v>
      </c>
      <c r="AF32" s="5">
        <f>'Res Non-Disp'!AF32+'CI Non-Disp'!AF32</f>
        <v>928.5546116233254</v>
      </c>
      <c r="AG32" s="5">
        <f>'Res Non-Disp'!AG32+'CI Non-Disp'!AG32</f>
        <v>942.5546116233254</v>
      </c>
      <c r="AH32" s="4">
        <f>'Res Non-Disp'!AH32+'CI Non-Disp'!AH32</f>
        <v>956.5546116233254</v>
      </c>
      <c r="AI32" s="4">
        <f>'Res Non-Disp'!AI32+'CI Non-Disp'!AI32</f>
        <v>970.5546116233254</v>
      </c>
      <c r="AJ32" s="4">
        <f>'Res Non-Disp'!AJ32+'CI Non-Disp'!AJ32</f>
        <v>984.5546116233254</v>
      </c>
      <c r="AK32" s="4">
        <f>'Res Non-Disp'!AK32+'CI Non-Disp'!AK32</f>
        <v>998.5546116233254</v>
      </c>
      <c r="AL32" s="4">
        <f>'Res Non-Disp'!AL32+'CI Non-Disp'!AL32</f>
        <v>1012.5546116233254</v>
      </c>
      <c r="AM32" s="4">
        <f>'Res Non-Disp'!AM32+'CI Non-Disp'!AM32</f>
        <v>1026.5546116233254</v>
      </c>
      <c r="AN32" s="4">
        <f>'Res Non-Disp'!AN32+'CI Non-Disp'!AN32</f>
        <v>1040.5546116233254</v>
      </c>
      <c r="AO32" s="4">
        <f>'Res Non-Disp'!AO32+'CI Non-Disp'!AO32</f>
        <v>1054.5546116233254</v>
      </c>
      <c r="AP32" s="4">
        <f>'Res Non-Disp'!AP32+'CI Non-Disp'!AP32</f>
        <v>1068.5546116233254</v>
      </c>
      <c r="AQ32" s="4">
        <f>'Res Non-Disp'!AQ32+'CI Non-Disp'!AQ32</f>
        <v>1082.5546116233254</v>
      </c>
      <c r="AR32" s="4">
        <f>'Res Non-Disp'!AR32+'CI Non-Disp'!AR32</f>
        <v>1096.5546116233254</v>
      </c>
    </row>
    <row r="33" spans="1:44">
      <c r="A33" s="10" t="s">
        <v>9</v>
      </c>
      <c r="B33" s="4">
        <f>'Res Non-Disp'!B33+'CI Non-Disp'!B33</f>
        <v>228.53433333333334</v>
      </c>
      <c r="C33" s="4">
        <f>'Res Non-Disp'!C33+'CI Non-Disp'!C33</f>
        <v>245.06940190075466</v>
      </c>
      <c r="D33" s="4">
        <f>'Res Non-Disp'!D33+'CI Non-Disp'!D33</f>
        <v>258.92252575410964</v>
      </c>
      <c r="E33" s="4">
        <f>'Res Non-Disp'!E33+'CI Non-Disp'!E33</f>
        <v>272.13546834314309</v>
      </c>
      <c r="F33" s="4">
        <f>'Res Non-Disp'!F33+'CI Non-Disp'!F33</f>
        <v>286.88246658866984</v>
      </c>
      <c r="G33" s="4">
        <f>'Res Non-Disp'!G33+'CI Non-Disp'!G33</f>
        <v>303.29824472461792</v>
      </c>
      <c r="H33" s="4">
        <f>'Res Non-Disp'!H33+'CI Non-Disp'!H33</f>
        <v>319.59248166623468</v>
      </c>
      <c r="I33" s="4">
        <f>'Res Non-Disp'!I33+'CI Non-Disp'!I33</f>
        <v>338.95225762042895</v>
      </c>
      <c r="J33" s="4">
        <f>'Res Non-Disp'!J33+'CI Non-Disp'!J33</f>
        <v>360.27823569984986</v>
      </c>
      <c r="K33" s="4">
        <f>'Res Non-Disp'!K33+'CI Non-Disp'!K33</f>
        <v>382.08073243006163</v>
      </c>
      <c r="L33" s="4">
        <f>'Res Non-Disp'!L33+'CI Non-Disp'!L33</f>
        <v>411.22566565917168</v>
      </c>
      <c r="M33" s="4">
        <f>'Res Non-Disp'!M33+'CI Non-Disp'!M33</f>
        <v>443.87434581281485</v>
      </c>
      <c r="N33" s="5">
        <f>'Res Non-Disp'!N33+'CI Non-Disp'!N33</f>
        <v>487.63618403215764</v>
      </c>
      <c r="O33" s="4">
        <f>'Res Non-Disp'!O33+'CI Non-Disp'!O33</f>
        <v>535.94640078411464</v>
      </c>
      <c r="P33" s="4">
        <f>'Res Non-Disp'!P33+'CI Non-Disp'!P33</f>
        <v>583.557281272164</v>
      </c>
      <c r="Q33" s="4">
        <f>'Res Non-Disp'!Q33+'CI Non-Disp'!Q33</f>
        <v>624.41165146656977</v>
      </c>
      <c r="R33" s="4">
        <f>'Res Non-Disp'!R33+'CI Non-Disp'!R33</f>
        <v>657.77846556462737</v>
      </c>
      <c r="S33" s="4">
        <f>'Res Non-Disp'!S33+'CI Non-Disp'!S33</f>
        <v>685.85379133803133</v>
      </c>
      <c r="T33" s="4">
        <f>'Res Non-Disp'!T33+'CI Non-Disp'!T33</f>
        <v>711.52453363616837</v>
      </c>
      <c r="U33" s="4">
        <f>'Res Non-Disp'!U33+'CI Non-Disp'!U33</f>
        <v>733.72201674988207</v>
      </c>
      <c r="V33" s="4">
        <f>'Res Non-Disp'!V33+'CI Non-Disp'!V33</f>
        <v>753.66374545696772</v>
      </c>
      <c r="W33" s="4">
        <f>'Res Non-Disp'!W33+'CI Non-Disp'!W33</f>
        <v>772.61705208745411</v>
      </c>
      <c r="X33" s="5">
        <f>'Res Non-Disp'!X33+'CI Non-Disp'!X33</f>
        <v>787.83301472305061</v>
      </c>
      <c r="Y33" s="5">
        <f>'Res Non-Disp'!Y33+'CI Non-Disp'!Y33</f>
        <v>801.33759187096894</v>
      </c>
      <c r="Z33" s="5">
        <f>'Res Non-Disp'!Z33+'CI Non-Disp'!Z33</f>
        <v>814.84216901888726</v>
      </c>
      <c r="AA33" s="5">
        <f>'Res Non-Disp'!AA33+'CI Non-Disp'!AA33</f>
        <v>828.34674616680547</v>
      </c>
      <c r="AB33" s="5">
        <f>'Res Non-Disp'!AB33+'CI Non-Disp'!AB33</f>
        <v>841.85132331472369</v>
      </c>
      <c r="AC33" s="5">
        <f>'Res Non-Disp'!AC33+'CI Non-Disp'!AC33</f>
        <v>855.35590046264201</v>
      </c>
      <c r="AD33" s="5">
        <f>'Res Non-Disp'!AD33+'CI Non-Disp'!AD33</f>
        <v>868.86047761056011</v>
      </c>
      <c r="AE33" s="5">
        <f>'Res Non-Disp'!AE33+'CI Non-Disp'!AE33</f>
        <v>882.36505475847844</v>
      </c>
      <c r="AF33" s="5">
        <f>'Res Non-Disp'!AF33+'CI Non-Disp'!AF33</f>
        <v>895.86963190639653</v>
      </c>
      <c r="AG33" s="5">
        <f>'Res Non-Disp'!AG33+'CI Non-Disp'!AG33</f>
        <v>909.37420905431486</v>
      </c>
      <c r="AH33" s="4">
        <f>'Res Non-Disp'!AH33+'CI Non-Disp'!AH33</f>
        <v>922.87878620223296</v>
      </c>
      <c r="AI33" s="4">
        <f>'Res Non-Disp'!AI33+'CI Non-Disp'!AI33</f>
        <v>936.38336335015128</v>
      </c>
      <c r="AJ33" s="4">
        <f>'Res Non-Disp'!AJ33+'CI Non-Disp'!AJ33</f>
        <v>949.88794049806938</v>
      </c>
      <c r="AK33" s="4">
        <f>'Res Non-Disp'!AK33+'CI Non-Disp'!AK33</f>
        <v>963.39251764598771</v>
      </c>
      <c r="AL33" s="4">
        <f>'Res Non-Disp'!AL33+'CI Non-Disp'!AL33</f>
        <v>976.89709479390581</v>
      </c>
      <c r="AM33" s="4">
        <f>'Res Non-Disp'!AM33+'CI Non-Disp'!AM33</f>
        <v>990.40167194182413</v>
      </c>
      <c r="AN33" s="4">
        <f>'Res Non-Disp'!AN33+'CI Non-Disp'!AN33</f>
        <v>1003.9062490897422</v>
      </c>
      <c r="AO33" s="4">
        <f>'Res Non-Disp'!AO33+'CI Non-Disp'!AO33</f>
        <v>1017.4108262376606</v>
      </c>
      <c r="AP33" s="4">
        <f>'Res Non-Disp'!AP33+'CI Non-Disp'!AP33</f>
        <v>1030.9154033855787</v>
      </c>
      <c r="AQ33" s="4">
        <f>'Res Non-Disp'!AQ33+'CI Non-Disp'!AQ33</f>
        <v>1044.419980533497</v>
      </c>
      <c r="AR33" s="4">
        <f>'Res Non-Disp'!AR33+'CI Non-Disp'!AR33</f>
        <v>1057.9245576814151</v>
      </c>
    </row>
    <row r="34" spans="1:44">
      <c r="A34" s="10" t="s">
        <v>10</v>
      </c>
      <c r="B34" s="4">
        <f>'Res Non-Disp'!B34+'CI Non-Disp'!B34</f>
        <v>206.79599999999999</v>
      </c>
      <c r="C34" s="4">
        <f>'Res Non-Disp'!C34+'CI Non-Disp'!C34</f>
        <v>221.34796658074569</v>
      </c>
      <c r="D34" s="4">
        <f>'Res Non-Disp'!D34+'CI Non-Disp'!D34</f>
        <v>233.59182579196451</v>
      </c>
      <c r="E34" s="4">
        <f>'Res Non-Disp'!E34+'CI Non-Disp'!E34</f>
        <v>245.44329378589623</v>
      </c>
      <c r="F34" s="4">
        <f>'Res Non-Disp'!F34+'CI Non-Disp'!F34</f>
        <v>258.82219212949894</v>
      </c>
      <c r="G34" s="4">
        <f>'Res Non-Disp'!G34+'CI Non-Disp'!G34</f>
        <v>273.63496058208688</v>
      </c>
      <c r="H34" s="4">
        <f>'Res Non-Disp'!H34+'CI Non-Disp'!H34</f>
        <v>288.16899298274734</v>
      </c>
      <c r="I34" s="4">
        <f>'Res Non-Disp'!I34+'CI Non-Disp'!I34</f>
        <v>305.89163617278314</v>
      </c>
      <c r="J34" s="4">
        <f>'Res Non-Disp'!J34+'CI Non-Disp'!J34</f>
        <v>325.03194388738979</v>
      </c>
      <c r="K34" s="4">
        <f>'Res Non-Disp'!K34+'CI Non-Disp'!K34</f>
        <v>344.60440051971352</v>
      </c>
      <c r="L34" s="4">
        <f>'Res Non-Disp'!L34+'CI Non-Disp'!L34</f>
        <v>371.52211180071197</v>
      </c>
      <c r="M34" s="4">
        <f>'Res Non-Disp'!M34+'CI Non-Disp'!M34</f>
        <v>400.76606531646729</v>
      </c>
      <c r="N34" s="5">
        <f>'Res Non-Disp'!N34+'CI Non-Disp'!N34</f>
        <v>441.22629016560825</v>
      </c>
      <c r="O34" s="4">
        <f>'Res Non-Disp'!O34+'CI Non-Disp'!O34</f>
        <v>484.39721316175638</v>
      </c>
      <c r="P34" s="4">
        <f>'Res Non-Disp'!P34+'CI Non-Disp'!P34</f>
        <v>527.03611598313717</v>
      </c>
      <c r="Q34" s="4">
        <f>'Res Non-Disp'!Q34+'CI Non-Disp'!Q34</f>
        <v>562.89544960400701</v>
      </c>
      <c r="R34" s="4">
        <f>'Res Non-Disp'!R34+'CI Non-Disp'!R34</f>
        <v>592.32686818454147</v>
      </c>
      <c r="S34" s="4">
        <f>'Res Non-Disp'!S34+'CI Non-Disp'!S34</f>
        <v>617.12256072153991</v>
      </c>
      <c r="T34" s="4">
        <f>'Res Non-Disp'!T34+'CI Non-Disp'!T34</f>
        <v>640.0343322486849</v>
      </c>
      <c r="U34" s="4">
        <f>'Res Non-Disp'!U34+'CI Non-Disp'!U34</f>
        <v>659.57905455605214</v>
      </c>
      <c r="V34" s="4">
        <f>'Res Non-Disp'!V34+'CI Non-Disp'!V34</f>
        <v>677.36646644628252</v>
      </c>
      <c r="W34" s="4">
        <f>'Res Non-Disp'!W34+'CI Non-Disp'!W34</f>
        <v>694.27826066979515</v>
      </c>
      <c r="X34" s="5">
        <f>'Res Non-Disp'!X34+'CI Non-Disp'!X34</f>
        <v>707.52848793095768</v>
      </c>
      <c r="Y34" s="5">
        <f>'Res Non-Disp'!Y34+'CI Non-Disp'!Y34</f>
        <v>719.62865762703564</v>
      </c>
      <c r="Z34" s="5">
        <f>'Res Non-Disp'!Z34+'CI Non-Disp'!Z34</f>
        <v>731.72882732311359</v>
      </c>
      <c r="AA34" s="5">
        <f>'Res Non-Disp'!AA34+'CI Non-Disp'!AA34</f>
        <v>743.82899701919143</v>
      </c>
      <c r="AB34" s="5">
        <f>'Res Non-Disp'!AB34+'CI Non-Disp'!AB34</f>
        <v>755.92916671526928</v>
      </c>
      <c r="AC34" s="5">
        <f>'Res Non-Disp'!AC34+'CI Non-Disp'!AC34</f>
        <v>768.02933641134723</v>
      </c>
      <c r="AD34" s="5">
        <f>'Res Non-Disp'!AD34+'CI Non-Disp'!AD34</f>
        <v>780.12950610742519</v>
      </c>
      <c r="AE34" s="5">
        <f>'Res Non-Disp'!AE34+'CI Non-Disp'!AE34</f>
        <v>792.22967580350303</v>
      </c>
      <c r="AF34" s="5">
        <f>'Res Non-Disp'!AF34+'CI Non-Disp'!AF34</f>
        <v>804.32984549958087</v>
      </c>
      <c r="AG34" s="5">
        <f>'Res Non-Disp'!AG34+'CI Non-Disp'!AG34</f>
        <v>816.43001519565883</v>
      </c>
      <c r="AH34" s="4">
        <f>'Res Non-Disp'!AH34+'CI Non-Disp'!AH34</f>
        <v>828.53018489173678</v>
      </c>
      <c r="AI34" s="4">
        <f>'Res Non-Disp'!AI34+'CI Non-Disp'!AI34</f>
        <v>840.63035458781462</v>
      </c>
      <c r="AJ34" s="4">
        <f>'Res Non-Disp'!AJ34+'CI Non-Disp'!AJ34</f>
        <v>852.73052428389246</v>
      </c>
      <c r="AK34" s="4">
        <f>'Res Non-Disp'!AK34+'CI Non-Disp'!AK34</f>
        <v>864.83069397997042</v>
      </c>
      <c r="AL34" s="4">
        <f>'Res Non-Disp'!AL34+'CI Non-Disp'!AL34</f>
        <v>876.93086367604826</v>
      </c>
      <c r="AM34" s="4">
        <f>'Res Non-Disp'!AM34+'CI Non-Disp'!AM34</f>
        <v>889.0310333721261</v>
      </c>
      <c r="AN34" s="4">
        <f>'Res Non-Disp'!AN34+'CI Non-Disp'!AN34</f>
        <v>901.13120306820406</v>
      </c>
      <c r="AO34" s="4">
        <f>'Res Non-Disp'!AO34+'CI Non-Disp'!AO34</f>
        <v>913.23137276428201</v>
      </c>
      <c r="AP34" s="4">
        <f>'Res Non-Disp'!AP34+'CI Non-Disp'!AP34</f>
        <v>925.33154246035986</v>
      </c>
      <c r="AQ34" s="4">
        <f>'Res Non-Disp'!AQ34+'CI Non-Disp'!AQ34</f>
        <v>937.4317121564377</v>
      </c>
      <c r="AR34" s="4">
        <f>'Res Non-Disp'!AR34+'CI Non-Disp'!AR34</f>
        <v>949.53188185251565</v>
      </c>
    </row>
    <row r="35" spans="1:44">
      <c r="A35" s="10" t="s">
        <v>11</v>
      </c>
      <c r="B35" s="4">
        <f>'Res Non-Disp'!B35+'CI Non-Disp'!B35</f>
        <v>235.96183333333335</v>
      </c>
      <c r="C35" s="4">
        <f>'Res Non-Disp'!C35+'CI Non-Disp'!C35</f>
        <v>262.27430930008063</v>
      </c>
      <c r="D35" s="4">
        <f>'Res Non-Disp'!D35+'CI Non-Disp'!D35</f>
        <v>283.34314050513592</v>
      </c>
      <c r="E35" s="4">
        <f>'Res Non-Disp'!E35+'CI Non-Disp'!E35</f>
        <v>302.45994265725869</v>
      </c>
      <c r="F35" s="4">
        <f>'Res Non-Disp'!F35+'CI Non-Disp'!F35</f>
        <v>323.25440700932978</v>
      </c>
      <c r="G35" s="4">
        <f>'Res Non-Disp'!G35+'CI Non-Disp'!G35</f>
        <v>345.46252264787086</v>
      </c>
      <c r="H35" s="4">
        <f>'Res Non-Disp'!H35+'CI Non-Disp'!H35</f>
        <v>367.20737385332728</v>
      </c>
      <c r="I35" s="4">
        <f>'Res Non-Disp'!I35+'CI Non-Disp'!I35</f>
        <v>396.90807726827467</v>
      </c>
      <c r="J35" s="4">
        <f>'Res Non-Disp'!J35+'CI Non-Disp'!J35</f>
        <v>428.27923305186886</v>
      </c>
      <c r="K35" s="4">
        <f>'Res Non-Disp'!K35+'CI Non-Disp'!K35</f>
        <v>458.15205480316035</v>
      </c>
      <c r="L35" s="4">
        <f>'Res Non-Disp'!L35+'CI Non-Disp'!L35</f>
        <v>493.46475981538765</v>
      </c>
      <c r="M35" s="4">
        <f>'Res Non-Disp'!M35+'CI Non-Disp'!M35</f>
        <v>536.49788327315002</v>
      </c>
      <c r="N35" s="5">
        <f>'Res Non-Disp'!N35+'CI Non-Disp'!N35</f>
        <v>595.20024386778414</v>
      </c>
      <c r="O35" s="4">
        <f>'Res Non-Disp'!O35+'CI Non-Disp'!O35</f>
        <v>655.46723276245075</v>
      </c>
      <c r="P35" s="4">
        <f>'Res Non-Disp'!P35+'CI Non-Disp'!P35</f>
        <v>713.42915613576122</v>
      </c>
      <c r="Q35" s="4">
        <f>'Res Non-Disp'!Q35+'CI Non-Disp'!Q35</f>
        <v>763.73097060467296</v>
      </c>
      <c r="R35" s="4">
        <f>'Res Non-Disp'!R35+'CI Non-Disp'!R35</f>
        <v>807.58571544134179</v>
      </c>
      <c r="S35" s="4">
        <f>'Res Non-Disp'!S35+'CI Non-Disp'!S35</f>
        <v>845.36417097497826</v>
      </c>
      <c r="T35" s="4">
        <f>'Res Non-Disp'!T35+'CI Non-Disp'!T35</f>
        <v>880.70719088462181</v>
      </c>
      <c r="U35" s="4">
        <f>'Res Non-Disp'!U35+'CI Non-Disp'!U35</f>
        <v>909.02274118173727</v>
      </c>
      <c r="V35" s="4">
        <f>'Res Non-Disp'!V35+'CI Non-Disp'!V35</f>
        <v>934.89065742786977</v>
      </c>
      <c r="W35" s="4">
        <f>'Res Non-Disp'!W35+'CI Non-Disp'!W35</f>
        <v>959.54200242163881</v>
      </c>
      <c r="X35" s="5">
        <f>'Res Non-Disp'!X35+'CI Non-Disp'!X35</f>
        <v>978.69243563863176</v>
      </c>
      <c r="Y35" s="5">
        <f>'Res Non-Disp'!Y35+'CI Non-Disp'!Y35</f>
        <v>996.78255781341466</v>
      </c>
      <c r="Z35" s="5">
        <f>'Res Non-Disp'!Z35+'CI Non-Disp'!Z35</f>
        <v>1014.8726799881975</v>
      </c>
      <c r="AA35" s="5">
        <f>'Res Non-Disp'!AA35+'CI Non-Disp'!AA35</f>
        <v>1032.9628021629806</v>
      </c>
      <c r="AB35" s="5">
        <f>'Res Non-Disp'!AB35+'CI Non-Disp'!AB35</f>
        <v>1051.0529243377634</v>
      </c>
      <c r="AC35" s="5">
        <f>'Res Non-Disp'!AC35+'CI Non-Disp'!AC35</f>
        <v>1069.1430465125463</v>
      </c>
      <c r="AD35" s="5">
        <f>'Res Non-Disp'!AD35+'CI Non-Disp'!AD35</f>
        <v>1087.2331686873292</v>
      </c>
      <c r="AE35" s="5">
        <f>'Res Non-Disp'!AE35+'CI Non-Disp'!AE35</f>
        <v>1105.3232908621121</v>
      </c>
      <c r="AF35" s="5">
        <f>'Res Non-Disp'!AF35+'CI Non-Disp'!AF35</f>
        <v>1123.4134130368952</v>
      </c>
      <c r="AG35" s="5">
        <f>'Res Non-Disp'!AG35+'CI Non-Disp'!AG35</f>
        <v>1141.5035352116781</v>
      </c>
      <c r="AH35" s="4">
        <f>'Res Non-Disp'!AH35+'CI Non-Disp'!AH35</f>
        <v>1159.593657386461</v>
      </c>
      <c r="AI35" s="4">
        <f>'Res Non-Disp'!AI35+'CI Non-Disp'!AI35</f>
        <v>1177.6837795612439</v>
      </c>
      <c r="AJ35" s="4">
        <f>'Res Non-Disp'!AJ35+'CI Non-Disp'!AJ35</f>
        <v>1195.7739017360268</v>
      </c>
      <c r="AK35" s="4">
        <f>'Res Non-Disp'!AK35+'CI Non-Disp'!AK35</f>
        <v>1213.8640239108099</v>
      </c>
      <c r="AL35" s="4">
        <f>'Res Non-Disp'!AL35+'CI Non-Disp'!AL35</f>
        <v>1231.9541460855928</v>
      </c>
      <c r="AM35" s="4">
        <f>'Res Non-Disp'!AM35+'CI Non-Disp'!AM35</f>
        <v>1250.0442682603757</v>
      </c>
      <c r="AN35" s="4">
        <f>'Res Non-Disp'!AN35+'CI Non-Disp'!AN35</f>
        <v>1268.1343904351588</v>
      </c>
      <c r="AO35" s="4">
        <f>'Res Non-Disp'!AO35+'CI Non-Disp'!AO35</f>
        <v>1286.2245126099417</v>
      </c>
      <c r="AP35" s="4">
        <f>'Res Non-Disp'!AP35+'CI Non-Disp'!AP35</f>
        <v>1304.3146347847246</v>
      </c>
      <c r="AQ35" s="4">
        <f>'Res Non-Disp'!AQ35+'CI Non-Disp'!AQ35</f>
        <v>1322.4047569595075</v>
      </c>
      <c r="AR35" s="4">
        <f>'Res Non-Disp'!AR35+'CI Non-Disp'!AR35</f>
        <v>1340.4948791342904</v>
      </c>
    </row>
    <row r="36" spans="1:44">
      <c r="A36" s="11" t="s">
        <v>12</v>
      </c>
      <c r="B36" s="6">
        <f>'Res Non-Disp'!B36+'CI Non-Disp'!B36</f>
        <v>274.6854166666667</v>
      </c>
      <c r="C36" s="6">
        <f>'Res Non-Disp'!C36+'CI Non-Disp'!C36</f>
        <v>306.71936760231654</v>
      </c>
      <c r="D36" s="6">
        <f>'Res Non-Disp'!D36+'CI Non-Disp'!D36</f>
        <v>331.91577781315118</v>
      </c>
      <c r="E36" s="6">
        <f>'Res Non-Disp'!E36+'CI Non-Disp'!E36</f>
        <v>355.20805971080665</v>
      </c>
      <c r="F36" s="6">
        <f>'Res Non-Disp'!F36+'CI Non-Disp'!F36</f>
        <v>380.90203310561452</v>
      </c>
      <c r="G36" s="6">
        <f>'Res Non-Disp'!G36+'CI Non-Disp'!G36</f>
        <v>408.22538747068484</v>
      </c>
      <c r="H36" s="6">
        <f>'Res Non-Disp'!H36+'CI Non-Disp'!H36</f>
        <v>434.77193646480941</v>
      </c>
      <c r="I36" s="6">
        <f>'Res Non-Disp'!I36+'CI Non-Disp'!I36</f>
        <v>472.13412370336238</v>
      </c>
      <c r="J36" s="6">
        <f>'Res Non-Disp'!J36+'CI Non-Disp'!J36</f>
        <v>510.55765599461392</v>
      </c>
      <c r="K36" s="6">
        <f>'Res Non-Disp'!K36+'CI Non-Disp'!K36</f>
        <v>546.95513732767006</v>
      </c>
      <c r="L36" s="6">
        <f>'Res Non-Disp'!L36+'CI Non-Disp'!L36</f>
        <v>590.90219084303897</v>
      </c>
      <c r="M36" s="6">
        <f>'Res Non-Disp'!M36+'CI Non-Disp'!M36</f>
        <v>644.40536308631613</v>
      </c>
      <c r="N36" s="7">
        <f>'Res Non-Disp'!N36+'CI Non-Disp'!N36</f>
        <v>718.05015299540014</v>
      </c>
      <c r="O36" s="6">
        <f>'Res Non-Disp'!O36+'CI Non-Disp'!O36</f>
        <v>791.6931216899909</v>
      </c>
      <c r="P36" s="6">
        <f>'Res Non-Disp'!P36+'CI Non-Disp'!P36</f>
        <v>862.42299792470453</v>
      </c>
      <c r="Q36" s="6">
        <f>'Res Non-Disp'!Q36+'CI Non-Disp'!Q36</f>
        <v>923.13458976177412</v>
      </c>
      <c r="R36" s="6">
        <f>'Res Non-Disp'!R36+'CI Non-Disp'!R36</f>
        <v>976.22719349791964</v>
      </c>
      <c r="S36" s="6">
        <f>'Res Non-Disp'!S36+'CI Non-Disp'!S36</f>
        <v>1021.8689619072815</v>
      </c>
      <c r="T36" s="6">
        <f>'Res Non-Disp'!T36+'CI Non-Disp'!T36</f>
        <v>1064.976117740968</v>
      </c>
      <c r="U36" s="6">
        <f>'Res Non-Disp'!U36+'CI Non-Disp'!U36</f>
        <v>1098.8255310250545</v>
      </c>
      <c r="V36" s="6">
        <f>'Res Non-Disp'!V36+'CI Non-Disp'!V36</f>
        <v>1130.3687996460187</v>
      </c>
      <c r="W36" s="6">
        <f>'Res Non-Disp'!W36+'CI Non-Disp'!W36</f>
        <v>1160.4347657797643</v>
      </c>
      <c r="X36" s="7">
        <f>'Res Non-Disp'!X36+'CI Non-Disp'!X36</f>
        <v>1183.237154114436</v>
      </c>
      <c r="Y36" s="7">
        <f>'Res Non-Disp'!Y36+'CI Non-Disp'!Y36</f>
        <v>1205.3903141042113</v>
      </c>
      <c r="Z36" s="7">
        <f>'Res Non-Disp'!Z36+'CI Non-Disp'!Z36</f>
        <v>1227.5434740939866</v>
      </c>
      <c r="AA36" s="7">
        <f>'Res Non-Disp'!AA36+'CI Non-Disp'!AA36</f>
        <v>1249.6966340837621</v>
      </c>
      <c r="AB36" s="7">
        <f>'Res Non-Disp'!AB36+'CI Non-Disp'!AB36</f>
        <v>1271.8497940735374</v>
      </c>
      <c r="AC36" s="7">
        <f>'Res Non-Disp'!AC36+'CI Non-Disp'!AC36</f>
        <v>1294.0029540633127</v>
      </c>
      <c r="AD36" s="7">
        <f>'Res Non-Disp'!AD36+'CI Non-Disp'!AD36</f>
        <v>1316.1561140530882</v>
      </c>
      <c r="AE36" s="7">
        <f>'Res Non-Disp'!AE36+'CI Non-Disp'!AE36</f>
        <v>1338.3092740428638</v>
      </c>
      <c r="AF36" s="7">
        <f>'Res Non-Disp'!AF36+'CI Non-Disp'!AF36</f>
        <v>1360.4624340326391</v>
      </c>
      <c r="AG36" s="7">
        <f>'Res Non-Disp'!AG36+'CI Non-Disp'!AG36</f>
        <v>1382.6155940224146</v>
      </c>
      <c r="AH36" s="6">
        <f>'Res Non-Disp'!AH36+'CI Non-Disp'!AH36</f>
        <v>1404.7687540121901</v>
      </c>
      <c r="AI36" s="6">
        <f>'Res Non-Disp'!AI36+'CI Non-Disp'!AI36</f>
        <v>1426.9219140019654</v>
      </c>
      <c r="AJ36" s="6">
        <f>'Res Non-Disp'!AJ36+'CI Non-Disp'!AJ36</f>
        <v>1449.075073991741</v>
      </c>
      <c r="AK36" s="6">
        <f>'Res Non-Disp'!AK36+'CI Non-Disp'!AK36</f>
        <v>1471.2282339815165</v>
      </c>
      <c r="AL36" s="6">
        <f>'Res Non-Disp'!AL36+'CI Non-Disp'!AL36</f>
        <v>1493.381393971292</v>
      </c>
      <c r="AM36" s="6">
        <f>'Res Non-Disp'!AM36+'CI Non-Disp'!AM36</f>
        <v>1515.5345539610676</v>
      </c>
      <c r="AN36" s="6">
        <f>'Res Non-Disp'!AN36+'CI Non-Disp'!AN36</f>
        <v>1537.6877139508429</v>
      </c>
      <c r="AO36" s="6">
        <f>'Res Non-Disp'!AO36+'CI Non-Disp'!AO36</f>
        <v>1559.8408739406184</v>
      </c>
      <c r="AP36" s="6">
        <f>'Res Non-Disp'!AP36+'CI Non-Disp'!AP36</f>
        <v>1581.9940339303939</v>
      </c>
      <c r="AQ36" s="6">
        <f>'Res Non-Disp'!AQ36+'CI Non-Disp'!AQ36</f>
        <v>1604.1471939201692</v>
      </c>
      <c r="AR36" s="6">
        <f>'Res Non-Disp'!AR36+'CI Non-Disp'!AR36</f>
        <v>1626.3003539099448</v>
      </c>
    </row>
    <row r="37" spans="1:44">
      <c r="AI37" s="9"/>
      <c r="AJ37" s="9"/>
      <c r="AK37" s="9"/>
      <c r="AL37" s="9"/>
      <c r="AM37" s="9"/>
    </row>
    <row r="38" spans="1:44">
      <c r="L38" s="38" t="s">
        <v>38</v>
      </c>
      <c r="N38" s="32">
        <f>ROUND(N5,0)</f>
        <v>723</v>
      </c>
      <c r="O38" s="32">
        <f t="shared" ref="O38:Y38" si="22">ROUND(O5,0)</f>
        <v>806</v>
      </c>
      <c r="P38" s="32">
        <f t="shared" si="22"/>
        <v>886</v>
      </c>
      <c r="Q38" s="32">
        <f t="shared" si="22"/>
        <v>963</v>
      </c>
      <c r="R38" s="32">
        <f t="shared" si="22"/>
        <v>1029</v>
      </c>
      <c r="S38" s="32">
        <f t="shared" si="22"/>
        <v>1086</v>
      </c>
      <c r="T38" s="32">
        <f t="shared" si="22"/>
        <v>1136</v>
      </c>
      <c r="U38" s="32">
        <f t="shared" si="22"/>
        <v>1183</v>
      </c>
      <c r="V38" s="32">
        <f t="shared" si="22"/>
        <v>1219</v>
      </c>
      <c r="W38" s="32">
        <f t="shared" si="22"/>
        <v>1254</v>
      </c>
      <c r="X38" s="32">
        <f t="shared" si="22"/>
        <v>1293</v>
      </c>
      <c r="Y38" s="32">
        <f t="shared" si="22"/>
        <v>1328</v>
      </c>
    </row>
    <row r="39" spans="1:44">
      <c r="N39" s="32">
        <f t="shared" ref="N39:Y39" si="23">ROUND(N6,0)</f>
        <v>698</v>
      </c>
      <c r="O39" s="32">
        <f t="shared" si="23"/>
        <v>777</v>
      </c>
      <c r="P39" s="32">
        <f t="shared" si="23"/>
        <v>854</v>
      </c>
      <c r="Q39" s="32">
        <f t="shared" si="23"/>
        <v>926</v>
      </c>
      <c r="R39" s="32">
        <f t="shared" si="23"/>
        <v>988</v>
      </c>
      <c r="S39" s="32">
        <f t="shared" si="23"/>
        <v>1043</v>
      </c>
      <c r="T39" s="32">
        <f t="shared" si="23"/>
        <v>1089</v>
      </c>
      <c r="U39" s="32">
        <f t="shared" si="23"/>
        <v>1133</v>
      </c>
      <c r="V39" s="32">
        <f t="shared" si="23"/>
        <v>1168</v>
      </c>
      <c r="W39" s="32">
        <f t="shared" si="23"/>
        <v>1201</v>
      </c>
      <c r="X39" s="32">
        <f t="shared" si="23"/>
        <v>1238</v>
      </c>
      <c r="Y39" s="32">
        <f t="shared" si="23"/>
        <v>1271</v>
      </c>
    </row>
    <row r="40" spans="1:44">
      <c r="N40" s="32">
        <f t="shared" ref="N40:Y40" si="24">ROUND(N7,0)</f>
        <v>626</v>
      </c>
      <c r="O40" s="32">
        <f t="shared" si="24"/>
        <v>695</v>
      </c>
      <c r="P40" s="32">
        <f t="shared" si="24"/>
        <v>762</v>
      </c>
      <c r="Q40" s="32">
        <f t="shared" si="24"/>
        <v>824</v>
      </c>
      <c r="R40" s="32">
        <f t="shared" si="24"/>
        <v>878</v>
      </c>
      <c r="S40" s="32">
        <f t="shared" si="24"/>
        <v>925</v>
      </c>
      <c r="T40" s="32">
        <f t="shared" si="24"/>
        <v>966</v>
      </c>
      <c r="U40" s="32">
        <f t="shared" si="24"/>
        <v>1003</v>
      </c>
      <c r="V40" s="32">
        <f t="shared" si="24"/>
        <v>1033</v>
      </c>
      <c r="W40" s="32">
        <f t="shared" si="24"/>
        <v>1062</v>
      </c>
      <c r="X40" s="32">
        <f t="shared" si="24"/>
        <v>1094</v>
      </c>
      <c r="Y40" s="32">
        <f t="shared" si="24"/>
        <v>1122</v>
      </c>
    </row>
    <row r="41" spans="1:44">
      <c r="N41" s="32">
        <f t="shared" ref="N41:Y41" si="25">ROUND(N8,0)</f>
        <v>418</v>
      </c>
      <c r="O41" s="32">
        <f t="shared" si="25"/>
        <v>461</v>
      </c>
      <c r="P41" s="32">
        <f t="shared" si="25"/>
        <v>504</v>
      </c>
      <c r="Q41" s="32">
        <f t="shared" si="25"/>
        <v>544</v>
      </c>
      <c r="R41" s="32">
        <f t="shared" si="25"/>
        <v>576</v>
      </c>
      <c r="S41" s="32">
        <f t="shared" si="25"/>
        <v>603</v>
      </c>
      <c r="T41" s="32">
        <f t="shared" si="25"/>
        <v>627</v>
      </c>
      <c r="U41" s="32">
        <f t="shared" si="25"/>
        <v>648</v>
      </c>
      <c r="V41" s="32">
        <f t="shared" si="25"/>
        <v>666</v>
      </c>
      <c r="W41" s="32">
        <f t="shared" si="25"/>
        <v>684</v>
      </c>
      <c r="X41" s="32">
        <f t="shared" si="25"/>
        <v>702</v>
      </c>
      <c r="Y41" s="32">
        <f t="shared" si="25"/>
        <v>719</v>
      </c>
    </row>
    <row r="42" spans="1:44">
      <c r="N42" s="32">
        <f t="shared" ref="N42:Y42" si="26">ROUND(N9,0)</f>
        <v>469</v>
      </c>
      <c r="O42" s="32">
        <f t="shared" si="26"/>
        <v>517</v>
      </c>
      <c r="P42" s="32">
        <f t="shared" si="26"/>
        <v>564</v>
      </c>
      <c r="Q42" s="32">
        <f t="shared" si="26"/>
        <v>608</v>
      </c>
      <c r="R42" s="32">
        <f t="shared" si="26"/>
        <v>643</v>
      </c>
      <c r="S42" s="32">
        <f t="shared" si="26"/>
        <v>672</v>
      </c>
      <c r="T42" s="32">
        <f t="shared" si="26"/>
        <v>698</v>
      </c>
      <c r="U42" s="32">
        <f t="shared" si="26"/>
        <v>722</v>
      </c>
      <c r="V42" s="32">
        <f t="shared" si="26"/>
        <v>742</v>
      </c>
      <c r="W42" s="32">
        <f t="shared" si="26"/>
        <v>761</v>
      </c>
      <c r="X42" s="32">
        <f t="shared" si="26"/>
        <v>781</v>
      </c>
      <c r="Y42" s="32">
        <f t="shared" si="26"/>
        <v>799</v>
      </c>
    </row>
    <row r="43" spans="1:44">
      <c r="N43" s="32">
        <f t="shared" ref="N43:Y43" si="27">ROUND(N10,0)</f>
        <v>497</v>
      </c>
      <c r="O43" s="32">
        <f t="shared" si="27"/>
        <v>548</v>
      </c>
      <c r="P43" s="32">
        <f t="shared" si="27"/>
        <v>598</v>
      </c>
      <c r="Q43" s="32">
        <f t="shared" si="27"/>
        <v>643</v>
      </c>
      <c r="R43" s="32">
        <f t="shared" si="27"/>
        <v>680</v>
      </c>
      <c r="S43" s="32">
        <f t="shared" si="27"/>
        <v>711</v>
      </c>
      <c r="T43" s="32">
        <f t="shared" si="27"/>
        <v>738</v>
      </c>
      <c r="U43" s="32">
        <f t="shared" si="27"/>
        <v>762</v>
      </c>
      <c r="V43" s="32">
        <f t="shared" si="27"/>
        <v>783</v>
      </c>
      <c r="W43" s="32">
        <f t="shared" si="27"/>
        <v>803</v>
      </c>
      <c r="X43" s="32">
        <f t="shared" si="27"/>
        <v>825</v>
      </c>
      <c r="Y43" s="32">
        <f t="shared" si="27"/>
        <v>844</v>
      </c>
    </row>
    <row r="44" spans="1:44">
      <c r="N44" s="32">
        <f t="shared" ref="N44:Y44" si="28">ROUND(N11,0)</f>
        <v>510</v>
      </c>
      <c r="O44" s="32">
        <f t="shared" si="28"/>
        <v>561</v>
      </c>
      <c r="P44" s="32">
        <f t="shared" si="28"/>
        <v>612</v>
      </c>
      <c r="Q44" s="32">
        <f t="shared" si="28"/>
        <v>657</v>
      </c>
      <c r="R44" s="32">
        <f t="shared" si="28"/>
        <v>693</v>
      </c>
      <c r="S44" s="32">
        <f t="shared" si="28"/>
        <v>724</v>
      </c>
      <c r="T44" s="32">
        <f t="shared" si="28"/>
        <v>751</v>
      </c>
      <c r="U44" s="32">
        <f t="shared" si="28"/>
        <v>775</v>
      </c>
      <c r="V44" s="32">
        <f t="shared" si="28"/>
        <v>797</v>
      </c>
      <c r="W44" s="32">
        <f t="shared" si="28"/>
        <v>817</v>
      </c>
      <c r="X44" s="32">
        <f t="shared" si="28"/>
        <v>838</v>
      </c>
      <c r="Y44" s="32">
        <f t="shared" si="28"/>
        <v>857</v>
      </c>
    </row>
    <row r="45" spans="1:44">
      <c r="N45" s="32">
        <f t="shared" ref="N45:Y45" si="29">ROUND(N12,0)</f>
        <v>530</v>
      </c>
      <c r="O45" s="32">
        <f t="shared" si="29"/>
        <v>583</v>
      </c>
      <c r="P45" s="32">
        <f t="shared" si="29"/>
        <v>635</v>
      </c>
      <c r="Q45" s="32">
        <f t="shared" si="29"/>
        <v>681</v>
      </c>
      <c r="R45" s="32">
        <f t="shared" si="29"/>
        <v>718</v>
      </c>
      <c r="S45" s="32">
        <f t="shared" si="29"/>
        <v>749</v>
      </c>
      <c r="T45" s="32">
        <f t="shared" si="29"/>
        <v>778</v>
      </c>
      <c r="U45" s="32">
        <f t="shared" si="29"/>
        <v>802</v>
      </c>
      <c r="V45" s="32">
        <f t="shared" si="29"/>
        <v>824</v>
      </c>
      <c r="W45" s="32">
        <f t="shared" si="29"/>
        <v>845</v>
      </c>
      <c r="X45" s="32">
        <f t="shared" si="29"/>
        <v>867</v>
      </c>
      <c r="Y45" s="32">
        <f t="shared" si="29"/>
        <v>886</v>
      </c>
    </row>
    <row r="46" spans="1:44">
      <c r="N46" s="32">
        <f t="shared" ref="N46:Y46" si="30">ROUND(N13,0)</f>
        <v>515</v>
      </c>
      <c r="O46" s="32">
        <f t="shared" si="30"/>
        <v>566</v>
      </c>
      <c r="P46" s="32">
        <f t="shared" si="30"/>
        <v>616</v>
      </c>
      <c r="Q46" s="32">
        <f t="shared" si="30"/>
        <v>659</v>
      </c>
      <c r="R46" s="32">
        <f t="shared" si="30"/>
        <v>694</v>
      </c>
      <c r="S46" s="32">
        <f t="shared" si="30"/>
        <v>724</v>
      </c>
      <c r="T46" s="32">
        <f t="shared" si="30"/>
        <v>751</v>
      </c>
      <c r="U46" s="32">
        <f t="shared" si="30"/>
        <v>775</v>
      </c>
      <c r="V46" s="32">
        <f t="shared" si="30"/>
        <v>796</v>
      </c>
      <c r="W46" s="32">
        <f t="shared" si="30"/>
        <v>816</v>
      </c>
      <c r="X46" s="32">
        <f t="shared" si="30"/>
        <v>836</v>
      </c>
      <c r="Y46" s="32">
        <f t="shared" si="30"/>
        <v>855</v>
      </c>
    </row>
    <row r="47" spans="1:44">
      <c r="N47" s="32">
        <f t="shared" ref="N47:Y47" si="31">ROUND(N14,0)</f>
        <v>466</v>
      </c>
      <c r="O47" s="32">
        <f t="shared" si="31"/>
        <v>511</v>
      </c>
      <c r="P47" s="32">
        <f t="shared" si="31"/>
        <v>556</v>
      </c>
      <c r="Q47" s="32">
        <f t="shared" si="31"/>
        <v>594</v>
      </c>
      <c r="R47" s="32">
        <f t="shared" si="31"/>
        <v>625</v>
      </c>
      <c r="S47" s="32">
        <f t="shared" si="31"/>
        <v>652</v>
      </c>
      <c r="T47" s="32">
        <f t="shared" si="31"/>
        <v>676</v>
      </c>
      <c r="U47" s="32">
        <f t="shared" si="31"/>
        <v>696</v>
      </c>
      <c r="V47" s="32">
        <f t="shared" si="31"/>
        <v>715</v>
      </c>
      <c r="W47" s="32">
        <f t="shared" si="31"/>
        <v>733</v>
      </c>
      <c r="X47" s="32">
        <f t="shared" si="31"/>
        <v>751</v>
      </c>
      <c r="Y47" s="32">
        <f t="shared" si="31"/>
        <v>768</v>
      </c>
    </row>
    <row r="48" spans="1:44">
      <c r="N48" s="32">
        <f t="shared" ref="N48:Y48" si="32">ROUND(N15,0)</f>
        <v>628</v>
      </c>
      <c r="O48" s="32">
        <f t="shared" si="32"/>
        <v>692</v>
      </c>
      <c r="P48" s="32">
        <f t="shared" si="32"/>
        <v>753</v>
      </c>
      <c r="Q48" s="32">
        <f t="shared" si="32"/>
        <v>806</v>
      </c>
      <c r="R48" s="32">
        <f t="shared" si="32"/>
        <v>853</v>
      </c>
      <c r="S48" s="32">
        <f t="shared" si="32"/>
        <v>893</v>
      </c>
      <c r="T48" s="32">
        <f t="shared" si="32"/>
        <v>930</v>
      </c>
      <c r="U48" s="32">
        <f t="shared" si="32"/>
        <v>960</v>
      </c>
      <c r="V48" s="32">
        <f t="shared" si="32"/>
        <v>987</v>
      </c>
      <c r="W48" s="32">
        <f t="shared" si="32"/>
        <v>1013</v>
      </c>
      <c r="X48" s="32">
        <f t="shared" si="32"/>
        <v>1040</v>
      </c>
      <c r="Y48" s="32">
        <f t="shared" si="32"/>
        <v>1065</v>
      </c>
    </row>
    <row r="49" spans="14:25">
      <c r="N49" s="32">
        <f t="shared" ref="N49:Y49" si="33">ROUND(N16,0)</f>
        <v>758</v>
      </c>
      <c r="O49" s="32">
        <f t="shared" si="33"/>
        <v>836</v>
      </c>
      <c r="P49" s="32">
        <f t="shared" si="33"/>
        <v>911</v>
      </c>
      <c r="Q49" s="32">
        <f t="shared" si="33"/>
        <v>975</v>
      </c>
      <c r="R49" s="32">
        <f t="shared" si="33"/>
        <v>1031</v>
      </c>
      <c r="S49" s="32">
        <f t="shared" si="33"/>
        <v>1079</v>
      </c>
      <c r="T49" s="32">
        <f t="shared" si="33"/>
        <v>1124</v>
      </c>
      <c r="U49" s="32">
        <f t="shared" si="33"/>
        <v>1160</v>
      </c>
      <c r="V49" s="32">
        <f t="shared" si="33"/>
        <v>1193</v>
      </c>
      <c r="W49" s="32">
        <f t="shared" si="33"/>
        <v>1225</v>
      </c>
      <c r="X49" s="32">
        <f t="shared" si="33"/>
        <v>1258</v>
      </c>
      <c r="Y49" s="32">
        <f t="shared" si="33"/>
        <v>1288</v>
      </c>
    </row>
  </sheetData>
  <phoneticPr fontId="7" type="noConversion"/>
  <printOptions horizontalCentered="1" gridLines="1" gridLinesSet="0"/>
  <pageMargins left="0.5" right="0.5" top="1" bottom="1" header="0.5" footer="0.5"/>
  <pageSetup orientation="landscape" verticalDpi="300" r:id="rId1"/>
  <headerFooter alignWithMargins="0">
    <oddFooter>&amp;R14LGBRA-NRGPOD1-6-DOC 2
14BGBRA-STAFFROG1-19A-DOC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K47"/>
  <sheetViews>
    <sheetView tabSelected="1" workbookViewId="0">
      <selection activeCell="Q47" sqref="Q47"/>
    </sheetView>
  </sheetViews>
  <sheetFormatPr defaultRowHeight="12.75"/>
  <cols>
    <col min="12" max="13" width="10.28515625" bestFit="1" customWidth="1"/>
  </cols>
  <sheetData>
    <row r="1" spans="1:37">
      <c r="A1" s="62" t="s">
        <v>39</v>
      </c>
    </row>
    <row r="2" spans="1:37">
      <c r="A2" s="62"/>
    </row>
    <row r="4" spans="1:37">
      <c r="B4" s="63" t="s">
        <v>1</v>
      </c>
      <c r="C4" s="63" t="s">
        <v>2</v>
      </c>
      <c r="D4" s="63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 t="s">
        <v>9</v>
      </c>
      <c r="K4" s="63" t="s">
        <v>10</v>
      </c>
      <c r="L4" s="63" t="s">
        <v>11</v>
      </c>
      <c r="M4" s="63" t="s">
        <v>12</v>
      </c>
    </row>
    <row r="5" spans="1:37">
      <c r="A5" s="63">
        <v>1998</v>
      </c>
      <c r="B5" s="64">
        <f>'Res Non-Disp'!$B$5</f>
        <v>165.54757775666519</v>
      </c>
      <c r="C5" s="64">
        <f>'Res Non-Disp'!$B$6</f>
        <v>153.5505577976466</v>
      </c>
      <c r="D5" s="64">
        <f>'Res Non-Disp'!$B$7</f>
        <v>128.82376004538591</v>
      </c>
      <c r="E5" s="64">
        <f>'Res Non-Disp'!$B$8</f>
        <v>68.286240934806983</v>
      </c>
      <c r="F5" s="64">
        <f>'Res Non-Disp'!$B$9</f>
        <v>87.521819192742555</v>
      </c>
      <c r="G5" s="64">
        <f>'Res Non-Disp'!$B$10</f>
        <v>94.02761965743602</v>
      </c>
      <c r="H5" s="64">
        <f>'Res Non-Disp'!$B$11</f>
        <v>98.411790489922467</v>
      </c>
      <c r="I5" s="64">
        <f>'Res Non-Disp'!$B$12</f>
        <v>99.613516874098394</v>
      </c>
      <c r="J5" s="64">
        <f>'Res Non-Disp'!$B$13</f>
        <v>98.693613626067304</v>
      </c>
      <c r="K5" s="64">
        <f>'Res Non-Disp'!$B$14</f>
        <v>80.800673320380085</v>
      </c>
      <c r="L5" s="64">
        <f>'Res Non-Disp'!$B$15</f>
        <v>121.95604492593178</v>
      </c>
      <c r="M5" s="64">
        <f>'Res Non-Disp'!$B$16</f>
        <v>167.24302503650262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7">
      <c r="A6" s="63">
        <v>1999</v>
      </c>
      <c r="B6" s="64">
        <f>'Res Non-Disp'!$C$5</f>
        <v>197.85821336999999</v>
      </c>
      <c r="C6" s="64">
        <f>'Res Non-Disp'!$C$6</f>
        <v>184.40098200369184</v>
      </c>
      <c r="D6" s="64">
        <f>'Res Non-Disp'!$C$7</f>
        <v>155.82117983753847</v>
      </c>
      <c r="E6" s="64">
        <f>'Res Non-Disp'!$C$8</f>
        <v>79.812590073313018</v>
      </c>
      <c r="F6" s="64">
        <f>'Res Non-Disp'!$C$9</f>
        <v>100.30084691719583</v>
      </c>
      <c r="G6" s="64">
        <f>'Res Non-Disp'!$C$10</f>
        <v>107.59533555307436</v>
      </c>
      <c r="H6" s="64">
        <f>'Res Non-Disp'!$C$11</f>
        <v>112.19275803915396</v>
      </c>
      <c r="I6" s="64">
        <f>'Res Non-Disp'!$C$12</f>
        <v>113.9367216225</v>
      </c>
      <c r="J6" s="64">
        <f>'Res Non-Disp'!$C$13</f>
        <v>112.56254300328911</v>
      </c>
      <c r="K6" s="64">
        <f>'Res Non-Disp'!$C$14</f>
        <v>93.321615547815071</v>
      </c>
      <c r="L6" s="64">
        <f>'Res Non-Disp'!$C$15</f>
        <v>147.46852420288621</v>
      </c>
      <c r="M6" s="64">
        <f>'Res Non-Disp'!$C$16</f>
        <v>198.40820731929244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37">
      <c r="A7" s="63">
        <v>2000</v>
      </c>
      <c r="B7" s="64">
        <f>'Res Non-Disp'!$D$5</f>
        <v>231.04486043999998</v>
      </c>
      <c r="C7" s="64">
        <f>'Res Non-Disp'!$D$6</f>
        <v>215.43436678317585</v>
      </c>
      <c r="D7" s="64">
        <f>'Res Non-Disp'!$D$7</f>
        <v>182.40057894361914</v>
      </c>
      <c r="E7" s="64">
        <f>'Res Non-Disp'!$D$8</f>
        <v>91.651412750318201</v>
      </c>
      <c r="F7" s="64">
        <f>'Res Non-Disp'!$D$9</f>
        <v>113.23480994776331</v>
      </c>
      <c r="G7" s="64">
        <f>'Res Non-Disp'!$D$10</f>
        <v>121.0723146205647</v>
      </c>
      <c r="H7" s="64">
        <f>'Res Non-Disp'!$D$11</f>
        <v>125.63251205524963</v>
      </c>
      <c r="I7" s="64">
        <f>'Res Non-Disp'!$D$12</f>
        <v>127.62345528749999</v>
      </c>
      <c r="J7" s="64">
        <f>'Res Non-Disp'!$D$13</f>
        <v>125.56583672967368</v>
      </c>
      <c r="K7" s="64">
        <f>'Res Non-Disp'!$D$14</f>
        <v>104.79423567707396</v>
      </c>
      <c r="L7" s="64">
        <f>'Res Non-Disp'!$D$15</f>
        <v>168.42011798892131</v>
      </c>
      <c r="M7" s="64">
        <f>'Res Non-Disp'!$D$16</f>
        <v>223.43478226907229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</row>
    <row r="8" spans="1:37">
      <c r="A8" s="63">
        <v>2001</v>
      </c>
      <c r="B8" s="64">
        <f>'Res Non-Disp'!$E$5</f>
        <v>256.37326253999998</v>
      </c>
      <c r="C8" s="64">
        <f>'Res Non-Disp'!$E$6</f>
        <v>239.55074109021908</v>
      </c>
      <c r="D8" s="64">
        <f>'Res Non-Disp'!$E$7</f>
        <v>203.44034738728814</v>
      </c>
      <c r="E8" s="64">
        <f>'Res Non-Disp'!$E$8</f>
        <v>102.01937227744484</v>
      </c>
      <c r="F8" s="64">
        <f>'Res Non-Disp'!$E$9</f>
        <v>124.7417416328918</v>
      </c>
      <c r="G8" s="64">
        <f>'Res Non-Disp'!$E$10</f>
        <v>133.2552836982172</v>
      </c>
      <c r="H8" s="64">
        <f>'Res Non-Disp'!$E$11</f>
        <v>137.97994774014884</v>
      </c>
      <c r="I8" s="64">
        <f>'Res Non-Disp'!$E$12</f>
        <v>140.40564087000001</v>
      </c>
      <c r="J8" s="64">
        <f>'Res Non-Disp'!$E$13</f>
        <v>137.91326257073621</v>
      </c>
      <c r="K8" s="64">
        <f>'Res Non-Disp'!$E$14</f>
        <v>115.87333284504884</v>
      </c>
      <c r="L8" s="64">
        <f>'Res Non-Disp'!$E$15</f>
        <v>187.96721606711145</v>
      </c>
      <c r="M8" s="64">
        <f>'Res Non-Disp'!$E$16</f>
        <v>247.3263086622637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</row>
    <row r="9" spans="1:37">
      <c r="A9" s="63">
        <v>2002</v>
      </c>
      <c r="B9" s="64">
        <f>'Res Non-Disp'!$F$5</f>
        <v>281.13048225</v>
      </c>
      <c r="C9" s="64">
        <f>'Res Non-Disp'!$F$6</f>
        <v>263.4062608270637</v>
      </c>
      <c r="D9" s="64">
        <f>'Res Non-Disp'!$F$7</f>
        <v>224.50036344806207</v>
      </c>
      <c r="E9" s="64">
        <f>'Res Non-Disp'!$F$8</f>
        <v>112.90302749245893</v>
      </c>
      <c r="F9" s="64">
        <f>'Res Non-Disp'!$F$9</f>
        <v>136.94484825309732</v>
      </c>
      <c r="G9" s="64">
        <f>'Res Non-Disp'!$F$10</f>
        <v>146.30605605689502</v>
      </c>
      <c r="H9" s="64">
        <f>'Res Non-Disp'!$F$11</f>
        <v>151.33901625071434</v>
      </c>
      <c r="I9" s="64">
        <f>'Res Non-Disp'!$F$12</f>
        <v>154.37145502500002</v>
      </c>
      <c r="J9" s="64">
        <f>'Res Non-Disp'!$F$13</f>
        <v>151.53542128415083</v>
      </c>
      <c r="K9" s="64">
        <f>'Res Non-Disp'!$F$14</f>
        <v>128.21375665240873</v>
      </c>
      <c r="L9" s="64">
        <f>'Res Non-Disp'!$F$15</f>
        <v>209.40681259909263</v>
      </c>
      <c r="M9" s="64">
        <f>'Res Non-Disp'!$F$16</f>
        <v>273.82215880049574</v>
      </c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</row>
    <row r="10" spans="1:37">
      <c r="A10" s="63">
        <v>2003</v>
      </c>
      <c r="B10" s="64">
        <f>'Res Non-Disp'!$G$5</f>
        <v>308.88931293000002</v>
      </c>
      <c r="C10" s="64">
        <f>'Res Non-Disp'!$G$6</f>
        <v>290.02987727552977</v>
      </c>
      <c r="D10" s="64">
        <f>'Res Non-Disp'!$G$7</f>
        <v>247.89663173464328</v>
      </c>
      <c r="E10" s="64">
        <f>'Res Non-Disp'!$G$8</f>
        <v>125.15505268514514</v>
      </c>
      <c r="F10" s="64">
        <f>'Res Non-Disp'!$G$9</f>
        <v>150.60553137128636</v>
      </c>
      <c r="G10" s="64">
        <f>'Res Non-Disp'!$G$10</f>
        <v>160.8355167662142</v>
      </c>
      <c r="H10" s="64">
        <f>'Res Non-Disp'!$G$11</f>
        <v>166.13152915383176</v>
      </c>
      <c r="I10" s="64">
        <f>'Res Non-Disp'!$G$12</f>
        <v>169.75387541250001</v>
      </c>
      <c r="J10" s="64">
        <f>'Res Non-Disp'!$G$13</f>
        <v>166.46116834106263</v>
      </c>
      <c r="K10" s="64">
        <f>'Res Non-Disp'!$G$14</f>
        <v>141.66585430923928</v>
      </c>
      <c r="L10" s="64">
        <f>'Res Non-Disp'!$G$15</f>
        <v>232.42183036110913</v>
      </c>
      <c r="M10" s="64">
        <f>'Res Non-Disp'!$G$16</f>
        <v>302.15108608726922</v>
      </c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</row>
    <row r="11" spans="1:37">
      <c r="A11" s="63">
        <v>2004</v>
      </c>
      <c r="B11" s="64">
        <f>'Res Non-Disp'!$H$5</f>
        <v>338.45143293000001</v>
      </c>
      <c r="C11" s="64">
        <f>'Res Non-Disp'!$H$6</f>
        <v>318.12730525960944</v>
      </c>
      <c r="D11" s="64">
        <f>'Res Non-Disp'!$H$7</f>
        <v>272.36573028405837</v>
      </c>
      <c r="E11" s="64">
        <f>'Res Non-Disp'!$H$8</f>
        <v>138.06359401660745</v>
      </c>
      <c r="F11" s="64">
        <f>'Res Non-Disp'!$H$9</f>
        <v>164.90766269291015</v>
      </c>
      <c r="G11" s="64">
        <f>'Res Non-Disp'!$H$10</f>
        <v>175.95206292032822</v>
      </c>
      <c r="H11" s="64">
        <f>'Res Non-Disp'!$H$11</f>
        <v>181.42602846160841</v>
      </c>
      <c r="I11" s="64">
        <f>'Res Non-Disp'!$H$12</f>
        <v>185.55993153750001</v>
      </c>
      <c r="J11" s="64">
        <f>'Res Non-Disp'!$H$13</f>
        <v>181.70364662830852</v>
      </c>
      <c r="K11" s="64">
        <f>'Res Non-Disp'!$H$14</f>
        <v>155.31939009639663</v>
      </c>
      <c r="L11" s="64">
        <f>'Res Non-Disp'!$H$15</f>
        <v>254.8234538604957</v>
      </c>
      <c r="M11" s="64">
        <f>'Res Non-Disp'!$H$16</f>
        <v>329.4800452563972</v>
      </c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</row>
    <row r="12" spans="1:37">
      <c r="A12" s="63">
        <v>2005</v>
      </c>
      <c r="B12" s="64">
        <f>'Res Non-Disp'!$I$5</f>
        <v>366.71704281000001</v>
      </c>
      <c r="C12" s="64">
        <f>'Res Non-Disp'!$I$6</f>
        <v>346.11251877768029</v>
      </c>
      <c r="D12" s="64">
        <f>'Res Non-Disp'!$I$7</f>
        <v>297.71970838970299</v>
      </c>
      <c r="E12" s="64">
        <f>'Res Non-Disp'!$I$8</f>
        <v>151.68226661264296</v>
      </c>
      <c r="F12" s="64">
        <f>'Res Non-Disp'!$I$9</f>
        <v>180.27505620952388</v>
      </c>
      <c r="G12" s="64">
        <f>'Res Non-Disp'!$I$10</f>
        <v>192.48901777843659</v>
      </c>
      <c r="H12" s="64">
        <f>'Res Non-Disp'!$I$11</f>
        <v>198.45577680604029</v>
      </c>
      <c r="I12" s="64">
        <f>'Res Non-Disp'!$I$12</f>
        <v>203.4675376575</v>
      </c>
      <c r="J12" s="64">
        <f>'Res Non-Disp'!$I$13</f>
        <v>199.27017850919552</v>
      </c>
      <c r="K12" s="64">
        <f>'Res Non-Disp'!$I$14</f>
        <v>171.32128841309446</v>
      </c>
      <c r="L12" s="64">
        <f>'Res Non-Disp'!$I$15</f>
        <v>285.47752765271514</v>
      </c>
      <c r="M12" s="64">
        <f>'Res Non-Disp'!$I$16</f>
        <v>368.05042567213707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</row>
    <row r="13" spans="1:37">
      <c r="A13" s="63">
        <v>2006</v>
      </c>
      <c r="B13" s="64">
        <f>'Res Non-Disp'!$J$5</f>
        <v>407.83267278</v>
      </c>
      <c r="C13" s="64">
        <f>'Res Non-Disp'!$J$6</f>
        <v>385.28426399920926</v>
      </c>
      <c r="D13" s="64">
        <f>'Res Non-Disp'!$J$7</f>
        <v>331.91485252076353</v>
      </c>
      <c r="E13" s="64">
        <f>'Res Non-Disp'!$J$8</f>
        <v>167.59174773620853</v>
      </c>
      <c r="F13" s="64">
        <f>'Res Non-Disp'!$J$9</f>
        <v>197.93047255892509</v>
      </c>
      <c r="G13" s="64">
        <f>'Res Non-Disp'!$J$10</f>
        <v>211.17979663405825</v>
      </c>
      <c r="H13" s="64">
        <f>'Res Non-Disp'!$J$11</f>
        <v>217.39695456312688</v>
      </c>
      <c r="I13" s="64">
        <f>'Res Non-Disp'!$J$12</f>
        <v>223.07364594000001</v>
      </c>
      <c r="J13" s="64">
        <f>'Res Non-Disp'!$J$13</f>
        <v>218.20751500754128</v>
      </c>
      <c r="K13" s="64">
        <f>'Res Non-Disp'!$J$14</f>
        <v>188.31167078268709</v>
      </c>
      <c r="L13" s="64">
        <f>'Res Non-Disp'!$J$15</f>
        <v>317.40295516707323</v>
      </c>
      <c r="M13" s="64">
        <f>'Res Non-Disp'!$J$16</f>
        <v>407.09570620069763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>
      <c r="A14" s="63">
        <v>2007</v>
      </c>
      <c r="B14" s="64">
        <f>'Res Non-Disp'!$K$5</f>
        <v>448.31799611999998</v>
      </c>
      <c r="C14" s="64">
        <f>'Res Non-Disp'!$K$6</f>
        <v>423.32958412851326</v>
      </c>
      <c r="D14" s="64">
        <f>'Res Non-Disp'!$K$7</f>
        <v>364.6664002409895</v>
      </c>
      <c r="E14" s="64">
        <f>'Res Non-Disp'!$K$8</f>
        <v>182.71358175067505</v>
      </c>
      <c r="F14" s="64">
        <f>'Res Non-Disp'!$K$9</f>
        <v>214.32812861657146</v>
      </c>
      <c r="G14" s="64">
        <f>'Res Non-Disp'!$K$10</f>
        <v>228.13395975625872</v>
      </c>
      <c r="H14" s="64">
        <f>'Res Non-Disp'!$K$11</f>
        <v>234.16881569051614</v>
      </c>
      <c r="I14" s="64">
        <f>'Res Non-Disp'!$K$12</f>
        <v>240.01159692749999</v>
      </c>
      <c r="J14" s="64">
        <f>'Res Non-Disp'!$K$13</f>
        <v>234.1605168372194</v>
      </c>
      <c r="K14" s="64">
        <f>'Res Non-Disp'!$K$14</f>
        <v>202.26017769386777</v>
      </c>
      <c r="L14" s="64">
        <f>'Res Non-Disp'!$K$15</f>
        <v>344.50274690635956</v>
      </c>
      <c r="M14" s="64">
        <f>'Res Non-Disp'!$K$16</f>
        <v>439.70127679468249</v>
      </c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</row>
    <row r="15" spans="1:37">
      <c r="A15" s="63">
        <v>2008</v>
      </c>
      <c r="B15" s="64">
        <f>'Res Non-Disp'!$L$5</f>
        <v>481.56693480000001</v>
      </c>
      <c r="C15" s="64">
        <f>'Res Non-Disp'!$L$6</f>
        <v>455.14234327700109</v>
      </c>
      <c r="D15" s="64">
        <f>'Res Non-Disp'!$L$7</f>
        <v>392.55631902809199</v>
      </c>
      <c r="E15" s="64">
        <f>'Res Non-Disp'!$L$8</f>
        <v>195.14619662697845</v>
      </c>
      <c r="F15" s="64">
        <f>'Res Non-Disp'!$L$9</f>
        <v>228.1974404529505</v>
      </c>
      <c r="G15" s="64">
        <f>'Res Non-Disp'!$L$10</f>
        <v>242.89296353277098</v>
      </c>
      <c r="H15" s="64">
        <f>'Res Non-Disp'!$L$11</f>
        <v>249.20271957736372</v>
      </c>
      <c r="I15" s="64">
        <f>'Res Non-Disp'!$L$12</f>
        <v>255.65293900648933</v>
      </c>
      <c r="J15" s="64">
        <f>'Res Non-Disp'!$L$13</f>
        <v>249.345078283112</v>
      </c>
      <c r="K15" s="64">
        <f>'Res Non-Disp'!$L$14</f>
        <v>215.9522879065895</v>
      </c>
      <c r="L15" s="64">
        <f>'Res Non-Disp'!$L$15</f>
        <v>371.43936359247789</v>
      </c>
      <c r="M15" s="64">
        <f>'Res Non-Disp'!$L$16</f>
        <v>472.78403556413014</v>
      </c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</row>
    <row r="16" spans="1:37">
      <c r="A16" s="63">
        <v>2009</v>
      </c>
      <c r="B16" s="64">
        <f>'Res Non-Disp'!$M$5</f>
        <v>516.01419512999996</v>
      </c>
      <c r="C16" s="64">
        <f>'Res Non-Disp'!$M$6</f>
        <v>488.81860114560453</v>
      </c>
      <c r="D16" s="64">
        <f>'Res Non-Disp'!$M$7</f>
        <v>422.70472745356989</v>
      </c>
      <c r="E16" s="64">
        <f>'Res Non-Disp'!$M$8</f>
        <v>208.31051102748157</v>
      </c>
      <c r="F16" s="64">
        <f>'Res Non-Disp'!$M$9</f>
        <v>242.78534953823294</v>
      </c>
      <c r="G16" s="64">
        <f>'Res Non-Disp'!$M$10</f>
        <v>258.31409002011583</v>
      </c>
      <c r="H16" s="64">
        <f>'Res Non-Disp'!$M$11</f>
        <v>264.80794531671529</v>
      </c>
      <c r="I16" s="64">
        <f>'Res Non-Disp'!$M$12</f>
        <v>271.78276213571905</v>
      </c>
      <c r="J16" s="64">
        <f>'Res Non-Disp'!$M$13</f>
        <v>264.90233408562176</v>
      </c>
      <c r="K16" s="64">
        <f>'Res Non-Disp'!$M$14</f>
        <v>229.89007707682032</v>
      </c>
      <c r="L16" s="64">
        <f>'Res Non-Disp'!$M$15</f>
        <v>405.25798156678968</v>
      </c>
      <c r="M16" s="64">
        <f>'Res Non-Disp'!$M$16</f>
        <v>515.02184142286501</v>
      </c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1:13">
      <c r="A17" s="63">
        <v>2010</v>
      </c>
      <c r="B17" s="64">
        <f>'Res Non-Disp'!$N$5</f>
        <v>560.72162268</v>
      </c>
      <c r="C17" s="64">
        <f>'Res Non-Disp'!$N$6</f>
        <v>533.12074181468313</v>
      </c>
      <c r="D17" s="64">
        <f>'Res Non-Disp'!$N$7</f>
        <v>462.87365884237676</v>
      </c>
      <c r="E17" s="64">
        <f>'Res Non-Disp'!$N$8</f>
        <v>224.76799412988757</v>
      </c>
      <c r="F17" s="64">
        <f>'Res Non-Disp'!$N$9</f>
        <v>262.24619541014351</v>
      </c>
      <c r="G17" s="64">
        <f>'Res Non-Disp'!$N$10</f>
        <v>280.18031015255474</v>
      </c>
      <c r="H17" s="64">
        <f>'Res Non-Disp'!$N$11</f>
        <v>288.24478109485221</v>
      </c>
      <c r="I17" s="64">
        <f>'Res Non-Disp'!$N$12</f>
        <v>297.36137550569907</v>
      </c>
      <c r="J17" s="64">
        <f>'Res Non-Disp'!$N$13</f>
        <v>290.87911692114722</v>
      </c>
      <c r="K17" s="64">
        <f>'Res Non-Disp'!$N$14</f>
        <v>254.3331955511282</v>
      </c>
      <c r="L17" s="64">
        <f>'Res Non-Disp'!$N$15</f>
        <v>454.05828730167775</v>
      </c>
      <c r="M17" s="64">
        <f>'Res Non-Disp'!$N$16</f>
        <v>576.45263661558511</v>
      </c>
    </row>
    <row r="18" spans="1:13">
      <c r="A18" s="63">
        <v>2011</v>
      </c>
      <c r="B18" s="64">
        <f>'Res Non-Disp'!$O$5</f>
        <v>626.23449548054998</v>
      </c>
      <c r="C18" s="64">
        <f>'Res Non-Disp'!$O$6</f>
        <v>594.98108501596903</v>
      </c>
      <c r="D18" s="64">
        <f>'Res Non-Disp'!$O$7</f>
        <v>516.38902419423937</v>
      </c>
      <c r="E18" s="64">
        <f>'Res Non-Disp'!$O$8</f>
        <v>250.47766244108732</v>
      </c>
      <c r="F18" s="64">
        <f>'Res Non-Disp'!$O$9</f>
        <v>290.49264386383919</v>
      </c>
      <c r="G18" s="64">
        <f>'Res Non-Disp'!$O$10</f>
        <v>309.78267077470139</v>
      </c>
      <c r="H18" s="64">
        <f>'Res Non-Disp'!$O$11</f>
        <v>317.93996559618472</v>
      </c>
      <c r="I18" s="64">
        <f>'Res Non-Disp'!$O$12</f>
        <v>327.78542266563653</v>
      </c>
      <c r="J18" s="64">
        <f>'Res Non-Disp'!$O$13</f>
        <v>319.96329822794434</v>
      </c>
      <c r="K18" s="64">
        <f>'Res Non-Disp'!$O$14</f>
        <v>280.15690570613134</v>
      </c>
      <c r="L18" s="64">
        <f>'Res Non-Disp'!$O$15</f>
        <v>500.35018418573731</v>
      </c>
      <c r="M18" s="64">
        <f>'Res Non-Disp'!$O$16</f>
        <v>632.50051445080601</v>
      </c>
    </row>
    <row r="19" spans="1:13">
      <c r="A19" s="63">
        <v>2012</v>
      </c>
      <c r="B19" s="64">
        <f>'Res Non-Disp'!$P$5</f>
        <v>683.75921363054999</v>
      </c>
      <c r="C19" s="64">
        <f>'Res Non-Disp'!$P$6</f>
        <v>650.10197544975017</v>
      </c>
      <c r="D19" s="64">
        <f>'Res Non-Disp'!$P$7</f>
        <v>564.78347580532341</v>
      </c>
      <c r="E19" s="64">
        <f>'Res Non-Disp'!$P$8</f>
        <v>274.10140024077714</v>
      </c>
      <c r="F19" s="64">
        <f>'Res Non-Disp'!$P$9</f>
        <v>316.64363500357302</v>
      </c>
      <c r="G19" s="64">
        <f>'Res Non-Disp'!$P$10</f>
        <v>337.39832655673069</v>
      </c>
      <c r="H19" s="64">
        <f>'Res Non-Disp'!$P$11</f>
        <v>345.85594630398828</v>
      </c>
      <c r="I19" s="64">
        <f>'Res Non-Disp'!$P$12</f>
        <v>356.60950087490386</v>
      </c>
      <c r="J19" s="64">
        <f>'Res Non-Disp'!$P$13</f>
        <v>347.73491842972754</v>
      </c>
      <c r="K19" s="64">
        <f>'Res Non-Disp'!$P$14</f>
        <v>305.01134273231844</v>
      </c>
      <c r="L19" s="64">
        <f>'Res Non-Disp'!$P$15</f>
        <v>547.62115221819056</v>
      </c>
      <c r="M19" s="64">
        <f>'Res Non-Disp'!$P$16</f>
        <v>690.6366634252422</v>
      </c>
    </row>
    <row r="20" spans="1:13">
      <c r="A20" s="63">
        <v>2013</v>
      </c>
      <c r="B20" s="64">
        <f>'Res Non-Disp'!$Q$5</f>
        <v>744.37532618193904</v>
      </c>
      <c r="C20" s="64">
        <f>'Res Non-Disp'!$Q$6</f>
        <v>707.20269383806738</v>
      </c>
      <c r="D20" s="64">
        <f>'Res Non-Disp'!$Q$7</f>
        <v>614.06130917261078</v>
      </c>
      <c r="E20" s="64">
        <f>'Res Non-Disp'!$Q$8</f>
        <v>297.10886973104203</v>
      </c>
      <c r="F20" s="64">
        <f>'Res Non-Disp'!$Q$9</f>
        <v>342.00563134451482</v>
      </c>
      <c r="G20" s="64">
        <f>'Res Non-Disp'!$Q$10</f>
        <v>364.06775483849214</v>
      </c>
      <c r="H20" s="64">
        <f>'Res Non-Disp'!$Q$11</f>
        <v>372.70087066155065</v>
      </c>
      <c r="I20" s="64">
        <f>'Res Non-Disp'!$Q$12</f>
        <v>384.20914121112651</v>
      </c>
      <c r="J20" s="64">
        <f>'Res Non-Disp'!$Q$13</f>
        <v>374.2123298058134</v>
      </c>
      <c r="K20" s="64">
        <f>'Res Non-Disp'!$Q$14</f>
        <v>328.60482340306805</v>
      </c>
      <c r="L20" s="64">
        <f>'Res Non-Disp'!$Q$15</f>
        <v>589.33268383179029</v>
      </c>
      <c r="M20" s="64">
        <f>'Res Non-Disp'!$Q$16</f>
        <v>740.9861620082562</v>
      </c>
    </row>
    <row r="21" spans="1:13">
      <c r="A21" s="63">
        <v>2014</v>
      </c>
      <c r="B21" s="64">
        <f>'Res Non-Disp'!$R$5</f>
        <v>795.89115825693909</v>
      </c>
      <c r="C21" s="64">
        <f>'Res Non-Disp'!$R$6</f>
        <v>756.17785495700446</v>
      </c>
      <c r="D21" s="64">
        <f>'Res Non-Disp'!$R$7</f>
        <v>656.72242218419149</v>
      </c>
      <c r="E21" s="64">
        <f>'Res Non-Disp'!$R$8</f>
        <v>318.81967112100233</v>
      </c>
      <c r="F21" s="64">
        <f>'Res Non-Disp'!$R$9</f>
        <v>365.99723372218551</v>
      </c>
      <c r="G21" s="64">
        <f>'Res Non-Disp'!$R$10</f>
        <v>389.35882688773773</v>
      </c>
      <c r="H21" s="64">
        <f>'Res Non-Disp'!$R$11</f>
        <v>398.22214992234211</v>
      </c>
      <c r="I21" s="64">
        <f>'Res Non-Disp'!$R$12</f>
        <v>410.51421505143202</v>
      </c>
      <c r="J21" s="64">
        <f>'Res Non-Disp'!$R$13</f>
        <v>399.51210822254797</v>
      </c>
      <c r="K21" s="64">
        <f>'Res Non-Disp'!$R$14</f>
        <v>351.20686487168609</v>
      </c>
      <c r="L21" s="64">
        <f>'Res Non-Disp'!$R$15</f>
        <v>628.46725938656334</v>
      </c>
      <c r="M21" s="64">
        <f>'Res Non-Disp'!$R$16</f>
        <v>788.74086833661204</v>
      </c>
    </row>
    <row r="22" spans="1:13">
      <c r="A22" s="63">
        <v>2015</v>
      </c>
      <c r="B22" s="64">
        <f>'Res Non-Disp'!$S$5</f>
        <v>845.29539872818907</v>
      </c>
      <c r="C22" s="64">
        <f>'Res Non-Disp'!$S$6</f>
        <v>802.68872071931219</v>
      </c>
      <c r="D22" s="64">
        <f>'Res Non-Disp'!$S$7</f>
        <v>696.83626220918268</v>
      </c>
      <c r="E22" s="64">
        <f>'Res Non-Disp'!$S$8</f>
        <v>339.02300337795299</v>
      </c>
      <c r="F22" s="64">
        <f>'Res Non-Disp'!$S$9</f>
        <v>388.04030246133698</v>
      </c>
      <c r="G22" s="64">
        <f>'Res Non-Disp'!$S$10</f>
        <v>412.29607656024552</v>
      </c>
      <c r="H22" s="64">
        <f>'Res Non-Disp'!$S$11</f>
        <v>421.06393458622665</v>
      </c>
      <c r="I22" s="64">
        <f>'Res Non-Disp'!$S$12</f>
        <v>433.74207269972231</v>
      </c>
      <c r="J22" s="64">
        <f>'Res Non-Disp'!$S$13</f>
        <v>421.54711099600252</v>
      </c>
      <c r="K22" s="64">
        <f>'Res Non-Disp'!$S$14</f>
        <v>370.61802652667882</v>
      </c>
      <c r="L22" s="64">
        <f>'Res Non-Disp'!$S$15</f>
        <v>662.23104785616169</v>
      </c>
      <c r="M22" s="64">
        <f>'Res Non-Disp'!$S$16</f>
        <v>829.46418786162815</v>
      </c>
    </row>
    <row r="23" spans="1:13">
      <c r="A23" s="63">
        <v>2016</v>
      </c>
      <c r="B23" s="64">
        <f>'Res Non-Disp'!$T$5</f>
        <v>886.92777717587649</v>
      </c>
      <c r="C23" s="64">
        <f>'Res Non-Disp'!$T$6</f>
        <v>842.25235008692971</v>
      </c>
      <c r="D23" s="64">
        <f>'Res Non-Disp'!$T$7</f>
        <v>731.2856050807535</v>
      </c>
      <c r="E23" s="64">
        <f>'Res Non-Disp'!$T$8</f>
        <v>356.21449153504318</v>
      </c>
      <c r="F23" s="64">
        <f>'Res Non-Disp'!$T$9</f>
        <v>407.02326123311218</v>
      </c>
      <c r="G23" s="64">
        <f>'Res Non-Disp'!$T$10</f>
        <v>432.29178152005818</v>
      </c>
      <c r="H23" s="64">
        <f>'Res Non-Disp'!$T$11</f>
        <v>441.22597732901011</v>
      </c>
      <c r="I23" s="64">
        <f>'Res Non-Disp'!$T$12</f>
        <v>454.50707496559806</v>
      </c>
      <c r="J23" s="64">
        <f>'Res Non-Disp'!$T$13</f>
        <v>441.50282516780567</v>
      </c>
      <c r="K23" s="64">
        <f>'Res Non-Disp'!$T$14</f>
        <v>388.43172246771269</v>
      </c>
      <c r="L23" s="64">
        <f>'Res Non-Disp'!$T$15</f>
        <v>693.72964410321777</v>
      </c>
      <c r="M23" s="64">
        <f>'Res Non-Disp'!$T$16</f>
        <v>867.88472893256721</v>
      </c>
    </row>
    <row r="24" spans="1:13">
      <c r="A24" s="63">
        <v>2017</v>
      </c>
      <c r="B24" s="64">
        <f>'Res Non-Disp'!$U$5</f>
        <v>926.65853670117963</v>
      </c>
      <c r="C24" s="64">
        <f>'Res Non-Disp'!$U$6</f>
        <v>879.34591986263467</v>
      </c>
      <c r="D24" s="64">
        <f>'Res Non-Disp'!$U$7</f>
        <v>763.00252034613197</v>
      </c>
      <c r="E24" s="64">
        <f>'Res Non-Disp'!$U$8</f>
        <v>372.01333413191583</v>
      </c>
      <c r="F24" s="64">
        <f>'Res Non-Disp'!$U$9</f>
        <v>424.22751401229419</v>
      </c>
      <c r="G24" s="64">
        <f>'Res Non-Disp'!$U$10</f>
        <v>450.15822150901624</v>
      </c>
      <c r="H24" s="64">
        <f>'Res Non-Disp'!$U$11</f>
        <v>458.98134136033167</v>
      </c>
      <c r="I24" s="64">
        <f>'Res Non-Disp'!$U$12</f>
        <v>472.52396872981939</v>
      </c>
      <c r="J24" s="64">
        <f>'Res Non-Disp'!$U$13</f>
        <v>458.55664723634482</v>
      </c>
      <c r="K24" s="64">
        <f>'Res Non-Disp'!$U$14</f>
        <v>403.42038251961901</v>
      </c>
      <c r="L24" s="64">
        <f>'Res Non-Disp'!$U$15</f>
        <v>718.32358419646459</v>
      </c>
      <c r="M24" s="64">
        <f>'Res Non-Disp'!$U$16</f>
        <v>897.18744570374361</v>
      </c>
    </row>
    <row r="25" spans="1:13">
      <c r="A25" s="63">
        <v>2018</v>
      </c>
      <c r="B25" s="64">
        <f>'Res Non-Disp'!$V$5</f>
        <v>956.23522405697418</v>
      </c>
      <c r="C25" s="64">
        <f>'Res Non-Disp'!$V$6</f>
        <v>907.4459102907565</v>
      </c>
      <c r="D25" s="64">
        <f>'Res Non-Disp'!$V$7</f>
        <v>787.46395197147228</v>
      </c>
      <c r="E25" s="64">
        <f>'Res Non-Disp'!$V$8</f>
        <v>385.15815937092862</v>
      </c>
      <c r="F25" s="64">
        <f>'Res Non-Disp'!$V$9</f>
        <v>438.73027767313232</v>
      </c>
      <c r="G25" s="64">
        <f>'Res Non-Disp'!$V$10</f>
        <v>465.42214558523739</v>
      </c>
      <c r="H25" s="64">
        <f>'Res Non-Disp'!$V$11</f>
        <v>474.35947656547984</v>
      </c>
      <c r="I25" s="64">
        <f>'Res Non-Disp'!$V$12</f>
        <v>488.34875348081005</v>
      </c>
      <c r="J25" s="64">
        <f>'Res Non-Disp'!$V$13</f>
        <v>473.75185942586512</v>
      </c>
      <c r="K25" s="64">
        <f>'Res Non-Disp'!$V$14</f>
        <v>416.97302986874615</v>
      </c>
      <c r="L25" s="64">
        <f>'Res Non-Disp'!$V$15</f>
        <v>740.6432165630182</v>
      </c>
      <c r="M25" s="64">
        <f>'Res Non-Disp'!$V$16</f>
        <v>924.40455481571132</v>
      </c>
    </row>
    <row r="26" spans="1:13">
      <c r="A26" s="63">
        <v>2019</v>
      </c>
      <c r="B26" s="64">
        <f>'Res Non-Disp'!$W$5</f>
        <v>984.37282704497909</v>
      </c>
      <c r="C26" s="64">
        <f>'Res Non-Disp'!$W$6</f>
        <v>934.18486591552062</v>
      </c>
      <c r="D26" s="64">
        <f>'Res Non-Disp'!$W$7</f>
        <v>810.74602464971656</v>
      </c>
      <c r="E26" s="64">
        <f>'Res Non-Disp'!$W$8</f>
        <v>397.62363584358752</v>
      </c>
      <c r="F26" s="64">
        <f>'Res Non-Disp'!$W$9</f>
        <v>452.49001710900416</v>
      </c>
      <c r="G26" s="64">
        <f>'Res Non-Disp'!$W$10</f>
        <v>479.91095725926931</v>
      </c>
      <c r="H26" s="64">
        <f>'Res Non-Disp'!$W$11</f>
        <v>488.96372307467107</v>
      </c>
      <c r="I26" s="64">
        <f>'Res Non-Disp'!$W$12</f>
        <v>503.3844656609179</v>
      </c>
      <c r="J26" s="64">
        <f>'Res Non-Disp'!$W$13</f>
        <v>488.19645874923941</v>
      </c>
      <c r="K26" s="64">
        <f>'Res Non-Disp'!$W$14</f>
        <v>429.8625650540522</v>
      </c>
      <c r="L26" s="64">
        <f>'Res Non-Disp'!$W$15</f>
        <v>761.92797791338648</v>
      </c>
      <c r="M26" s="64">
        <f>'Res Non-Disp'!$W$16</f>
        <v>950.36624065796673</v>
      </c>
    </row>
    <row r="27" spans="1:13">
      <c r="A27" s="63">
        <v>2020</v>
      </c>
      <c r="B27" s="64">
        <f>'Res Non-Disp'!$X$5</f>
        <v>1018.2995274268263</v>
      </c>
      <c r="C27" s="64">
        <f>'Res Non-Disp'!$X$6</f>
        <v>966.2261278880535</v>
      </c>
      <c r="D27" s="64">
        <f>'Res Non-Disp'!$X$7</f>
        <v>838.47027309351108</v>
      </c>
      <c r="E27" s="64">
        <f>'Res Non-Disp'!$X$8</f>
        <v>411.80834949365288</v>
      </c>
      <c r="F27" s="64">
        <f>'Res Non-Disp'!$X$9</f>
        <v>468.05871811863153</v>
      </c>
      <c r="G27" s="64">
        <f>'Res Non-Disp'!$X$10</f>
        <v>496.21034072614498</v>
      </c>
      <c r="H27" s="64">
        <f>'Res Non-Disp'!$X$11</f>
        <v>505.29720624209028</v>
      </c>
      <c r="I27" s="64">
        <f>'Res Non-Disp'!$X$12</f>
        <v>520.10111077062538</v>
      </c>
      <c r="J27" s="64">
        <f>'Res Non-Disp'!$X$13</f>
        <v>504.15964184404385</v>
      </c>
      <c r="K27" s="64">
        <f>'Res Non-Disp'!$X$14</f>
        <v>444.02059108687808</v>
      </c>
      <c r="L27" s="64">
        <f>'Res Non-Disp'!$X$15</f>
        <v>785.95090724821466</v>
      </c>
      <c r="M27" s="64">
        <f>'Res Non-Disp'!$X$16</f>
        <v>979.45880767581059</v>
      </c>
    </row>
    <row r="28" spans="1:13">
      <c r="A28" s="63">
        <v>2021</v>
      </c>
      <c r="B28" s="64">
        <f>'Res Non-Disp'!$Y$5</f>
        <v>1049.4402705925811</v>
      </c>
      <c r="C28" s="64">
        <f>'Res Non-Disp'!$Y$6</f>
        <v>995.66286117842697</v>
      </c>
      <c r="D28" s="64">
        <f>'Res Non-Disp'!$Y$7</f>
        <v>863.96439505269018</v>
      </c>
      <c r="E28" s="64">
        <f>'Res Non-Disp'!$Y$8</f>
        <v>424.90971179447888</v>
      </c>
      <c r="F28" s="64">
        <f>'Res Non-Disp'!$Y$9</f>
        <v>482.46203293694452</v>
      </c>
      <c r="G28" s="64">
        <f>'Res Non-Disp'!$Y$10</f>
        <v>511.31490827600686</v>
      </c>
      <c r="H28" s="64">
        <f>'Res Non-Disp'!$Y$11</f>
        <v>520.45919514014577</v>
      </c>
      <c r="I28" s="64">
        <f>'Res Non-Disp'!$Y$12</f>
        <v>535.64573762338796</v>
      </c>
      <c r="J28" s="64">
        <f>'Res Non-Disp'!$Y$13</f>
        <v>519.02989739669124</v>
      </c>
      <c r="K28" s="64">
        <f>'Res Non-Disp'!$Y$14</f>
        <v>457.23305270771397</v>
      </c>
      <c r="L28" s="64">
        <f>'Res Non-Disp'!$Y$15</f>
        <v>808.22048193878425</v>
      </c>
      <c r="M28" s="64">
        <f>'Res Non-Disp'!$Y$16</f>
        <v>1006.4578392423634</v>
      </c>
    </row>
    <row r="29" spans="1:13">
      <c r="A29" s="63">
        <v>2022</v>
      </c>
      <c r="B29" s="64">
        <f>'Res Non-Disp'!$Z$5</f>
        <v>1078.692519407588</v>
      </c>
      <c r="C29" s="64">
        <f>'Res Non-Disp'!$Z$6</f>
        <v>1023.2767531748965</v>
      </c>
      <c r="D29" s="64">
        <f>'Res Non-Disp'!$Z$7</f>
        <v>887.84657724763883</v>
      </c>
      <c r="E29" s="64">
        <f>'Res Non-Disp'!$Z$8</f>
        <v>437.2748514411773</v>
      </c>
      <c r="F29" s="64">
        <f>'Res Non-Disp'!$Z$9</f>
        <v>496.04101184363435</v>
      </c>
      <c r="G29" s="64">
        <f>'Res Non-Disp'!$Z$10</f>
        <v>525.53907109207762</v>
      </c>
      <c r="H29" s="64">
        <f>'Res Non-Disp'!$Z$11</f>
        <v>534.72117434615018</v>
      </c>
      <c r="I29" s="64">
        <f>'Res Non-Disp'!$Z$12</f>
        <v>550.25069690179009</v>
      </c>
      <c r="J29" s="64">
        <f>'Res Non-Disp'!$Z$13</f>
        <v>532.98477039789066</v>
      </c>
      <c r="K29" s="64">
        <f>'Res Non-Disp'!$Z$14</f>
        <v>469.61729215091418</v>
      </c>
      <c r="L29" s="64">
        <f>'Res Non-Disp'!$Z$15</f>
        <v>828.82883274918618</v>
      </c>
      <c r="M29" s="64">
        <f>'Res Non-Disp'!$Z$16</f>
        <v>1031.4009990981267</v>
      </c>
    </row>
    <row r="30" spans="1:13">
      <c r="A30" s="63">
        <v>2023</v>
      </c>
      <c r="B30" s="64">
        <f>'Res Non-Disp'!$AA$5</f>
        <v>1106.0586362947415</v>
      </c>
      <c r="C30" s="64">
        <f>'Res Non-Disp'!$AA$6</f>
        <v>1049.1843031711037</v>
      </c>
      <c r="D30" s="64">
        <f>'Res Non-Disp'!$AA$7</f>
        <v>910.31850748991008</v>
      </c>
      <c r="E30" s="64">
        <f>'Res Non-Disp'!$AA$8</f>
        <v>449.0219245568444</v>
      </c>
      <c r="F30" s="64">
        <f>'Res Non-Disp'!$AA$9</f>
        <v>508.96744145327557</v>
      </c>
      <c r="G30" s="64">
        <f>'Res Non-Disp'!$AA$10</f>
        <v>539.10762401702868</v>
      </c>
      <c r="H30" s="64">
        <f>'Res Non-Disp'!$AA$11</f>
        <v>548.35434428359747</v>
      </c>
      <c r="I30" s="64">
        <f>'Res Non-Disp'!$AA$12</f>
        <v>564.24150797274478</v>
      </c>
      <c r="J30" s="64">
        <f>'Res Non-Disp'!$AA$13</f>
        <v>546.38183256696891</v>
      </c>
      <c r="K30" s="64">
        <f>'Res Non-Disp'!$AA$14</f>
        <v>481.53273588454732</v>
      </c>
      <c r="L30" s="64">
        <f>'Res Non-Disp'!$AA$15</f>
        <v>848.71977748867607</v>
      </c>
      <c r="M30" s="64">
        <f>'Res Non-Disp'!$AA$16</f>
        <v>1055.5594387091157</v>
      </c>
    </row>
    <row r="31" spans="1:13">
      <c r="A31" s="63">
        <v>2024</v>
      </c>
      <c r="B31" s="64">
        <f>'Res Non-Disp'!$AB$5</f>
        <v>1133.0268504975397</v>
      </c>
      <c r="C31" s="64">
        <f>'Res Non-Disp'!$AB$6</f>
        <v>1074.6972138895662</v>
      </c>
      <c r="D31" s="64">
        <f>'Res Non-Disp'!$AB$7</f>
        <v>932.43232748322885</v>
      </c>
      <c r="E31" s="64">
        <f>'Res Non-Disp'!$AB$8</f>
        <v>460.51740229030924</v>
      </c>
      <c r="F31" s="64">
        <f>'Res Non-Disp'!$AB$9</f>
        <v>521.61013093370138</v>
      </c>
      <c r="G31" s="64">
        <f>'Res Non-Disp'!$AB$10</f>
        <v>552.37101013475115</v>
      </c>
      <c r="H31" s="64">
        <f>'Res Non-Disp'!$AB$11</f>
        <v>561.67342047285865</v>
      </c>
      <c r="I31" s="64">
        <f>'Res Non-Disp'!$AB$12</f>
        <v>577.902203781293</v>
      </c>
      <c r="J31" s="64">
        <f>'Res Non-Disp'!$AB$13</f>
        <v>559.45522773236758</v>
      </c>
      <c r="K31" s="64">
        <f>'Res Non-Disp'!$AB$14</f>
        <v>493.15348296739154</v>
      </c>
      <c r="L31" s="64">
        <f>'Res Non-Disp'!$AB$15</f>
        <v>868.17355845529448</v>
      </c>
      <c r="M31" s="64">
        <f>'Res Non-Disp'!$AB$16</f>
        <v>1079.1673178099286</v>
      </c>
    </row>
    <row r="32" spans="1:13">
      <c r="A32" s="63">
        <v>2025</v>
      </c>
      <c r="B32" s="64">
        <f>'Res Non-Disp'!$AC$5</f>
        <v>1159.7845747190006</v>
      </c>
      <c r="C32" s="64">
        <f>'Res Non-Disp'!$AC$6</f>
        <v>1099.9894365248945</v>
      </c>
      <c r="D32" s="64">
        <f>'Res Non-Disp'!$AC$7</f>
        <v>954.33586199326101</v>
      </c>
      <c r="E32" s="64">
        <f>'Res Non-Disp'!$AC$8</f>
        <v>471.83828025071915</v>
      </c>
      <c r="F32" s="64">
        <f>'Res Non-Disp'!$AC$9</f>
        <v>534.05175142214694</v>
      </c>
      <c r="G32" s="64">
        <f>'Res Non-Disp'!$AC$10</f>
        <v>565.41381965233791</v>
      </c>
      <c r="H32" s="64">
        <f>'Res Non-Disp'!$AC$11</f>
        <v>574.76116600453247</v>
      </c>
      <c r="I32" s="64">
        <f>'Res Non-Disp'!$AC$12</f>
        <v>591.31539664296054</v>
      </c>
      <c r="J32" s="64">
        <f>'Res Non-Disp'!$AC$13</f>
        <v>572.28180614933069</v>
      </c>
      <c r="K32" s="64">
        <f>'Res Non-Disp'!$AC$14</f>
        <v>504.54584819179263</v>
      </c>
      <c r="L32" s="64">
        <f>'Res Non-Disp'!$AC$15</f>
        <v>887.29776295283796</v>
      </c>
      <c r="M32" s="64">
        <f>'Res Non-Disp'!$AC$16</f>
        <v>1102.3515116972817</v>
      </c>
    </row>
    <row r="33" spans="1:13">
      <c r="A33" s="63">
        <v>2026</v>
      </c>
      <c r="B33" s="64">
        <f>'Res Non-Disp'!$AD$5</f>
        <v>1185.251883231592</v>
      </c>
      <c r="C33" s="64">
        <f>'Res Non-Disp'!$AD$6</f>
        <v>1124.0668320795257</v>
      </c>
      <c r="D33" s="64">
        <f>'Res Non-Disp'!$AD$7</f>
        <v>975.19166799521599</v>
      </c>
      <c r="E33" s="64">
        <f>'Res Non-Disp'!$AD$8</f>
        <v>482.6436677869911</v>
      </c>
      <c r="F33" s="64">
        <f>'Res Non-Disp'!$AD$9</f>
        <v>545.93049741677976</v>
      </c>
      <c r="G33" s="64">
        <f>'Res Non-Disp'!$AD$10</f>
        <v>577.87044585905267</v>
      </c>
      <c r="H33" s="64">
        <f>'Res Non-Disp'!$AD$11</f>
        <v>587.26467876177207</v>
      </c>
      <c r="I33" s="64">
        <f>'Res Non-Disp'!$AD$12</f>
        <v>604.13396809998085</v>
      </c>
      <c r="J33" s="64">
        <f>'Res Non-Disp'!$AD$13</f>
        <v>584.54379572428229</v>
      </c>
      <c r="K33" s="64">
        <f>'Res Non-Disp'!$AD$14</f>
        <v>515.44039447067723</v>
      </c>
      <c r="L33" s="64">
        <f>'Res Non-Disp'!$AD$15</f>
        <v>905.5401969796701</v>
      </c>
      <c r="M33" s="64">
        <f>'Res Non-Disp'!$AD$16</f>
        <v>1124.4721984211465</v>
      </c>
    </row>
    <row r="34" spans="1:13">
      <c r="A34" s="63">
        <v>2027</v>
      </c>
      <c r="B34" s="64">
        <f>'Res Non-Disp'!$AE$5</f>
        <v>1209.6979735066141</v>
      </c>
      <c r="C34" s="64">
        <f>'Res Non-Disp'!$AE$6</f>
        <v>1147.1795468417235</v>
      </c>
      <c r="D34" s="64">
        <f>'Res Non-Disp'!$AE$7</f>
        <v>995.21257712487068</v>
      </c>
      <c r="E34" s="64">
        <f>'Res Non-Disp'!$AE$8</f>
        <v>493.03577986564329</v>
      </c>
      <c r="F34" s="64">
        <f>'Res Non-Disp'!$AE$9</f>
        <v>557.35482102315007</v>
      </c>
      <c r="G34" s="64">
        <f>'Res Non-Disp'!$AE$10</f>
        <v>589.85044262400095</v>
      </c>
      <c r="H34" s="64">
        <f>'Res Non-Disp'!$AE$11</f>
        <v>599.28966581366478</v>
      </c>
      <c r="I34" s="64">
        <f>'Res Non-Disp'!$AE$12</f>
        <v>616.4618495857676</v>
      </c>
      <c r="J34" s="64">
        <f>'Res Non-Disp'!$AE$13</f>
        <v>596.33629742324865</v>
      </c>
      <c r="K34" s="64">
        <f>'Res Non-Disp'!$AE$14</f>
        <v>525.91771598801063</v>
      </c>
      <c r="L34" s="64">
        <f>'Res Non-Disp'!$AE$15</f>
        <v>923.05774568702952</v>
      </c>
      <c r="M34" s="64">
        <f>'Res Non-Disp'!$AE$16</f>
        <v>1145.7147830733275</v>
      </c>
    </row>
    <row r="35" spans="1:13">
      <c r="A35" s="63">
        <v>2028</v>
      </c>
      <c r="B35" s="64">
        <f>'Res Non-Disp'!$AF$5</f>
        <v>1233.2789552444387</v>
      </c>
      <c r="C35" s="64">
        <f>'Res Non-Disp'!$AF$6</f>
        <v>1169.4820497017524</v>
      </c>
      <c r="D35" s="64">
        <f>'Res Non-Disp'!$AF$7</f>
        <v>1014.5384571027724</v>
      </c>
      <c r="E35" s="64">
        <f>'Res Non-Disp'!$AF$8</f>
        <v>503.07274698204719</v>
      </c>
      <c r="F35" s="64">
        <f>'Res Non-Disp'!$AF$9</f>
        <v>568.39130667546294</v>
      </c>
      <c r="G35" s="64">
        <f>'Res Non-Disp'!$AF$10</f>
        <v>601.42648949974716</v>
      </c>
      <c r="H35" s="64">
        <f>'Res Non-Disp'!$AF$11</f>
        <v>610.91199427781737</v>
      </c>
      <c r="I35" s="64">
        <f>'Res Non-Disp'!$AF$12</f>
        <v>628.37985706888355</v>
      </c>
      <c r="J35" s="64">
        <f>'Res Non-Disp'!$AF$13</f>
        <v>607.73957228781308</v>
      </c>
      <c r="K35" s="64">
        <f>'Res Non-Disp'!$AF$14</f>
        <v>536.05179227868803</v>
      </c>
      <c r="L35" s="64">
        <f>'Res Non-Disp'!$AF$15</f>
        <v>940.01895001584137</v>
      </c>
      <c r="M35" s="64">
        <f>'Res Non-Disp'!$AF$16</f>
        <v>1166.2912641888636</v>
      </c>
    </row>
    <row r="36" spans="1:13">
      <c r="A36" s="63">
        <v>2029</v>
      </c>
      <c r="B36" s="64">
        <f>'Res Non-Disp'!$AG$5</f>
        <v>1256.1786126553843</v>
      </c>
      <c r="C36" s="64">
        <f>'Res Non-Disp'!$AG$6</f>
        <v>1191.1356440772693</v>
      </c>
      <c r="D36" s="64">
        <f>'Res Non-Disp'!$AG$7</f>
        <v>1033.2980480330878</v>
      </c>
      <c r="E36" s="64">
        <f>'Res Non-Disp'!$AG$8</f>
        <v>512.80189501858365</v>
      </c>
      <c r="F36" s="64">
        <f>'Res Non-Disp'!$AG$9</f>
        <v>579.08760241545667</v>
      </c>
      <c r="G36" s="64">
        <f>'Res Non-Disp'!$AG$10</f>
        <v>612.64388528663653</v>
      </c>
      <c r="H36" s="64">
        <f>'Res Non-Disp'!$AG$11</f>
        <v>622.17237127677697</v>
      </c>
      <c r="I36" s="64">
        <f>'Res Non-Disp'!$AG$12</f>
        <v>639.92475990618857</v>
      </c>
      <c r="J36" s="64">
        <f>'Res Non-Disp'!$AG$13</f>
        <v>618.78396543756503</v>
      </c>
      <c r="K36" s="64">
        <f>'Res Non-Disp'!$AG$14</f>
        <v>545.86522242963338</v>
      </c>
      <c r="L36" s="64">
        <f>'Res Non-Disp'!$AG$15</f>
        <v>956.45280107073108</v>
      </c>
      <c r="M36" s="64">
        <f>'Res Non-Disp'!$AG$16</f>
        <v>1186.2229927752182</v>
      </c>
    </row>
    <row r="37" spans="1:13">
      <c r="A37" s="63">
        <v>2030</v>
      </c>
      <c r="B37" s="64">
        <f>'Res Non-Disp'!$AH$5</f>
        <v>1278.3459298437963</v>
      </c>
      <c r="C37" s="64">
        <f>'Res Non-Disp'!$AH$6</f>
        <v>1212.0945615110559</v>
      </c>
      <c r="D37" s="64">
        <f>'Res Non-Disp'!$AH$7</f>
        <v>1051.4538777320624</v>
      </c>
      <c r="E37" s="64">
        <f>'Res Non-Disp'!$AH$8</f>
        <v>522.21310370967308</v>
      </c>
      <c r="F37" s="64">
        <f>'Res Non-Disp'!$AH$9</f>
        <v>589.43354728217264</v>
      </c>
      <c r="G37" s="64">
        <f>'Res Non-Disp'!$AH$10</f>
        <v>623.49300281397586</v>
      </c>
      <c r="H37" s="64">
        <f>'Res Non-Disp'!$AH$11</f>
        <v>633.06218242148225</v>
      </c>
      <c r="I37" s="64">
        <f>'Res Non-Disp'!$AH$12</f>
        <v>651.08882000866981</v>
      </c>
      <c r="J37" s="64">
        <f>'Res Non-Disp'!$AH$13</f>
        <v>629.46313822450054</v>
      </c>
      <c r="K37" s="64">
        <f>'Res Non-Disp'!$AH$14</f>
        <v>555.35333553283692</v>
      </c>
      <c r="L37" s="64">
        <f>'Res Non-Disp'!$AH$15</f>
        <v>972.34306474150969</v>
      </c>
      <c r="M37" s="64">
        <f>'Res Non-Disp'!$AH$16</f>
        <v>1205.4930142689705</v>
      </c>
    </row>
    <row r="38" spans="1:13">
      <c r="A38" s="63">
        <v>2031</v>
      </c>
      <c r="B38" s="64">
        <f>'Res Non-Disp'!$AI$5</f>
        <v>1299.6869737662596</v>
      </c>
      <c r="C38" s="64">
        <f>'Res Non-Disp'!$AI$6</f>
        <v>1232.273484008565</v>
      </c>
      <c r="D38" s="64">
        <f>'Res Non-Disp'!$AI$7</f>
        <v>1068.9351205650466</v>
      </c>
      <c r="E38" s="64">
        <f>'Res Non-Disp'!$AI$8</f>
        <v>531.28057193228483</v>
      </c>
      <c r="F38" s="64">
        <f>'Res Non-Disp'!$AI$9</f>
        <v>599.40227053697731</v>
      </c>
      <c r="G38" s="64">
        <f>'Res Non-Disp'!$AI$10</f>
        <v>633.94725578307066</v>
      </c>
      <c r="H38" s="64">
        <f>'Res Non-Disp'!$AI$11</f>
        <v>643.55636537653322</v>
      </c>
      <c r="I38" s="64">
        <f>'Res Non-Disp'!$AI$12</f>
        <v>661.84803621449748</v>
      </c>
      <c r="J38" s="64">
        <f>'Res Non-Disp'!$AI$13</f>
        <v>639.75577799803114</v>
      </c>
      <c r="K38" s="64">
        <f>'Res Non-Disp'!$AI$14</f>
        <v>564.49868325422494</v>
      </c>
      <c r="L38" s="64">
        <f>'Res Non-Disp'!$AI$15</f>
        <v>987.65121906347065</v>
      </c>
      <c r="M38" s="64">
        <f>'Res Non-Disp'!$AI$16</f>
        <v>1224.0584847318744</v>
      </c>
    </row>
    <row r="39" spans="1:13">
      <c r="A39" s="63">
        <v>2032</v>
      </c>
      <c r="B39" s="64">
        <f>'Res Non-Disp'!$AJ$5</f>
        <v>1320.2852900624998</v>
      </c>
      <c r="C39" s="64">
        <f>'Res Non-Disp'!$AJ$6</f>
        <v>1251.750681355792</v>
      </c>
      <c r="D39" s="64">
        <f>'Res Non-Disp'!$AJ$7</f>
        <v>1085.8089420276162</v>
      </c>
      <c r="E39" s="64">
        <f>'Res Non-Disp'!$AJ$8</f>
        <v>540.03521467843768</v>
      </c>
      <c r="F39" s="64">
        <f>'Res Non-Disp'!$AJ$9</f>
        <v>609.02718969861291</v>
      </c>
      <c r="G39" s="64">
        <f>'Res Non-Disp'!$AJ$10</f>
        <v>644.0410815693939</v>
      </c>
      <c r="H39" s="64">
        <f>'Res Non-Disp'!$AJ$11</f>
        <v>653.68886896719027</v>
      </c>
      <c r="I39" s="64">
        <f>'Res Non-Disp'!$AJ$12</f>
        <v>672.23656847511052</v>
      </c>
      <c r="J39" s="64">
        <f>'Res Non-Disp'!$AJ$13</f>
        <v>649.69393480730594</v>
      </c>
      <c r="K39" s="64">
        <f>'Res Non-Disp'!$AJ$14</f>
        <v>573.32917523526351</v>
      </c>
      <c r="L39" s="64">
        <f>'Res Non-Disp'!$AJ$15</f>
        <v>1002.4312030385547</v>
      </c>
      <c r="M39" s="64">
        <f>'Res Non-Disp'!$AJ$16</f>
        <v>1241.9840162678054</v>
      </c>
    </row>
    <row r="40" spans="1:13">
      <c r="A40" s="63">
        <v>2033</v>
      </c>
      <c r="B40" s="64">
        <f>'Res Non-Disp'!$AK$5</f>
        <v>1340.1910070425592</v>
      </c>
      <c r="C40" s="64">
        <f>'Res Non-Disp'!$AK$6</f>
        <v>1270.5734855683243</v>
      </c>
      <c r="D40" s="64">
        <f>'Res Non-Disp'!$AK$7</f>
        <v>1102.1162877101106</v>
      </c>
      <c r="E40" s="64">
        <f>'Res Non-Disp'!$AK$8</f>
        <v>548.49511294474064</v>
      </c>
      <c r="F40" s="64">
        <f>'Res Non-Disp'!$AK$9</f>
        <v>618.32821606019627</v>
      </c>
      <c r="G40" s="64">
        <f>'Res Non-Disp'!$AK$10</f>
        <v>653.79539657956468</v>
      </c>
      <c r="H40" s="64">
        <f>'Res Non-Disp'!$AK$11</f>
        <v>663.48072553482484</v>
      </c>
      <c r="I40" s="64">
        <f>'Res Non-Disp'!$AK$12</f>
        <v>682.27601787519222</v>
      </c>
      <c r="J40" s="64">
        <f>'Res Non-Disp'!$AK$13</f>
        <v>659.29830953643625</v>
      </c>
      <c r="K40" s="64">
        <f>'Res Non-Disp'!$AK$14</f>
        <v>581.86323789976905</v>
      </c>
      <c r="L40" s="64">
        <f>'Res Non-Disp'!$AK$15</f>
        <v>1016.7184253618293</v>
      </c>
      <c r="M40" s="64">
        <f>'Res Non-Disp'!$AK$16</f>
        <v>1259.3124782428115</v>
      </c>
    </row>
    <row r="41" spans="1:13">
      <c r="A41" s="63">
        <v>2034</v>
      </c>
      <c r="B41" s="64">
        <f>'Res Non-Disp'!$AL$5</f>
        <v>1359.435176366221</v>
      </c>
      <c r="C41" s="64">
        <f>'Res Non-Disp'!$AL$6</f>
        <v>1288.7699440243073</v>
      </c>
      <c r="D41" s="64">
        <f>'Res Non-Disp'!$AL$7</f>
        <v>1117.8802972194314</v>
      </c>
      <c r="E41" s="64">
        <f>'Res Non-Disp'!$AL$8</f>
        <v>556.6711388180255</v>
      </c>
      <c r="F41" s="64">
        <f>'Res Non-Disp'!$AL$9</f>
        <v>627.31685974944821</v>
      </c>
      <c r="G41" s="64">
        <f>'Res Non-Disp'!$AL$10</f>
        <v>663.22179985393188</v>
      </c>
      <c r="H41" s="64">
        <f>'Res Non-Disp'!$AL$11</f>
        <v>672.94309716108614</v>
      </c>
      <c r="I41" s="64">
        <f>'Res Non-Disp'!$AL$12</f>
        <v>691.97732682032779</v>
      </c>
      <c r="J41" s="64">
        <f>'Res Non-Disp'!$AL$13</f>
        <v>668.57888224118847</v>
      </c>
      <c r="K41" s="64">
        <f>'Res Non-Disp'!$AL$14</f>
        <v>590.10929811156359</v>
      </c>
      <c r="L41" s="64">
        <f>'Res Non-Disp'!$AL$15</f>
        <v>1030.5243309241071</v>
      </c>
      <c r="M41" s="64">
        <f>'Res Non-Disp'!$AL$16</f>
        <v>1276.056296772522</v>
      </c>
    </row>
    <row r="42" spans="1:13">
      <c r="A42" s="63">
        <v>2035</v>
      </c>
      <c r="B42" s="64">
        <f>'Res Non-Disp'!$AM$5</f>
        <v>1378.0213578341716</v>
      </c>
      <c r="C42" s="64">
        <f>'Res Non-Disp'!$AM$6</f>
        <v>1306.344118014774</v>
      </c>
      <c r="D42" s="64">
        <f>'Res Non-Disp'!$AM$7</f>
        <v>1133.1051020729733</v>
      </c>
      <c r="E42" s="64">
        <f>'Res Non-Disp'!$AM$8</f>
        <v>564.56760270192501</v>
      </c>
      <c r="F42" s="64">
        <f>'Res Non-Disp'!$AM$9</f>
        <v>635.99812606956664</v>
      </c>
      <c r="G42" s="64">
        <f>'Res Non-Disp'!$AM$10</f>
        <v>672.325824476045</v>
      </c>
      <c r="H42" s="64">
        <f>'Res Non-Disp'!$AM$11</f>
        <v>682.08182782026176</v>
      </c>
      <c r="I42" s="64">
        <f>'Res Non-Disp'!$AM$12</f>
        <v>701.34678886487291</v>
      </c>
      <c r="J42" s="64">
        <f>'Res Non-Disp'!$AM$13</f>
        <v>677.54196726584064</v>
      </c>
      <c r="K42" s="64">
        <f>'Res Non-Disp'!$AM$14</f>
        <v>598.07323173431098</v>
      </c>
      <c r="L42" s="64">
        <f>'Res Non-Disp'!$AM$15</f>
        <v>1043.8572062977148</v>
      </c>
      <c r="M42" s="64">
        <f>'Res Non-Disp'!$AM$16</f>
        <v>1292.2262914920368</v>
      </c>
    </row>
    <row r="43" spans="1:13">
      <c r="A43" s="63">
        <v>2036</v>
      </c>
      <c r="B43" s="64">
        <f>'Res Non-Disp'!$AN$5</f>
        <v>1395.9629348724391</v>
      </c>
      <c r="C43" s="64">
        <f>'Res Non-Disp'!$AN$6</f>
        <v>1323.3090381854433</v>
      </c>
      <c r="D43" s="64">
        <f>'Res Non-Disp'!$AN$7</f>
        <v>1147.8023224543372</v>
      </c>
      <c r="E43" s="64">
        <f>'Res Non-Disp'!$AN$8</f>
        <v>572.19141252053032</v>
      </c>
      <c r="F43" s="64">
        <f>'Res Non-Disp'!$AN$9</f>
        <v>644.37975025129754</v>
      </c>
      <c r="G43" s="64">
        <f>'Res Non-Disp'!$AN$10</f>
        <v>681.11573237521748</v>
      </c>
      <c r="H43" s="64">
        <f>'Res Non-Disp'!$AN$11</f>
        <v>690.90536399204211</v>
      </c>
      <c r="I43" s="64">
        <f>'Res Non-Disp'!$AN$12</f>
        <v>710.39322325898945</v>
      </c>
      <c r="J43" s="64">
        <f>'Res Non-Disp'!$AN$13</f>
        <v>686.19615649328182</v>
      </c>
      <c r="K43" s="64">
        <f>'Res Non-Disp'!$AN$14</f>
        <v>605.76281305057626</v>
      </c>
      <c r="L43" s="64">
        <f>'Res Non-Disp'!$AN$15</f>
        <v>1056.7297517778318</v>
      </c>
      <c r="M43" s="64">
        <f>'Res Non-Disp'!$AN$16</f>
        <v>1307.8382813921887</v>
      </c>
    </row>
    <row r="44" spans="1:13">
      <c r="A44" s="63">
        <v>2037</v>
      </c>
      <c r="B44" s="64">
        <f>'Res Non-Disp'!$AO$5</f>
        <v>1413.2926078715514</v>
      </c>
      <c r="C44" s="64">
        <f>'Res Non-Disp'!$AO$6</f>
        <v>1339.6954379372814</v>
      </c>
      <c r="D44" s="64">
        <f>'Res Non-Disp'!$AO$7</f>
        <v>1161.9984187944094</v>
      </c>
      <c r="E44" s="64">
        <f>'Res Non-Disp'!$AO$8</f>
        <v>579.55536382641446</v>
      </c>
      <c r="F44" s="64">
        <f>'Res Non-Disp'!$AO$9</f>
        <v>652.47569659987516</v>
      </c>
      <c r="G44" s="64">
        <f>'Res Non-Disp'!$AO$10</f>
        <v>689.60605816180396</v>
      </c>
      <c r="H44" s="64">
        <f>'Res Non-Disp'!$AO$11</f>
        <v>699.42818374283377</v>
      </c>
      <c r="I44" s="64">
        <f>'Res Non-Disp'!$AO$12</f>
        <v>719.13135692699802</v>
      </c>
      <c r="J44" s="64">
        <f>'Res Non-Disp'!$AO$13</f>
        <v>694.55542462242693</v>
      </c>
      <c r="K44" s="64">
        <f>'Res Non-Disp'!$AO$14</f>
        <v>613.19035641391952</v>
      </c>
      <c r="L44" s="64">
        <f>'Res Non-Disp'!$AO$15</f>
        <v>1069.1638876664167</v>
      </c>
      <c r="M44" s="64">
        <f>'Res Non-Disp'!$AO$16</f>
        <v>1322.9186447910454</v>
      </c>
    </row>
    <row r="45" spans="1:13">
      <c r="A45" s="63">
        <v>2038</v>
      </c>
      <c r="B45" s="64">
        <f>'Res Non-Disp'!$AP$5</f>
        <v>1430.0339250771806</v>
      </c>
      <c r="C45" s="64">
        <f>'Res Non-Disp'!$AP$6</f>
        <v>1355.5254941219496</v>
      </c>
      <c r="D45" s="64">
        <f>'Res Non-Disp'!$AP$7</f>
        <v>1175.7125246124322</v>
      </c>
      <c r="E45" s="64">
        <f>'Res Non-Disp'!$AP$8</f>
        <v>586.6689906730503</v>
      </c>
      <c r="F45" s="64">
        <f>'Res Non-Disp'!$AP$9</f>
        <v>660.29642784210239</v>
      </c>
      <c r="G45" s="64">
        <f>'Res Non-Disp'!$AP$10</f>
        <v>697.80775394843772</v>
      </c>
      <c r="H45" s="64">
        <f>'Res Non-Disp'!$AP$11</f>
        <v>707.66126040244956</v>
      </c>
      <c r="I45" s="64">
        <f>'Res Non-Disp'!$AP$12</f>
        <v>727.57241884833775</v>
      </c>
      <c r="J45" s="64">
        <f>'Res Non-Disp'!$AP$13</f>
        <v>702.63049278914866</v>
      </c>
      <c r="K45" s="64">
        <f>'Res Non-Disp'!$AP$14</f>
        <v>620.36536902607759</v>
      </c>
      <c r="L45" s="64">
        <f>'Res Non-Disp'!$AP$15</f>
        <v>1081.1757708994319</v>
      </c>
      <c r="M45" s="64">
        <f>'Res Non-Disp'!$AP$16</f>
        <v>1337.4868779252286</v>
      </c>
    </row>
    <row r="46" spans="1:13">
      <c r="A46" s="63">
        <v>2039</v>
      </c>
      <c r="B46" s="64">
        <f>'Res Non-Disp'!$AQ$5</f>
        <v>1446.2056503234123</v>
      </c>
      <c r="C46" s="64">
        <f>'Res Non-Disp'!$AQ$6</f>
        <v>1370.8168556616022</v>
      </c>
      <c r="D46" s="64">
        <f>'Res Non-Disp'!$AQ$7</f>
        <v>1188.95984725485</v>
      </c>
      <c r="E46" s="64">
        <f>'Res Non-Disp'!$AQ$8</f>
        <v>593.54028866414603</v>
      </c>
      <c r="F46" s="64">
        <f>'Res Non-Disp'!$AQ$9</f>
        <v>667.8507059628455</v>
      </c>
      <c r="G46" s="64">
        <f>'Res Non-Disp'!$AQ$10</f>
        <v>705.72997827483482</v>
      </c>
      <c r="H46" s="64">
        <f>'Res Non-Disp'!$AQ$11</f>
        <v>715.61375667862205</v>
      </c>
      <c r="I46" s="64">
        <f>'Res Non-Disp'!$AQ$12</f>
        <v>735.72577102350397</v>
      </c>
      <c r="J46" s="64">
        <f>'Res Non-Disp'!$AQ$13</f>
        <v>710.4302857746369</v>
      </c>
      <c r="K46" s="64">
        <f>'Res Non-Disp'!$AQ$14</f>
        <v>627.29575262881315</v>
      </c>
      <c r="L46" s="64">
        <f>'Res Non-Disp'!$AQ$15</f>
        <v>1092.7780930962003</v>
      </c>
      <c r="M46" s="64">
        <f>'Res Non-Disp'!$AQ$16</f>
        <v>1351.5582698680637</v>
      </c>
    </row>
    <row r="47" spans="1:13">
      <c r="A47" s="63">
        <v>2040</v>
      </c>
      <c r="B47" s="64">
        <f>'Res Non-Disp'!$AR$5</f>
        <v>1461.8243356357068</v>
      </c>
      <c r="C47" s="64">
        <f>'Res Non-Disp'!$AR$6</f>
        <v>1385.5852997563152</v>
      </c>
      <c r="D47" s="64">
        <f>'Res Non-Disp'!$AR$7</f>
        <v>1201.7541662612255</v>
      </c>
      <c r="E47" s="64">
        <f>'Res Non-Disp'!$AR$8</f>
        <v>600.17673563644769</v>
      </c>
      <c r="F47" s="64">
        <f>'Res Non-Disp'!$AR$9</f>
        <v>675.14679828125702</v>
      </c>
      <c r="G47" s="64">
        <f>'Res Non-Disp'!$AR$10</f>
        <v>713.38145039059737</v>
      </c>
      <c r="H47" s="64">
        <f>'Res Non-Disp'!$AR$11</f>
        <v>723.29447539177852</v>
      </c>
      <c r="I47" s="64">
        <f>'Res Non-Disp'!$AR$12</f>
        <v>743.60049098007573</v>
      </c>
      <c r="J47" s="64">
        <f>'Res Non-Disp'!$AR$13</f>
        <v>717.96353841065763</v>
      </c>
      <c r="K47" s="64">
        <f>'Res Non-Disp'!$AR$14</f>
        <v>633.98931444191805</v>
      </c>
      <c r="L47" s="64">
        <f>'Res Non-Disp'!$AR$15</f>
        <v>1103.9837702871771</v>
      </c>
      <c r="M47" s="64">
        <f>'Res Non-Disp'!$AR$16</f>
        <v>1365.1486250252613</v>
      </c>
    </row>
  </sheetData>
  <printOptions horizontalCentered="1" gridLines="1"/>
  <pageMargins left="0.5" right="0.5" top="1" bottom="1" header="0.5" footer="0.5"/>
  <pageSetup scale="80" orientation="landscape" r:id="rId1"/>
  <headerFooter alignWithMargins="0">
    <oddFooter>&amp;R14LGBRA-NRGPOD1-6-DOC 2
14BGBRA-STAFFROG1-19A-DOC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47"/>
  <sheetViews>
    <sheetView tabSelected="1" workbookViewId="0">
      <selection activeCell="Q47" sqref="Q47"/>
    </sheetView>
  </sheetViews>
  <sheetFormatPr defaultRowHeight="12.75"/>
  <sheetData>
    <row r="1" spans="1:13">
      <c r="A1" s="62" t="s">
        <v>40</v>
      </c>
    </row>
    <row r="2" spans="1:13">
      <c r="A2" s="62"/>
    </row>
    <row r="4" spans="1:13">
      <c r="B4" s="63" t="s">
        <v>1</v>
      </c>
      <c r="C4" s="63" t="s">
        <v>2</v>
      </c>
      <c r="D4" s="63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 t="s">
        <v>9</v>
      </c>
      <c r="K4" s="63" t="s">
        <v>10</v>
      </c>
      <c r="L4" s="63" t="s">
        <v>11</v>
      </c>
      <c r="M4" s="63" t="s">
        <v>12</v>
      </c>
    </row>
    <row r="5" spans="1:13">
      <c r="A5" s="63">
        <v>1998</v>
      </c>
      <c r="B5" s="64">
        <f>'CI Non-Disp'!$B$5</f>
        <v>114.21687043504863</v>
      </c>
      <c r="C5" s="64">
        <f>'CI Non-Disp'!$B$6</f>
        <v>118.49495978592472</v>
      </c>
      <c r="D5" s="64">
        <f>'CI Non-Disp'!$B$7</f>
        <v>121.71223432069733</v>
      </c>
      <c r="E5" s="64">
        <f>'CI Non-Disp'!$B$8</f>
        <v>130.32587382498846</v>
      </c>
      <c r="F5" s="64">
        <f>'CI Non-Disp'!$B$9</f>
        <v>135.76661621431401</v>
      </c>
      <c r="G5" s="64">
        <f>'CI Non-Disp'!$B$10</f>
        <v>141.20735860363956</v>
      </c>
      <c r="H5" s="64">
        <f>'CI Non-Disp'!$B$11</f>
        <v>143.46565654465459</v>
      </c>
      <c r="I5" s="64">
        <f>'CI Non-Disp'!$B$12</f>
        <v>151.02802856618712</v>
      </c>
      <c r="J5" s="64">
        <f>'CI Non-Disp'!$B$13</f>
        <v>143.73899316227056</v>
      </c>
      <c r="K5" s="64">
        <f>'CI Non-Disp'!$B$14</f>
        <v>138.57158739056104</v>
      </c>
      <c r="L5" s="64">
        <f>'CI Non-Disp'!$B$15</f>
        <v>128.35576390901491</v>
      </c>
      <c r="M5" s="64">
        <f>'CI Non-Disp'!$B$16</f>
        <v>124.14733473106294</v>
      </c>
    </row>
    <row r="6" spans="1:13">
      <c r="A6" s="63">
        <v>1999</v>
      </c>
      <c r="B6" s="64">
        <f>'CI Non-Disp'!$C$5</f>
        <v>117.96552828</v>
      </c>
      <c r="C6" s="64">
        <f>'CI Non-Disp'!$C$6</f>
        <v>121.82156994553698</v>
      </c>
      <c r="D6" s="64">
        <f>'CI Non-Disp'!$C$7</f>
        <v>124.35552500526919</v>
      </c>
      <c r="E6" s="64">
        <f>'CI Non-Disp'!$C$8</f>
        <v>133.9357499431446</v>
      </c>
      <c r="F6" s="64">
        <f>'CI Non-Disp'!$C$9</f>
        <v>139.45648065990821</v>
      </c>
      <c r="G6" s="64">
        <f>'CI Non-Disp'!$C$10</f>
        <v>144.74741184094492</v>
      </c>
      <c r="H6" s="64">
        <f>'CI Non-Disp'!$C$11</f>
        <v>146.66921301057877</v>
      </c>
      <c r="I6" s="64">
        <f>'CI Non-Disp'!$C$12</f>
        <v>153.937525335</v>
      </c>
      <c r="J6" s="64">
        <f>'CI Non-Disp'!$C$13</f>
        <v>146.17928082950863</v>
      </c>
      <c r="K6" s="64">
        <f>'CI Non-Disp'!$C$14</f>
        <v>140.37535408847043</v>
      </c>
      <c r="L6" s="64">
        <f>'CI Non-Disp'!$C$15</f>
        <v>129.4380688130459</v>
      </c>
      <c r="M6" s="64">
        <f>'CI Non-Disp'!$C$16</f>
        <v>125.4230338015573</v>
      </c>
    </row>
    <row r="7" spans="1:13">
      <c r="A7" s="63">
        <v>2000</v>
      </c>
      <c r="B7" s="64">
        <f>'CI Non-Disp'!$D$5</f>
        <v>119.68646597999999</v>
      </c>
      <c r="C7" s="64">
        <f>'CI Non-Disp'!$D$6</f>
        <v>123.455855721247</v>
      </c>
      <c r="D7" s="64">
        <f>'CI Non-Disp'!$D$7</f>
        <v>125.77755330223108</v>
      </c>
      <c r="E7" s="64">
        <f>'CI Non-Disp'!$D$8</f>
        <v>135.3062731387202</v>
      </c>
      <c r="F7" s="64">
        <f>'CI Non-Disp'!$D$9</f>
        <v>140.9757838203254</v>
      </c>
      <c r="G7" s="64">
        <f>'CI Non-Disp'!$D$10</f>
        <v>146.35409676041277</v>
      </c>
      <c r="H7" s="64">
        <f>'CI Non-Disp'!$D$11</f>
        <v>148.29568981509524</v>
      </c>
      <c r="I7" s="64">
        <f>'CI Non-Disp'!$D$12</f>
        <v>155.61931082250001</v>
      </c>
      <c r="J7" s="64">
        <f>'CI Non-Disp'!$D$13</f>
        <v>147.80197673625776</v>
      </c>
      <c r="K7" s="64">
        <f>'CI Non-Disp'!$D$14</f>
        <v>141.82967807582426</v>
      </c>
      <c r="L7" s="64">
        <f>'CI Non-Disp'!$D$15</f>
        <v>130.73073632499617</v>
      </c>
      <c r="M7" s="64">
        <f>'CI Non-Disp'!$D$16</f>
        <v>126.99857678827458</v>
      </c>
    </row>
    <row r="8" spans="1:13">
      <c r="A8" s="63">
        <v>2001</v>
      </c>
      <c r="B8" s="64">
        <f>'CI Non-Disp'!$E$5</f>
        <v>121.31449416</v>
      </c>
      <c r="C8" s="64">
        <f>'CI Non-Disp'!$E$6</f>
        <v>124.9307583474052</v>
      </c>
      <c r="D8" s="64">
        <f>'CI Non-Disp'!$E$7</f>
        <v>126.99842592491166</v>
      </c>
      <c r="E8" s="64">
        <f>'CI Non-Disp'!$E$8</f>
        <v>136.67313586385984</v>
      </c>
      <c r="F8" s="64">
        <f>'CI Non-Disp'!$E$9</f>
        <v>142.48808704995116</v>
      </c>
      <c r="G8" s="64">
        <f>'CI Non-Disp'!$E$10</f>
        <v>147.9502694781045</v>
      </c>
      <c r="H8" s="64">
        <f>'CI Non-Disp'!$E$11</f>
        <v>149.90837859018569</v>
      </c>
      <c r="I8" s="64">
        <f>'CI Non-Disp'!$E$12</f>
        <v>157.28358779250001</v>
      </c>
      <c r="J8" s="64">
        <f>'CI Non-Disp'!$E$13</f>
        <v>149.40464355127085</v>
      </c>
      <c r="K8" s="64">
        <f>'CI Non-Disp'!$E$14</f>
        <v>143.26324230116256</v>
      </c>
      <c r="L8" s="64">
        <f>'CI Non-Disp'!$E$15</f>
        <v>131.36696679099569</v>
      </c>
      <c r="M8" s="64">
        <f>'CI Non-Disp'!$E$16</f>
        <v>127.69880869980884</v>
      </c>
    </row>
    <row r="9" spans="1:13">
      <c r="A9" s="63">
        <v>2002</v>
      </c>
      <c r="B9" s="64">
        <f>'CI Non-Disp'!$F$5</f>
        <v>121.95958185000001</v>
      </c>
      <c r="C9" s="64">
        <f>'CI Non-Disp'!$F$6</f>
        <v>125.54705664501402</v>
      </c>
      <c r="D9" s="64">
        <f>'CI Non-Disp'!$F$7</f>
        <v>127.53792221545322</v>
      </c>
      <c r="E9" s="64">
        <f>'CI Non-Disp'!$F$8</f>
        <v>138.13215631526919</v>
      </c>
      <c r="F9" s="64">
        <f>'CI Non-Disp'!$F$9</f>
        <v>144.14675246885272</v>
      </c>
      <c r="G9" s="64">
        <f>'CI Non-Disp'!$F$10</f>
        <v>149.74794007944158</v>
      </c>
      <c r="H9" s="64">
        <f>'CI Non-Disp'!$F$11</f>
        <v>151.77231590148401</v>
      </c>
      <c r="I9" s="64">
        <f>'CI Non-Disp'!$F$12</f>
        <v>159.25650737250001</v>
      </c>
      <c r="J9" s="64">
        <f>'CI Non-Disp'!$F$13</f>
        <v>151.3522181155009</v>
      </c>
      <c r="K9" s="64">
        <f>'CI Non-Disp'!$F$14</f>
        <v>145.04812557599496</v>
      </c>
      <c r="L9" s="64">
        <f>'CI Non-Disp'!$F$15</f>
        <v>131.88195777728765</v>
      </c>
      <c r="M9" s="64">
        <f>'CI Non-Disp'!$F$16</f>
        <v>128.33039873208099</v>
      </c>
    </row>
    <row r="10" spans="1:13">
      <c r="A10" s="63">
        <v>2003</v>
      </c>
      <c r="B10" s="64">
        <f>'CI Non-Disp'!$G$5</f>
        <v>122.61628323000001</v>
      </c>
      <c r="C10" s="64">
        <f>'CI Non-Disp'!$G$6</f>
        <v>126.16327101258095</v>
      </c>
      <c r="D10" s="64">
        <f>'CI Non-Disp'!$G$7</f>
        <v>128.0675881411685</v>
      </c>
      <c r="E10" s="64">
        <f>'CI Non-Disp'!$G$8</f>
        <v>140.01859052052257</v>
      </c>
      <c r="F10" s="64">
        <f>'CI Non-Disp'!$G$9</f>
        <v>146.27027692804108</v>
      </c>
      <c r="G10" s="64">
        <f>'CI Non-Disp'!$G$10</f>
        <v>152.02774230304033</v>
      </c>
      <c r="H10" s="64">
        <f>'CI Non-Disp'!$G$11</f>
        <v>154.11474890064167</v>
      </c>
      <c r="I10" s="64">
        <f>'CI Non-Disp'!$G$12</f>
        <v>161.71429850999999</v>
      </c>
      <c r="J10" s="64">
        <f>'CI Non-Disp'!$G$13</f>
        <v>153.75808545674172</v>
      </c>
      <c r="K10" s="64">
        <f>'CI Non-Disp'!$G$14</f>
        <v>147.23520072372222</v>
      </c>
      <c r="L10" s="64">
        <f>'CI Non-Disp'!$G$15</f>
        <v>132.31404642528645</v>
      </c>
      <c r="M10" s="64">
        <f>'CI Non-Disp'!$G$16</f>
        <v>128.84919575040516</v>
      </c>
    </row>
    <row r="11" spans="1:13">
      <c r="A11" s="63">
        <v>2004</v>
      </c>
      <c r="B11" s="64">
        <f>'CI Non-Disp'!$H$5</f>
        <v>123.14417822999999</v>
      </c>
      <c r="C11" s="64">
        <f>'CI Non-Disp'!$H$6</f>
        <v>126.6839729924754</v>
      </c>
      <c r="D11" s="64">
        <f>'CI Non-Disp'!$H$7</f>
        <v>128.53768499047371</v>
      </c>
      <c r="E11" s="64">
        <f>'CI Non-Disp'!$H$8</f>
        <v>141.9862010407378</v>
      </c>
      <c r="F11" s="64">
        <f>'CI Non-Disp'!$H$9</f>
        <v>148.38234695502527</v>
      </c>
      <c r="G11" s="64">
        <f>'CI Non-Disp'!$H$10</f>
        <v>154.18821001207615</v>
      </c>
      <c r="H11" s="64">
        <f>'CI Non-Disp'!$H$11</f>
        <v>156.22789207712179</v>
      </c>
      <c r="I11" s="64">
        <f>'CI Non-Disp'!$H$12</f>
        <v>163.82288710499998</v>
      </c>
      <c r="J11" s="64">
        <f>'CI Non-Disp'!$H$13</f>
        <v>155.71889959008541</v>
      </c>
      <c r="K11" s="64">
        <f>'CI Non-Disp'!$H$14</f>
        <v>148.92655100485817</v>
      </c>
      <c r="L11" s="64">
        <f>'CI Non-Disp'!$H$15</f>
        <v>132.87041938010873</v>
      </c>
      <c r="M11" s="64">
        <f>'CI Non-Disp'!$H$16</f>
        <v>129.54781754378388</v>
      </c>
    </row>
    <row r="12" spans="1:13">
      <c r="A12" s="63">
        <v>2005</v>
      </c>
      <c r="B12" s="64">
        <f>'CI Non-Disp'!$I$5</f>
        <v>123.88745438999999</v>
      </c>
      <c r="C12" s="64">
        <f>'CI Non-Disp'!$I$6</f>
        <v>127.40744995357957</v>
      </c>
      <c r="D12" s="64">
        <f>'CI Non-Disp'!$I$7</f>
        <v>129.18267430056909</v>
      </c>
      <c r="E12" s="64">
        <f>'CI Non-Disp'!$I$8</f>
        <v>143.77918558897946</v>
      </c>
      <c r="F12" s="64">
        <f>'CI Non-Disp'!$I$9</f>
        <v>150.51064409429873</v>
      </c>
      <c r="G12" s="64">
        <f>'CI Non-Disp'!$I$10</f>
        <v>156.58759904308047</v>
      </c>
      <c r="H12" s="64">
        <f>'CI Non-Disp'!$I$11</f>
        <v>158.80727491530476</v>
      </c>
      <c r="I12" s="64">
        <f>'CI Non-Disp'!$I$12</f>
        <v>166.64545368749998</v>
      </c>
      <c r="J12" s="64">
        <f>'CI Non-Disp'!$I$13</f>
        <v>158.59222556387718</v>
      </c>
      <c r="K12" s="64">
        <f>'CI Non-Disp'!$I$14</f>
        <v>151.63604214176823</v>
      </c>
      <c r="L12" s="64">
        <f>'CI Non-Disp'!$I$15</f>
        <v>133.57405124635659</v>
      </c>
      <c r="M12" s="64">
        <f>'CI Non-Disp'!$I$16</f>
        <v>130.42406079263588</v>
      </c>
    </row>
    <row r="13" spans="1:13">
      <c r="A13" s="63">
        <v>2006</v>
      </c>
      <c r="B13" s="64">
        <f>'CI Non-Disp'!$J$5</f>
        <v>124.81232643</v>
      </c>
      <c r="C13" s="64">
        <f>'CI Non-Disp'!$J$6</f>
        <v>128.34654319230285</v>
      </c>
      <c r="D13" s="64">
        <f>'CI Non-Disp'!$J$7</f>
        <v>130.05317511421694</v>
      </c>
      <c r="E13" s="64">
        <f>'CI Non-Disp'!$J$8</f>
        <v>146.75127226117584</v>
      </c>
      <c r="F13" s="64">
        <f>'CI Non-Disp'!$J$9</f>
        <v>153.81652049989762</v>
      </c>
      <c r="G13" s="64">
        <f>'CI Non-Disp'!$J$10</f>
        <v>160.09539462936283</v>
      </c>
      <c r="H13" s="64">
        <f>'CI Non-Disp'!$J$11</f>
        <v>162.37020385254542</v>
      </c>
      <c r="I13" s="64">
        <f>'CI Non-Disp'!$J$12</f>
        <v>170.34186245999996</v>
      </c>
      <c r="J13" s="64">
        <f>'CI Non-Disp'!$J$13</f>
        <v>162.1706434620032</v>
      </c>
      <c r="K13" s="64">
        <f>'CI Non-Disp'!$J$14</f>
        <v>154.85380525418017</v>
      </c>
      <c r="L13" s="64">
        <f>'CI Non-Disp'!$J$15</f>
        <v>134.76997629675941</v>
      </c>
      <c r="M13" s="64">
        <f>'CI Non-Disp'!$J$16</f>
        <v>131.94596142185574</v>
      </c>
    </row>
    <row r="14" spans="1:13">
      <c r="A14" s="63">
        <v>2007</v>
      </c>
      <c r="B14" s="64">
        <f>'CI Non-Disp'!$K$5</f>
        <v>126.45196829999999</v>
      </c>
      <c r="C14" s="64">
        <f>'CI Non-Disp'!$K$6</f>
        <v>130.29271300368148</v>
      </c>
      <c r="D14" s="64">
        <f>'CI Non-Disp'!$K$7</f>
        <v>132.08820735512302</v>
      </c>
      <c r="E14" s="64">
        <f>'CI Non-Disp'!$K$8</f>
        <v>150.91064328536029</v>
      </c>
      <c r="F14" s="64">
        <f>'CI Non-Disp'!$K$9</f>
        <v>158.8287891252489</v>
      </c>
      <c r="G14" s="64">
        <f>'CI Non-Disp'!$K$10</f>
        <v>165.82017152142961</v>
      </c>
      <c r="H14" s="64">
        <f>'CI Non-Disp'!$K$11</f>
        <v>168.59473313676875</v>
      </c>
      <c r="I14" s="64">
        <f>'CI Non-Disp'!$K$12</f>
        <v>177.22165404749998</v>
      </c>
      <c r="J14" s="64">
        <f>'CI Non-Disp'!$K$13</f>
        <v>169.23649965511535</v>
      </c>
      <c r="K14" s="64">
        <f>'CI Non-Disp'!$K$14</f>
        <v>161.56970233084058</v>
      </c>
      <c r="L14" s="64">
        <f>'CI Non-Disp'!$K$15</f>
        <v>139.2096110342691</v>
      </c>
      <c r="M14" s="64">
        <f>'CI Non-Disp'!$K$16</f>
        <v>137.76848764449835</v>
      </c>
    </row>
    <row r="15" spans="1:13">
      <c r="A15" s="63">
        <v>2008</v>
      </c>
      <c r="B15" s="64">
        <f>'CI Non-Disp'!$L$5</f>
        <v>132.89756625000001</v>
      </c>
      <c r="C15" s="64">
        <f>'CI Non-Disp'!$L$6</f>
        <v>137.08139444207026</v>
      </c>
      <c r="D15" s="64">
        <f>'CI Non-Disp'!$L$7</f>
        <v>138.58138340568524</v>
      </c>
      <c r="E15" s="64">
        <f>'CI Non-Disp'!$L$8</f>
        <v>160.49655406993696</v>
      </c>
      <c r="F15" s="64">
        <f>'CI Non-Disp'!$L$9</f>
        <v>170.24949439017362</v>
      </c>
      <c r="G15" s="64">
        <f>'CI Non-Disp'!$L$10</f>
        <v>178.73714457590049</v>
      </c>
      <c r="H15" s="64">
        <f>'CI Non-Disp'!$L$11</f>
        <v>182.52013218931504</v>
      </c>
      <c r="I15" s="64">
        <f>'CI Non-Disp'!$L$12</f>
        <v>192.49831946999998</v>
      </c>
      <c r="J15" s="64">
        <f>'CI Non-Disp'!$L$13</f>
        <v>184.82286726318486</v>
      </c>
      <c r="K15" s="64">
        <f>'CI Non-Disp'!$L$14</f>
        <v>176.29704251148416</v>
      </c>
      <c r="L15" s="64">
        <f>'CI Non-Disp'!$L$15</f>
        <v>149.55579517301024</v>
      </c>
      <c r="M15" s="64">
        <f>'CI Non-Disp'!$L$16</f>
        <v>151.084588506042</v>
      </c>
    </row>
    <row r="16" spans="1:13">
      <c r="A16" s="63">
        <v>2009</v>
      </c>
      <c r="B16" s="64">
        <f>'CI Non-Disp'!$M$5</f>
        <v>147.39356294999999</v>
      </c>
      <c r="C16" s="64">
        <f>'CI Non-Disp'!$M$6</f>
        <v>150.93564252704763</v>
      </c>
      <c r="D16" s="64">
        <f>'CI Non-Disp'!$M$7</f>
        <v>150.71366754182668</v>
      </c>
      <c r="E16" s="64">
        <f>'CI Non-Disp'!$M$8</f>
        <v>176.53070651011498</v>
      </c>
      <c r="F16" s="64">
        <f>'CI Non-Disp'!$M$9</f>
        <v>188.01086423746358</v>
      </c>
      <c r="G16" s="64">
        <f>'CI Non-Disp'!$M$10</f>
        <v>197.50588191989411</v>
      </c>
      <c r="H16" s="64">
        <f>'CI Non-Disp'!$M$11</f>
        <v>201.50573804121888</v>
      </c>
      <c r="I16" s="64">
        <f>'CI Non-Disp'!$M$12</f>
        <v>212.11472170499999</v>
      </c>
      <c r="J16" s="64">
        <f>'CI Non-Disp'!$M$13</f>
        <v>203.73576148009005</v>
      </c>
      <c r="K16" s="64">
        <f>'CI Non-Disp'!$M$14</f>
        <v>193.23472702365268</v>
      </c>
      <c r="L16" s="64">
        <f>'CI Non-Disp'!$M$15</f>
        <v>161.17111861416939</v>
      </c>
      <c r="M16" s="64">
        <f>'CI Non-Disp'!$M$16</f>
        <v>165.33489687003674</v>
      </c>
    </row>
    <row r="17" spans="1:13">
      <c r="A17" s="63">
        <v>2010</v>
      </c>
      <c r="B17" s="64">
        <f>'CI Non-Disp'!$N$5</f>
        <v>162.21579875999998</v>
      </c>
      <c r="C17" s="64">
        <f>'CI Non-Disp'!$N$6</f>
        <v>165.25939728068673</v>
      </c>
      <c r="D17" s="64">
        <f>'CI Non-Disp'!$N$7</f>
        <v>163.39469496720841</v>
      </c>
      <c r="E17" s="64">
        <f>'CI Non-Disp'!$N$8</f>
        <v>192.92224919662823</v>
      </c>
      <c r="F17" s="64">
        <f>'CI Non-Disp'!$N$9</f>
        <v>206.33534542634388</v>
      </c>
      <c r="G17" s="64">
        <f>'CI Non-Disp'!$N$10</f>
        <v>217.04654958276225</v>
      </c>
      <c r="H17" s="64">
        <f>'CI Non-Disp'!$N$11</f>
        <v>221.45129509915816</v>
      </c>
      <c r="I17" s="64">
        <f>'CI Non-Disp'!$N$12</f>
        <v>232.90820415098997</v>
      </c>
      <c r="J17" s="64">
        <f>'CI Non-Disp'!$N$13</f>
        <v>223.96228981816449</v>
      </c>
      <c r="K17" s="64">
        <f>'CI Non-Disp'!$N$14</f>
        <v>211.50910934281933</v>
      </c>
      <c r="L17" s="64">
        <f>'CI Non-Disp'!$N$15</f>
        <v>174.34817817149002</v>
      </c>
      <c r="M17" s="64">
        <f>'CI Non-Disp'!$N$16</f>
        <v>181.6575344154285</v>
      </c>
    </row>
    <row r="18" spans="1:13">
      <c r="A18" s="63">
        <v>2011</v>
      </c>
      <c r="B18" s="64">
        <f>'CI Non-Disp'!$O$5</f>
        <v>179.35551895895998</v>
      </c>
      <c r="C18" s="64">
        <f>'CI Non-Disp'!$O$6</f>
        <v>182.07740516246554</v>
      </c>
      <c r="D18" s="64">
        <f>'CI Non-Disp'!$O$7</f>
        <v>178.50368986812066</v>
      </c>
      <c r="E18" s="64">
        <f>'CI Non-Disp'!$O$8</f>
        <v>210.92237312755333</v>
      </c>
      <c r="F18" s="64">
        <f>'CI Non-Disp'!$O$9</f>
        <v>226.40369900986332</v>
      </c>
      <c r="G18" s="64">
        <f>'CI Non-Disp'!$O$10</f>
        <v>238.38981529437922</v>
      </c>
      <c r="H18" s="64">
        <f>'CI Non-Disp'!$O$11</f>
        <v>243.17959329510907</v>
      </c>
      <c r="I18" s="64">
        <f>'CI Non-Disp'!$O$12</f>
        <v>255.50158049633998</v>
      </c>
      <c r="J18" s="64">
        <f>'CI Non-Disp'!$O$13</f>
        <v>245.88355225591607</v>
      </c>
      <c r="K18" s="64">
        <f>'CI Non-Disp'!$O$14</f>
        <v>231.26482797791942</v>
      </c>
      <c r="L18" s="64">
        <f>'CI Non-Disp'!$O$15</f>
        <v>191.68556549253054</v>
      </c>
      <c r="M18" s="64">
        <f>'CI Non-Disp'!$O$16</f>
        <v>203.36116649826951</v>
      </c>
    </row>
    <row r="19" spans="1:13">
      <c r="A19" s="63">
        <v>2012</v>
      </c>
      <c r="B19" s="64">
        <f>'CI Non-Disp'!$P$5</f>
        <v>202.37913148895996</v>
      </c>
      <c r="C19" s="64">
        <f>'CI Non-Disp'!$P$6</f>
        <v>203.53309213667484</v>
      </c>
      <c r="D19" s="64">
        <f>'CI Non-Disp'!$P$7</f>
        <v>196.81395465107076</v>
      </c>
      <c r="E19" s="64">
        <f>'CI Non-Disp'!$P$8</f>
        <v>229.91270553645529</v>
      </c>
      <c r="F19" s="64">
        <f>'CI Non-Disp'!$P$9</f>
        <v>247.45762181720883</v>
      </c>
      <c r="G19" s="64">
        <f>'CI Non-Disp'!$P$10</f>
        <v>260.65681403608346</v>
      </c>
      <c r="H19" s="64">
        <f>'CI Non-Disp'!$P$11</f>
        <v>265.72308569975894</v>
      </c>
      <c r="I19" s="64">
        <f>'CI Non-Disp'!$P$12</f>
        <v>278.81394114781727</v>
      </c>
      <c r="J19" s="64">
        <f>'CI Non-Disp'!$P$13</f>
        <v>268.37902356461058</v>
      </c>
      <c r="K19" s="64">
        <f>'CI Non-Disp'!$P$14</f>
        <v>251.42811816151792</v>
      </c>
      <c r="L19" s="64">
        <f>'CI Non-Disp'!$P$15</f>
        <v>205.61021653838483</v>
      </c>
      <c r="M19" s="64">
        <f>'CI Non-Disp'!$P$16</f>
        <v>219.90091355368159</v>
      </c>
    </row>
    <row r="20" spans="1:13">
      <c r="A20" s="63">
        <v>2013</v>
      </c>
      <c r="B20" s="64">
        <f>'CI Non-Disp'!$Q$5</f>
        <v>219.01917257009097</v>
      </c>
      <c r="C20" s="64">
        <f>'CI Non-Disp'!$Q$6</f>
        <v>219.20157595747884</v>
      </c>
      <c r="D20" s="64">
        <f>'CI Non-Disp'!$Q$7</f>
        <v>210.33005391290493</v>
      </c>
      <c r="E20" s="64">
        <f>'CI Non-Disp'!$Q$8</f>
        <v>247.10239551257169</v>
      </c>
      <c r="F20" s="64">
        <f>'CI Non-Disp'!$Q$9</f>
        <v>265.82048781455683</v>
      </c>
      <c r="G20" s="64">
        <f>'CI Non-Disp'!$Q$10</f>
        <v>279.34345513023476</v>
      </c>
      <c r="H20" s="64">
        <f>'CI Non-Disp'!$Q$11</f>
        <v>283.89893042006679</v>
      </c>
      <c r="I20" s="64">
        <f>'CI Non-Disp'!$Q$12</f>
        <v>296.84207564146766</v>
      </c>
      <c r="J20" s="64">
        <f>'CI Non-Disp'!$Q$13</f>
        <v>285.03524769607628</v>
      </c>
      <c r="K20" s="64">
        <f>'CI Non-Disp'!$Q$14</f>
        <v>265.69456333434653</v>
      </c>
      <c r="L20" s="64">
        <f>'CI Non-Disp'!$Q$15</f>
        <v>217.0068376229174</v>
      </c>
      <c r="M20" s="64">
        <f>'CI Non-Disp'!$Q$16</f>
        <v>233.65010651632733</v>
      </c>
    </row>
    <row r="21" spans="1:13">
      <c r="A21" s="63">
        <v>2014</v>
      </c>
      <c r="B21" s="64">
        <f>'CI Non-Disp'!$R$5</f>
        <v>233.07892652009096</v>
      </c>
      <c r="C21" s="64">
        <f>'CI Non-Disp'!$R$6</f>
        <v>232.14175295191143</v>
      </c>
      <c r="D21" s="64">
        <f>'CI Non-Disp'!$R$7</f>
        <v>221.22815423362465</v>
      </c>
      <c r="E21" s="64">
        <f>'CI Non-Disp'!$R$8</f>
        <v>257.50326235630024</v>
      </c>
      <c r="F21" s="64">
        <f>'CI Non-Disp'!$R$9</f>
        <v>276.90317443518416</v>
      </c>
      <c r="G21" s="64">
        <f>'CI Non-Disp'!$R$10</f>
        <v>290.59081098897246</v>
      </c>
      <c r="H21" s="64">
        <f>'CI Non-Disp'!$R$11</f>
        <v>294.80651887005013</v>
      </c>
      <c r="I21" s="64">
        <f>'CI Non-Disp'!$R$12</f>
        <v>307.62625484545765</v>
      </c>
      <c r="J21" s="64">
        <f>'CI Non-Disp'!$R$13</f>
        <v>294.96381793592997</v>
      </c>
      <c r="K21" s="64">
        <f>'CI Non-Disp'!$R$14</f>
        <v>274.16591928887095</v>
      </c>
      <c r="L21" s="64">
        <f>'CI Non-Disp'!$R$15</f>
        <v>224.17366311925099</v>
      </c>
      <c r="M21" s="64">
        <f>'CI Non-Disp'!$R$16</f>
        <v>241.95004028655649</v>
      </c>
    </row>
    <row r="22" spans="1:13">
      <c r="A22" s="63">
        <v>2015</v>
      </c>
      <c r="B22" s="64">
        <f>'CI Non-Disp'!$S$5</f>
        <v>241.20136200939095</v>
      </c>
      <c r="C22" s="64">
        <f>'CI Non-Disp'!$S$6</f>
        <v>239.85778586848133</v>
      </c>
      <c r="D22" s="64">
        <f>'CI Non-Disp'!$S$7</f>
        <v>227.94430636898227</v>
      </c>
      <c r="E22" s="64">
        <f>'CI Non-Disp'!$S$8</f>
        <v>264.1613785235711</v>
      </c>
      <c r="F22" s="64">
        <f>'CI Non-Disp'!$S$9</f>
        <v>284.23223663423511</v>
      </c>
      <c r="G22" s="64">
        <f>'CI Non-Disp'!$S$10</f>
        <v>298.28660727386085</v>
      </c>
      <c r="H22" s="64">
        <f>'CI Non-Disp'!$S$11</f>
        <v>302.54167730289396</v>
      </c>
      <c r="I22" s="64">
        <f>'CI Non-Disp'!$S$12</f>
        <v>315.56715553859817</v>
      </c>
      <c r="J22" s="64">
        <f>'CI Non-Disp'!$S$13</f>
        <v>302.57046336077758</v>
      </c>
      <c r="K22" s="64">
        <f>'CI Non-Disp'!$S$14</f>
        <v>280.93380185751579</v>
      </c>
      <c r="L22" s="64">
        <f>'CI Non-Disp'!$S$15</f>
        <v>230.29599021751054</v>
      </c>
      <c r="M22" s="64">
        <f>'CI Non-Disp'!$S$16</f>
        <v>249.41484343046054</v>
      </c>
    </row>
    <row r="23" spans="1:13">
      <c r="A23" s="63">
        <v>2016</v>
      </c>
      <c r="B23" s="64">
        <f>'CI Non-Disp'!$T$5</f>
        <v>248.91767572422597</v>
      </c>
      <c r="C23" s="64">
        <f>'CI Non-Disp'!$T$6</f>
        <v>247.18801713922272</v>
      </c>
      <c r="D23" s="64">
        <f>'CI Non-Disp'!$T$7</f>
        <v>234.32465089757201</v>
      </c>
      <c r="E23" s="64">
        <f>'CI Non-Disp'!$T$8</f>
        <v>270.33604779045572</v>
      </c>
      <c r="F23" s="64">
        <f>'CI Non-Disp'!$T$9</f>
        <v>291.04654376493465</v>
      </c>
      <c r="G23" s="64">
        <f>'CI Non-Disp'!$T$10</f>
        <v>305.46042213837734</v>
      </c>
      <c r="H23" s="64">
        <f>'CI Non-Disp'!$T$11</f>
        <v>309.77106759284726</v>
      </c>
      <c r="I23" s="64">
        <f>'CI Non-Disp'!$T$12</f>
        <v>323.00849036374825</v>
      </c>
      <c r="J23" s="64">
        <f>'CI Non-Disp'!$T$13</f>
        <v>309.71766219992458</v>
      </c>
      <c r="K23" s="64">
        <f>'CI Non-Disp'!$T$14</f>
        <v>287.31012517712628</v>
      </c>
      <c r="L23" s="64">
        <f>'CI Non-Disp'!$T$15</f>
        <v>236.11220096085711</v>
      </c>
      <c r="M23" s="64">
        <f>'CI Non-Disp'!$T$16</f>
        <v>256.50640641716939</v>
      </c>
    </row>
    <row r="24" spans="1:13">
      <c r="A24" s="63">
        <v>2017</v>
      </c>
      <c r="B24" s="64">
        <f>'CI Non-Disp'!$U$5</f>
        <v>256.24817375331924</v>
      </c>
      <c r="C24" s="64">
        <f>'CI Non-Disp'!$U$6</f>
        <v>254.12456104406891</v>
      </c>
      <c r="D24" s="64">
        <f>'CI Non-Disp'!$U$7</f>
        <v>240.33847096319582</v>
      </c>
      <c r="E24" s="64">
        <f>'CI Non-Disp'!$U$8</f>
        <v>276.07266083819201</v>
      </c>
      <c r="F24" s="64">
        <f>'CI Non-Disp'!$U$9</f>
        <v>297.3290367066117</v>
      </c>
      <c r="G24" s="64">
        <f>'CI Non-Disp'!$U$10</f>
        <v>312.02300017019803</v>
      </c>
      <c r="H24" s="64">
        <f>'CI Non-Disp'!$U$11</f>
        <v>316.33228015513845</v>
      </c>
      <c r="I24" s="64">
        <f>'CI Non-Disp'!$U$12</f>
        <v>329.70786102384352</v>
      </c>
      <c r="J24" s="64">
        <f>'CI Non-Disp'!$U$13</f>
        <v>316.09972082801318</v>
      </c>
      <c r="K24" s="64">
        <f>'CI Non-Disp'!$U$14</f>
        <v>292.95658749011523</v>
      </c>
      <c r="L24" s="64">
        <f>'CI Non-Disp'!$U$15</f>
        <v>241.41353571580188</v>
      </c>
      <c r="M24" s="64">
        <f>'CI Non-Disp'!$U$16</f>
        <v>262.94156169719855</v>
      </c>
    </row>
    <row r="25" spans="1:13">
      <c r="A25" s="63">
        <v>2018</v>
      </c>
      <c r="B25" s="64">
        <f>'CI Non-Disp'!$V$5</f>
        <v>262.87029145320992</v>
      </c>
      <c r="C25" s="64">
        <f>'CI Non-Disp'!$V$6</f>
        <v>260.41534392773332</v>
      </c>
      <c r="D25" s="64">
        <f>'CI Non-Disp'!$V$7</f>
        <v>245.81406384285603</v>
      </c>
      <c r="E25" s="64">
        <f>'CI Non-Disp'!$V$8</f>
        <v>281.13447496612895</v>
      </c>
      <c r="F25" s="64">
        <f>'CI Non-Disp'!$V$9</f>
        <v>302.9152073362298</v>
      </c>
      <c r="G25" s="64">
        <f>'CI Non-Disp'!$V$10</f>
        <v>317.90388477516967</v>
      </c>
      <c r="H25" s="64">
        <f>'CI Non-Disp'!$V$11</f>
        <v>322.25872387615061</v>
      </c>
      <c r="I25" s="64">
        <f>'CI Non-Disp'!$V$12</f>
        <v>335.80805070536439</v>
      </c>
      <c r="J25" s="64">
        <f>'CI Non-Disp'!$V$13</f>
        <v>321.95878639014683</v>
      </c>
      <c r="K25" s="64">
        <f>'CI Non-Disp'!$V$14</f>
        <v>298.18371174057449</v>
      </c>
      <c r="L25" s="64">
        <f>'CI Non-Disp'!$V$15</f>
        <v>246.40499064275249</v>
      </c>
      <c r="M25" s="64">
        <f>'CI Non-Disp'!$V$16</f>
        <v>269.02752016255863</v>
      </c>
    </row>
    <row r="26" spans="1:13">
      <c r="A26" s="63">
        <v>2019</v>
      </c>
      <c r="B26" s="64">
        <f>'CI Non-Disp'!$W$5</f>
        <v>269.16130326810605</v>
      </c>
      <c r="C26" s="64">
        <f>'CI Non-Disp'!$W$6</f>
        <v>266.39158766721448</v>
      </c>
      <c r="D26" s="64">
        <f>'CI Non-Disp'!$W$7</f>
        <v>251.01587707853321</v>
      </c>
      <c r="E26" s="64">
        <f>'CI Non-Disp'!$W$8</f>
        <v>285.94319838766904</v>
      </c>
      <c r="F26" s="64">
        <f>'CI Non-Disp'!$W$9</f>
        <v>308.22206943436697</v>
      </c>
      <c r="G26" s="64">
        <f>'CI Non-Disp'!$W$10</f>
        <v>323.49072514989274</v>
      </c>
      <c r="H26" s="64">
        <f>'CI Non-Disp'!$W$11</f>
        <v>327.88884541111219</v>
      </c>
      <c r="I26" s="64">
        <f>'CI Non-Disp'!$W$12</f>
        <v>341.60323090280929</v>
      </c>
      <c r="J26" s="64">
        <f>'CI Non-Disp'!$W$13</f>
        <v>327.52489867417376</v>
      </c>
      <c r="K26" s="64">
        <f>'CI Non-Disp'!$W$14</f>
        <v>303.14947977851074</v>
      </c>
      <c r="L26" s="64">
        <f>'CI Non-Disp'!$W$15</f>
        <v>251.14687282335558</v>
      </c>
      <c r="M26" s="64">
        <f>'CI Non-Disp'!$W$16</f>
        <v>274.80918070465071</v>
      </c>
    </row>
    <row r="27" spans="1:13">
      <c r="A27" s="63">
        <v>2020</v>
      </c>
      <c r="B27" s="64">
        <f>'CI Non-Disp'!$X$5</f>
        <v>275.13776449225742</v>
      </c>
      <c r="C27" s="64">
        <f>'CI Non-Disp'!$X$6</f>
        <v>271.86946541444343</v>
      </c>
      <c r="D27" s="64">
        <f>'CI Non-Disp'!$X$7</f>
        <v>255.60875071305878</v>
      </c>
      <c r="E27" s="64">
        <f>'CI Non-Disp'!$X$8</f>
        <v>290.27407080258399</v>
      </c>
      <c r="F27" s="64">
        <f>'CI Non-Disp'!$X$9</f>
        <v>312.91276310218291</v>
      </c>
      <c r="G27" s="64">
        <f>'CI Non-Disp'!$X$10</f>
        <v>328.3345913482828</v>
      </c>
      <c r="H27" s="64">
        <f>'CI Non-Disp'!$X$11</f>
        <v>332.67439615935336</v>
      </c>
      <c r="I27" s="64">
        <f>'CI Non-Disp'!$X$12</f>
        <v>346.42958261421381</v>
      </c>
      <c r="J27" s="64">
        <f>'CI Non-Disp'!$X$13</f>
        <v>332.06408933341095</v>
      </c>
      <c r="K27" s="64">
        <f>'CI Non-Disp'!$X$14</f>
        <v>307.11235019951403</v>
      </c>
      <c r="L27" s="64">
        <f>'CI Non-Disp'!$X$15</f>
        <v>254.00633271525024</v>
      </c>
      <c r="M27" s="64">
        <f>'CI Non-Disp'!$X$16</f>
        <v>278.08540280463723</v>
      </c>
    </row>
    <row r="28" spans="1:13">
      <c r="A28" s="63">
        <v>2021</v>
      </c>
      <c r="B28" s="64">
        <f>'CI Non-Disp'!$Y$5</f>
        <v>278.30513449225742</v>
      </c>
      <c r="C28" s="64">
        <f>'CI Non-Disp'!$Y$6</f>
        <v>274.89094692253514</v>
      </c>
      <c r="D28" s="64">
        <f>'CI Non-Disp'!$Y$7</f>
        <v>258.24974424848125</v>
      </c>
      <c r="E28" s="64">
        <f>'CI Non-Disp'!$Y$8</f>
        <v>293.71921944817865</v>
      </c>
      <c r="F28" s="64">
        <f>'CI Non-Disp'!$Y$9</f>
        <v>316.73090717024712</v>
      </c>
      <c r="G28" s="64">
        <f>'CI Non-Disp'!$Y$10</f>
        <v>332.37127683032719</v>
      </c>
      <c r="H28" s="64">
        <f>'CI Non-Disp'!$Y$11</f>
        <v>336.75973821151405</v>
      </c>
      <c r="I28" s="64">
        <f>'CI Non-Disp'!$Y$12</f>
        <v>350.65274261421382</v>
      </c>
      <c r="J28" s="64">
        <f>'CI Non-Disp'!$Y$13</f>
        <v>336.13780290683974</v>
      </c>
      <c r="K28" s="64">
        <f>'CI Non-Disp'!$Y$14</f>
        <v>310.76241824620604</v>
      </c>
      <c r="L28" s="64">
        <f>'CI Non-Disp'!$Y$15</f>
        <v>256.4975549010216</v>
      </c>
      <c r="M28" s="64">
        <f>'CI Non-Disp'!$Y$16</f>
        <v>281.13615299406393</v>
      </c>
    </row>
    <row r="29" spans="1:13">
      <c r="A29" s="63">
        <v>2022</v>
      </c>
      <c r="B29" s="64">
        <f>'CI Non-Disp'!$Z$5</f>
        <v>281.47250449225743</v>
      </c>
      <c r="C29" s="64">
        <f>'CI Non-Disp'!$Z$6</f>
        <v>277.91242843062685</v>
      </c>
      <c r="D29" s="64">
        <f>'CI Non-Disp'!$Z$7</f>
        <v>260.89073778390366</v>
      </c>
      <c r="E29" s="64">
        <f>'CI Non-Disp'!$Z$8</f>
        <v>297.16436809377325</v>
      </c>
      <c r="F29" s="64">
        <f>'CI Non-Disp'!$Z$9</f>
        <v>320.54905123831134</v>
      </c>
      <c r="G29" s="64">
        <f>'CI Non-Disp'!$Z$10</f>
        <v>336.40796231237152</v>
      </c>
      <c r="H29" s="64">
        <f>'CI Non-Disp'!$Z$11</f>
        <v>340.84508026367479</v>
      </c>
      <c r="I29" s="64">
        <f>'CI Non-Disp'!$Z$12</f>
        <v>354.87590261421383</v>
      </c>
      <c r="J29" s="64">
        <f>'CI Non-Disp'!$Z$13</f>
        <v>340.21151648026847</v>
      </c>
      <c r="K29" s="64">
        <f>'CI Non-Disp'!$Z$14</f>
        <v>314.41248629289805</v>
      </c>
      <c r="L29" s="64">
        <f>'CI Non-Disp'!$Z$15</f>
        <v>258.98877708679299</v>
      </c>
      <c r="M29" s="64">
        <f>'CI Non-Disp'!$Z$16</f>
        <v>284.18690318349064</v>
      </c>
    </row>
    <row r="30" spans="1:13">
      <c r="A30" s="63">
        <v>2023</v>
      </c>
      <c r="B30" s="64">
        <f>'CI Non-Disp'!$AA$5</f>
        <v>284.63987449225743</v>
      </c>
      <c r="C30" s="64">
        <f>'CI Non-Disp'!$AA$6</f>
        <v>280.9339099387185</v>
      </c>
      <c r="D30" s="64">
        <f>'CI Non-Disp'!$AA$7</f>
        <v>263.53173131932613</v>
      </c>
      <c r="E30" s="64">
        <f>'CI Non-Disp'!$AA$8</f>
        <v>300.6095167393679</v>
      </c>
      <c r="F30" s="64">
        <f>'CI Non-Disp'!$AA$9</f>
        <v>324.36719530637555</v>
      </c>
      <c r="G30" s="64">
        <f>'CI Non-Disp'!$AA$10</f>
        <v>340.44464779441586</v>
      </c>
      <c r="H30" s="64">
        <f>'CI Non-Disp'!$AA$11</f>
        <v>344.93042231583553</v>
      </c>
      <c r="I30" s="64">
        <f>'CI Non-Disp'!$AA$12</f>
        <v>359.09906261421384</v>
      </c>
      <c r="J30" s="64">
        <f>'CI Non-Disp'!$AA$13</f>
        <v>344.28523005369721</v>
      </c>
      <c r="K30" s="64">
        <f>'CI Non-Disp'!$AA$14</f>
        <v>318.06255433959006</v>
      </c>
      <c r="L30" s="64">
        <f>'CI Non-Disp'!$AA$15</f>
        <v>261.47999927256438</v>
      </c>
      <c r="M30" s="64">
        <f>'CI Non-Disp'!$AA$16</f>
        <v>287.23765337291735</v>
      </c>
    </row>
    <row r="31" spans="1:13">
      <c r="A31" s="63">
        <v>2024</v>
      </c>
      <c r="B31" s="64">
        <f>'CI Non-Disp'!$AB$5</f>
        <v>287.80724449225744</v>
      </c>
      <c r="C31" s="64">
        <f>'CI Non-Disp'!$AB$6</f>
        <v>283.95539144681021</v>
      </c>
      <c r="D31" s="64">
        <f>'CI Non-Disp'!$AB$7</f>
        <v>266.17272485474854</v>
      </c>
      <c r="E31" s="64">
        <f>'CI Non-Disp'!$AB$8</f>
        <v>304.05466538496256</v>
      </c>
      <c r="F31" s="64">
        <f>'CI Non-Disp'!$AB$9</f>
        <v>328.18533937443976</v>
      </c>
      <c r="G31" s="64">
        <f>'CI Non-Disp'!$AB$10</f>
        <v>344.48133327646019</v>
      </c>
      <c r="H31" s="64">
        <f>'CI Non-Disp'!$AB$11</f>
        <v>349.01576436799621</v>
      </c>
      <c r="I31" s="64">
        <f>'CI Non-Disp'!$AB$12</f>
        <v>363.32222261421384</v>
      </c>
      <c r="J31" s="64">
        <f>'CI Non-Disp'!$AB$13</f>
        <v>348.358943627126</v>
      </c>
      <c r="K31" s="64">
        <f>'CI Non-Disp'!$AB$14</f>
        <v>321.71262238628202</v>
      </c>
      <c r="L31" s="64">
        <f>'CI Non-Disp'!$AB$15</f>
        <v>263.97122145833578</v>
      </c>
      <c r="M31" s="64">
        <f>'CI Non-Disp'!$AB$16</f>
        <v>290.28840356234406</v>
      </c>
    </row>
    <row r="32" spans="1:13">
      <c r="A32" s="63">
        <v>2025</v>
      </c>
      <c r="B32" s="64">
        <f>'CI Non-Disp'!$AC$5</f>
        <v>290.97461449225744</v>
      </c>
      <c r="C32" s="64">
        <f>'CI Non-Disp'!$AC$6</f>
        <v>286.97687295490192</v>
      </c>
      <c r="D32" s="64">
        <f>'CI Non-Disp'!$AC$7</f>
        <v>268.813718390171</v>
      </c>
      <c r="E32" s="64">
        <f>'CI Non-Disp'!$AC$8</f>
        <v>307.49981403055722</v>
      </c>
      <c r="F32" s="64">
        <f>'CI Non-Disp'!$AC$9</f>
        <v>332.00348344250398</v>
      </c>
      <c r="G32" s="64">
        <f>'CI Non-Disp'!$AC$10</f>
        <v>348.51801875850452</v>
      </c>
      <c r="H32" s="64">
        <f>'CI Non-Disp'!$AC$11</f>
        <v>353.10110642015695</v>
      </c>
      <c r="I32" s="64">
        <f>'CI Non-Disp'!$AC$12</f>
        <v>367.54538261421379</v>
      </c>
      <c r="J32" s="64">
        <f>'CI Non-Disp'!$AC$13</f>
        <v>352.43265720055473</v>
      </c>
      <c r="K32" s="64">
        <f>'CI Non-Disp'!$AC$14</f>
        <v>325.36269043297403</v>
      </c>
      <c r="L32" s="64">
        <f>'CI Non-Disp'!$AC$15</f>
        <v>266.46244364410717</v>
      </c>
      <c r="M32" s="64">
        <f>'CI Non-Disp'!$AC$16</f>
        <v>293.33915375177077</v>
      </c>
    </row>
    <row r="33" spans="1:13">
      <c r="A33" s="63">
        <v>2026</v>
      </c>
      <c r="B33" s="64">
        <f>'CI Non-Disp'!$AD$5</f>
        <v>294.14198449225739</v>
      </c>
      <c r="C33" s="64">
        <f>'CI Non-Disp'!$AD$6</f>
        <v>289.99835446299363</v>
      </c>
      <c r="D33" s="64">
        <f>'CI Non-Disp'!$AD$7</f>
        <v>271.45471192559341</v>
      </c>
      <c r="E33" s="64">
        <f>'CI Non-Disp'!$AD$8</f>
        <v>310.94496267615182</v>
      </c>
      <c r="F33" s="64">
        <f>'CI Non-Disp'!$AD$9</f>
        <v>335.82162751056819</v>
      </c>
      <c r="G33" s="64">
        <f>'CI Non-Disp'!$AD$10</f>
        <v>352.55470424054892</v>
      </c>
      <c r="H33" s="64">
        <f>'CI Non-Disp'!$AD$11</f>
        <v>357.18644847231769</v>
      </c>
      <c r="I33" s="64">
        <f>'CI Non-Disp'!$AD$12</f>
        <v>371.7685426142138</v>
      </c>
      <c r="J33" s="64">
        <f>'CI Non-Disp'!$AD$13</f>
        <v>356.50637077398346</v>
      </c>
      <c r="K33" s="64">
        <f>'CI Non-Disp'!$AD$14</f>
        <v>329.01275847966605</v>
      </c>
      <c r="L33" s="64">
        <f>'CI Non-Disp'!$AD$15</f>
        <v>268.9536658298785</v>
      </c>
      <c r="M33" s="64">
        <f>'CI Non-Disp'!$AD$16</f>
        <v>296.38990394119747</v>
      </c>
    </row>
    <row r="34" spans="1:13">
      <c r="A34" s="63">
        <v>2027</v>
      </c>
      <c r="B34" s="64">
        <f>'CI Non-Disp'!$AE$5</f>
        <v>297.3093544922574</v>
      </c>
      <c r="C34" s="64">
        <f>'CI Non-Disp'!$AE$6</f>
        <v>293.01983597108529</v>
      </c>
      <c r="D34" s="64">
        <f>'CI Non-Disp'!$AE$7</f>
        <v>274.09570546101588</v>
      </c>
      <c r="E34" s="64">
        <f>'CI Non-Disp'!$AE$8</f>
        <v>314.39011132174647</v>
      </c>
      <c r="F34" s="64">
        <f>'CI Non-Disp'!$AE$9</f>
        <v>339.63977157863241</v>
      </c>
      <c r="G34" s="64">
        <f>'CI Non-Disp'!$AE$10</f>
        <v>356.59138972259325</v>
      </c>
      <c r="H34" s="64">
        <f>'CI Non-Disp'!$AE$11</f>
        <v>361.27179052447838</v>
      </c>
      <c r="I34" s="64">
        <f>'CI Non-Disp'!$AE$12</f>
        <v>375.99170261421381</v>
      </c>
      <c r="J34" s="64">
        <f>'CI Non-Disp'!$AE$13</f>
        <v>360.58008434741225</v>
      </c>
      <c r="K34" s="64">
        <f>'CI Non-Disp'!$AE$14</f>
        <v>332.662826526358</v>
      </c>
      <c r="L34" s="64">
        <f>'CI Non-Disp'!$AE$15</f>
        <v>271.44488801564989</v>
      </c>
      <c r="M34" s="64">
        <f>'CI Non-Disp'!$AE$16</f>
        <v>299.44065413062418</v>
      </c>
    </row>
    <row r="35" spans="1:13">
      <c r="A35" s="63">
        <v>2028</v>
      </c>
      <c r="B35" s="64">
        <f>'CI Non-Disp'!$AF$5</f>
        <v>300.4767244922574</v>
      </c>
      <c r="C35" s="64">
        <f>'CI Non-Disp'!$AF$6</f>
        <v>296.041317479177</v>
      </c>
      <c r="D35" s="64">
        <f>'CI Non-Disp'!$AF$7</f>
        <v>276.73669899643829</v>
      </c>
      <c r="E35" s="64">
        <f>'CI Non-Disp'!$AF$8</f>
        <v>317.83525996734113</v>
      </c>
      <c r="F35" s="64">
        <f>'CI Non-Disp'!$AF$9</f>
        <v>343.45791564669662</v>
      </c>
      <c r="G35" s="64">
        <f>'CI Non-Disp'!$AF$10</f>
        <v>360.62807520463758</v>
      </c>
      <c r="H35" s="64">
        <f>'CI Non-Disp'!$AF$11</f>
        <v>365.35713257663912</v>
      </c>
      <c r="I35" s="64">
        <f>'CI Non-Disp'!$AF$12</f>
        <v>380.21486261421381</v>
      </c>
      <c r="J35" s="64">
        <f>'CI Non-Disp'!$AF$13</f>
        <v>364.65379792084099</v>
      </c>
      <c r="K35" s="64">
        <f>'CI Non-Disp'!$AF$14</f>
        <v>336.31289457305002</v>
      </c>
      <c r="L35" s="64">
        <f>'CI Non-Disp'!$AF$15</f>
        <v>273.93611020142134</v>
      </c>
      <c r="M35" s="64">
        <f>'CI Non-Disp'!$AF$16</f>
        <v>302.49140432005089</v>
      </c>
    </row>
    <row r="36" spans="1:13">
      <c r="A36" s="63">
        <v>2029</v>
      </c>
      <c r="B36" s="64">
        <f>'CI Non-Disp'!$AG$5</f>
        <v>303.64409449225741</v>
      </c>
      <c r="C36" s="64">
        <f>'CI Non-Disp'!$AG$6</f>
        <v>299.06279898726871</v>
      </c>
      <c r="D36" s="64">
        <f>'CI Non-Disp'!$AG$7</f>
        <v>279.37769253186076</v>
      </c>
      <c r="E36" s="64">
        <f>'CI Non-Disp'!$AG$8</f>
        <v>321.28040861293579</v>
      </c>
      <c r="F36" s="64">
        <f>'CI Non-Disp'!$AG$9</f>
        <v>347.27605971476083</v>
      </c>
      <c r="G36" s="64">
        <f>'CI Non-Disp'!$AG$10</f>
        <v>364.66476068668192</v>
      </c>
      <c r="H36" s="64">
        <f>'CI Non-Disp'!$AG$11</f>
        <v>369.44247462879986</v>
      </c>
      <c r="I36" s="64">
        <f>'CI Non-Disp'!$AG$12</f>
        <v>384.43802261421382</v>
      </c>
      <c r="J36" s="64">
        <f>'CI Non-Disp'!$AG$13</f>
        <v>368.72751149426972</v>
      </c>
      <c r="K36" s="64">
        <f>'CI Non-Disp'!$AG$14</f>
        <v>339.96296261974203</v>
      </c>
      <c r="L36" s="64">
        <f>'CI Non-Disp'!$AG$15</f>
        <v>276.42733238719273</v>
      </c>
      <c r="M36" s="64">
        <f>'CI Non-Disp'!$AG$16</f>
        <v>305.5421545094776</v>
      </c>
    </row>
    <row r="37" spans="1:13">
      <c r="A37" s="63">
        <v>2030</v>
      </c>
      <c r="B37" s="64">
        <f>'CI Non-Disp'!$AH$5</f>
        <v>306.81146449225741</v>
      </c>
      <c r="C37" s="64">
        <f>'CI Non-Disp'!$AH$6</f>
        <v>302.08428049536042</v>
      </c>
      <c r="D37" s="64">
        <f>'CI Non-Disp'!$AH$7</f>
        <v>282.01868606728323</v>
      </c>
      <c r="E37" s="64">
        <f>'CI Non-Disp'!$AH$8</f>
        <v>324.72555725853039</v>
      </c>
      <c r="F37" s="64">
        <f>'CI Non-Disp'!$AH$9</f>
        <v>351.09420378282505</v>
      </c>
      <c r="G37" s="64">
        <f>'CI Non-Disp'!$AH$10</f>
        <v>368.70144616872625</v>
      </c>
      <c r="H37" s="64">
        <f>'CI Non-Disp'!$AH$11</f>
        <v>373.52781668096054</v>
      </c>
      <c r="I37" s="64">
        <f>'CI Non-Disp'!$AH$12</f>
        <v>388.66118261421383</v>
      </c>
      <c r="J37" s="64">
        <f>'CI Non-Disp'!$AH$13</f>
        <v>372.80122506769851</v>
      </c>
      <c r="K37" s="64">
        <f>'CI Non-Disp'!$AH$14</f>
        <v>343.61303066643404</v>
      </c>
      <c r="L37" s="64">
        <f>'CI Non-Disp'!$AH$15</f>
        <v>278.91855457296413</v>
      </c>
      <c r="M37" s="64">
        <f>'CI Non-Disp'!$AH$16</f>
        <v>308.59290469890436</v>
      </c>
    </row>
    <row r="38" spans="1:13">
      <c r="A38" s="63">
        <v>2031</v>
      </c>
      <c r="B38" s="64">
        <f>'CI Non-Disp'!$AI$5</f>
        <v>309.97883449225742</v>
      </c>
      <c r="C38" s="64">
        <f>'CI Non-Disp'!$AI$6</f>
        <v>305.10576200345207</v>
      </c>
      <c r="D38" s="64">
        <f>'CI Non-Disp'!$AI$7</f>
        <v>284.65967960270564</v>
      </c>
      <c r="E38" s="64">
        <f>'CI Non-Disp'!$AI$8</f>
        <v>328.17070590412504</v>
      </c>
      <c r="F38" s="64">
        <f>'CI Non-Disp'!$AI$9</f>
        <v>354.91234785088926</v>
      </c>
      <c r="G38" s="64">
        <f>'CI Non-Disp'!$AI$10</f>
        <v>372.73813165077064</v>
      </c>
      <c r="H38" s="64">
        <f>'CI Non-Disp'!$AI$11</f>
        <v>377.61315873312128</v>
      </c>
      <c r="I38" s="64">
        <f>'CI Non-Disp'!$AI$12</f>
        <v>392.88434261421384</v>
      </c>
      <c r="J38" s="64">
        <f>'CI Non-Disp'!$AI$13</f>
        <v>376.87493864112724</v>
      </c>
      <c r="K38" s="64">
        <f>'CI Non-Disp'!$AI$14</f>
        <v>347.263098713126</v>
      </c>
      <c r="L38" s="64">
        <f>'CI Non-Disp'!$AI$15</f>
        <v>281.40977675873557</v>
      </c>
      <c r="M38" s="64">
        <f>'CI Non-Disp'!$AI$16</f>
        <v>311.64365488833107</v>
      </c>
    </row>
    <row r="39" spans="1:13">
      <c r="A39" s="63">
        <v>2032</v>
      </c>
      <c r="B39" s="64">
        <f>'CI Non-Disp'!$AJ$5</f>
        <v>313.14620449225743</v>
      </c>
      <c r="C39" s="64">
        <f>'CI Non-Disp'!$AJ$6</f>
        <v>308.12724351154378</v>
      </c>
      <c r="D39" s="64">
        <f>'CI Non-Disp'!$AJ$7</f>
        <v>287.3006731381281</v>
      </c>
      <c r="E39" s="64">
        <f>'CI Non-Disp'!$AJ$8</f>
        <v>331.6158545497197</v>
      </c>
      <c r="F39" s="64">
        <f>'CI Non-Disp'!$AJ$9</f>
        <v>358.73049191895348</v>
      </c>
      <c r="G39" s="64">
        <f>'CI Non-Disp'!$AJ$10</f>
        <v>376.77481713281497</v>
      </c>
      <c r="H39" s="64">
        <f>'CI Non-Disp'!$AJ$11</f>
        <v>381.69850078528196</v>
      </c>
      <c r="I39" s="64">
        <f>'CI Non-Disp'!$AJ$12</f>
        <v>397.10750261421384</v>
      </c>
      <c r="J39" s="64">
        <f>'CI Non-Disp'!$AJ$13</f>
        <v>380.94865221455598</v>
      </c>
      <c r="K39" s="64">
        <f>'CI Non-Disp'!$AJ$14</f>
        <v>350.91316675981801</v>
      </c>
      <c r="L39" s="64">
        <f>'CI Non-Disp'!$AJ$15</f>
        <v>283.90099894450697</v>
      </c>
      <c r="M39" s="64">
        <f>'CI Non-Disp'!$AJ$16</f>
        <v>314.69440507775778</v>
      </c>
    </row>
    <row r="40" spans="1:13">
      <c r="A40" s="63">
        <v>2033</v>
      </c>
      <c r="B40" s="64">
        <f>'CI Non-Disp'!$AK$5</f>
        <v>316.31357449225743</v>
      </c>
      <c r="C40" s="64">
        <f>'CI Non-Disp'!$AK$6</f>
        <v>311.14872501963549</v>
      </c>
      <c r="D40" s="64">
        <f>'CI Non-Disp'!$AK$7</f>
        <v>289.94166667355051</v>
      </c>
      <c r="E40" s="64">
        <f>'CI Non-Disp'!$AK$8</f>
        <v>335.06100319531436</v>
      </c>
      <c r="F40" s="64">
        <f>'CI Non-Disp'!$AK$9</f>
        <v>362.54863598701769</v>
      </c>
      <c r="G40" s="64">
        <f>'CI Non-Disp'!$AK$10</f>
        <v>380.81150261485931</v>
      </c>
      <c r="H40" s="64">
        <f>'CI Non-Disp'!$AK$11</f>
        <v>385.78384283744271</v>
      </c>
      <c r="I40" s="64">
        <f>'CI Non-Disp'!$AK$12</f>
        <v>401.33066261421379</v>
      </c>
      <c r="J40" s="64">
        <f>'CI Non-Disp'!$AK$13</f>
        <v>385.02236578798471</v>
      </c>
      <c r="K40" s="64">
        <f>'CI Non-Disp'!$AK$14</f>
        <v>354.56323480651002</v>
      </c>
      <c r="L40" s="64">
        <f>'CI Non-Disp'!$AK$15</f>
        <v>286.39222113027841</v>
      </c>
      <c r="M40" s="64">
        <f>'CI Non-Disp'!$AK$16</f>
        <v>317.74515526718449</v>
      </c>
    </row>
    <row r="41" spans="1:13">
      <c r="A41" s="63">
        <v>2034</v>
      </c>
      <c r="B41" s="64">
        <f>'CI Non-Disp'!$AL$5</f>
        <v>319.48094449225744</v>
      </c>
      <c r="C41" s="64">
        <f>'CI Non-Disp'!$AL$6</f>
        <v>314.1702065277272</v>
      </c>
      <c r="D41" s="64">
        <f>'CI Non-Disp'!$AL$7</f>
        <v>292.58266020897298</v>
      </c>
      <c r="E41" s="64">
        <f>'CI Non-Disp'!$AL$8</f>
        <v>338.50615184090896</v>
      </c>
      <c r="F41" s="64">
        <f>'CI Non-Disp'!$AL$9</f>
        <v>366.3667800550819</v>
      </c>
      <c r="G41" s="64">
        <f>'CI Non-Disp'!$AL$10</f>
        <v>384.84818809690364</v>
      </c>
      <c r="H41" s="64">
        <f>'CI Non-Disp'!$AL$11</f>
        <v>389.86918488960345</v>
      </c>
      <c r="I41" s="64">
        <f>'CI Non-Disp'!$AL$12</f>
        <v>405.5538226142138</v>
      </c>
      <c r="J41" s="64">
        <f>'CI Non-Disp'!$AL$13</f>
        <v>389.0960793614135</v>
      </c>
      <c r="K41" s="64">
        <f>'CI Non-Disp'!$AL$14</f>
        <v>358.21330285320204</v>
      </c>
      <c r="L41" s="64">
        <f>'CI Non-Disp'!$AL$15</f>
        <v>288.88344331604981</v>
      </c>
      <c r="M41" s="64">
        <f>'CI Non-Disp'!$AL$16</f>
        <v>320.79590545661119</v>
      </c>
    </row>
    <row r="42" spans="1:13">
      <c r="A42" s="63">
        <v>2035</v>
      </c>
      <c r="B42" s="64">
        <f>'CI Non-Disp'!$AM$5</f>
        <v>322.64831449225744</v>
      </c>
      <c r="C42" s="64">
        <f>'CI Non-Disp'!$AM$6</f>
        <v>317.19168803581891</v>
      </c>
      <c r="D42" s="64">
        <f>'CI Non-Disp'!$AM$7</f>
        <v>295.22365374439539</v>
      </c>
      <c r="E42" s="64">
        <f>'CI Non-Disp'!$AM$8</f>
        <v>341.95130048650361</v>
      </c>
      <c r="F42" s="64">
        <f>'CI Non-Disp'!$AM$9</f>
        <v>370.18492412314612</v>
      </c>
      <c r="G42" s="64">
        <f>'CI Non-Disp'!$AM$10</f>
        <v>388.88487357894797</v>
      </c>
      <c r="H42" s="64">
        <f>'CI Non-Disp'!$AM$11</f>
        <v>393.95452694176413</v>
      </c>
      <c r="I42" s="64">
        <f>'CI Non-Disp'!$AM$12</f>
        <v>409.77698261421381</v>
      </c>
      <c r="J42" s="64">
        <f>'CI Non-Disp'!$AM$13</f>
        <v>393.16979293484223</v>
      </c>
      <c r="K42" s="64">
        <f>'CI Non-Disp'!$AM$14</f>
        <v>361.86337089989399</v>
      </c>
      <c r="L42" s="64">
        <f>'CI Non-Disp'!$AM$15</f>
        <v>291.3746655018212</v>
      </c>
      <c r="M42" s="64">
        <f>'CI Non-Disp'!$AM$16</f>
        <v>323.8466556460379</v>
      </c>
    </row>
    <row r="43" spans="1:13">
      <c r="A43" s="63">
        <v>2036</v>
      </c>
      <c r="B43" s="64">
        <f>'CI Non-Disp'!$AN$5</f>
        <v>325.81568449225739</v>
      </c>
      <c r="C43" s="64">
        <f>'CI Non-Disp'!$AN$6</f>
        <v>320.21316954391057</v>
      </c>
      <c r="D43" s="64">
        <f>'CI Non-Disp'!$AN$7</f>
        <v>297.86464727981786</v>
      </c>
      <c r="E43" s="64">
        <f>'CI Non-Disp'!$AN$8</f>
        <v>345.39644913209827</v>
      </c>
      <c r="F43" s="64">
        <f>'CI Non-Disp'!$AN$9</f>
        <v>374.00306819121033</v>
      </c>
      <c r="G43" s="64">
        <f>'CI Non-Disp'!$AN$10</f>
        <v>392.92155906099237</v>
      </c>
      <c r="H43" s="64">
        <f>'CI Non-Disp'!$AN$11</f>
        <v>398.03986899392487</v>
      </c>
      <c r="I43" s="64">
        <f>'CI Non-Disp'!$AN$12</f>
        <v>414.00014261421381</v>
      </c>
      <c r="J43" s="64">
        <f>'CI Non-Disp'!$AN$13</f>
        <v>397.24350650827097</v>
      </c>
      <c r="K43" s="64">
        <f>'CI Non-Disp'!$AN$14</f>
        <v>365.51343894658601</v>
      </c>
      <c r="L43" s="64">
        <f>'CI Non-Disp'!$AN$15</f>
        <v>293.86588768759265</v>
      </c>
      <c r="M43" s="64">
        <f>'CI Non-Disp'!$AN$16</f>
        <v>326.89740583546461</v>
      </c>
    </row>
    <row r="44" spans="1:13">
      <c r="A44" s="63">
        <v>2037</v>
      </c>
      <c r="B44" s="64">
        <f>'CI Non-Disp'!$AO$5</f>
        <v>328.98305449225739</v>
      </c>
      <c r="C44" s="64">
        <f>'CI Non-Disp'!$AO$6</f>
        <v>323.23465105200228</v>
      </c>
      <c r="D44" s="64">
        <f>'CI Non-Disp'!$AO$7</f>
        <v>300.50564081524027</v>
      </c>
      <c r="E44" s="64">
        <f>'CI Non-Disp'!$AO$8</f>
        <v>348.84159777769293</v>
      </c>
      <c r="F44" s="64">
        <f>'CI Non-Disp'!$AO$9</f>
        <v>377.82121225927455</v>
      </c>
      <c r="G44" s="64">
        <f>'CI Non-Disp'!$AO$10</f>
        <v>396.9582445430367</v>
      </c>
      <c r="H44" s="64">
        <f>'CI Non-Disp'!$AO$11</f>
        <v>402.12521104608561</v>
      </c>
      <c r="I44" s="64">
        <f>'CI Non-Disp'!$AO$12</f>
        <v>418.22330261421382</v>
      </c>
      <c r="J44" s="64">
        <f>'CI Non-Disp'!$AO$13</f>
        <v>401.31722008169976</v>
      </c>
      <c r="K44" s="64">
        <f>'CI Non-Disp'!$AO$14</f>
        <v>369.16350699327802</v>
      </c>
      <c r="L44" s="64">
        <f>'CI Non-Disp'!$AO$15</f>
        <v>296.35710987336404</v>
      </c>
      <c r="M44" s="64">
        <f>'CI Non-Disp'!$AO$16</f>
        <v>329.94815602489132</v>
      </c>
    </row>
    <row r="45" spans="1:13">
      <c r="A45" s="63">
        <v>2038</v>
      </c>
      <c r="B45" s="64">
        <f>'CI Non-Disp'!$AP$5</f>
        <v>332.1504244922574</v>
      </c>
      <c r="C45" s="64">
        <f>'CI Non-Disp'!$AP$6</f>
        <v>326.25613256009399</v>
      </c>
      <c r="D45" s="64">
        <f>'CI Non-Disp'!$AP$7</f>
        <v>303.14663435066274</v>
      </c>
      <c r="E45" s="64">
        <f>'CI Non-Disp'!$AP$8</f>
        <v>352.28674642328752</v>
      </c>
      <c r="F45" s="64">
        <f>'CI Non-Disp'!$AP$9</f>
        <v>381.63935632733876</v>
      </c>
      <c r="G45" s="64">
        <f>'CI Non-Disp'!$AP$10</f>
        <v>400.99493002508103</v>
      </c>
      <c r="H45" s="64">
        <f>'CI Non-Disp'!$AP$11</f>
        <v>406.21055309824629</v>
      </c>
      <c r="I45" s="64">
        <f>'CI Non-Disp'!$AP$12</f>
        <v>422.44646261421383</v>
      </c>
      <c r="J45" s="64">
        <f>'CI Non-Disp'!$AP$13</f>
        <v>405.39093365512849</v>
      </c>
      <c r="K45" s="64">
        <f>'CI Non-Disp'!$AP$14</f>
        <v>372.81357503997003</v>
      </c>
      <c r="L45" s="64">
        <f>'CI Non-Disp'!$AP$15</f>
        <v>298.84833205913543</v>
      </c>
      <c r="M45" s="64">
        <f>'CI Non-Disp'!$AP$16</f>
        <v>332.99890621431803</v>
      </c>
    </row>
    <row r="46" spans="1:13">
      <c r="A46" s="63">
        <v>2039</v>
      </c>
      <c r="B46" s="64">
        <f>'CI Non-Disp'!$AQ$5</f>
        <v>335.31779449225741</v>
      </c>
      <c r="C46" s="64">
        <f>'CI Non-Disp'!$AQ$6</f>
        <v>329.2776140681857</v>
      </c>
      <c r="D46" s="64">
        <f>'CI Non-Disp'!$AQ$7</f>
        <v>305.78762788608515</v>
      </c>
      <c r="E46" s="64">
        <f>'CI Non-Disp'!$AQ$8</f>
        <v>355.73189506888218</v>
      </c>
      <c r="F46" s="64">
        <f>'CI Non-Disp'!$AQ$9</f>
        <v>385.45750039540297</v>
      </c>
      <c r="G46" s="64">
        <f>'CI Non-Disp'!$AQ$10</f>
        <v>405.03161550712537</v>
      </c>
      <c r="H46" s="64">
        <f>'CI Non-Disp'!$AQ$11</f>
        <v>410.29589515040703</v>
      </c>
      <c r="I46" s="64">
        <f>'CI Non-Disp'!$AQ$12</f>
        <v>426.66962261421384</v>
      </c>
      <c r="J46" s="64">
        <f>'CI Non-Disp'!$AQ$13</f>
        <v>409.46464722855723</v>
      </c>
      <c r="K46" s="64">
        <f>'CI Non-Disp'!$AQ$14</f>
        <v>376.46364308666199</v>
      </c>
      <c r="L46" s="64">
        <f>'CI Non-Disp'!$AQ$15</f>
        <v>301.33955424490688</v>
      </c>
      <c r="M46" s="64">
        <f>'CI Non-Disp'!$AQ$16</f>
        <v>336.04965640374479</v>
      </c>
    </row>
    <row r="47" spans="1:13">
      <c r="A47" s="63">
        <v>2040</v>
      </c>
      <c r="B47" s="64">
        <f>'CI Non-Disp'!$AR$5</f>
        <v>338.48516449225741</v>
      </c>
      <c r="C47" s="64">
        <f>'CI Non-Disp'!$AR$6</f>
        <v>332.29909557627735</v>
      </c>
      <c r="D47" s="64">
        <f>'CI Non-Disp'!$AR$7</f>
        <v>308.42862142150761</v>
      </c>
      <c r="E47" s="64">
        <f>'CI Non-Disp'!$AR$8</f>
        <v>359.17704371447684</v>
      </c>
      <c r="F47" s="64">
        <f>'CI Non-Disp'!$AR$9</f>
        <v>389.27564446346719</v>
      </c>
      <c r="G47" s="64">
        <f>'CI Non-Disp'!$AR$10</f>
        <v>409.0683009891697</v>
      </c>
      <c r="H47" s="64">
        <f>'CI Non-Disp'!$AR$11</f>
        <v>414.38123720256777</v>
      </c>
      <c r="I47" s="64">
        <f>'CI Non-Disp'!$AR$12</f>
        <v>430.89278261421384</v>
      </c>
      <c r="J47" s="64">
        <f>'CI Non-Disp'!$AR$13</f>
        <v>413.53836080198602</v>
      </c>
      <c r="K47" s="64">
        <f>'CI Non-Disp'!$AR$14</f>
        <v>380.113711133354</v>
      </c>
      <c r="L47" s="64">
        <f>'CI Non-Disp'!$AR$15</f>
        <v>303.83077643067827</v>
      </c>
      <c r="M47" s="64">
        <f>'CI Non-Disp'!$AR$16</f>
        <v>339.1004065931715</v>
      </c>
    </row>
  </sheetData>
  <printOptions horizontalCentered="1" gridLines="1"/>
  <pageMargins left="0.5" right="0.5" top="1" bottom="1" header="0.5" footer="0.5"/>
  <pageSetup scale="80" orientation="landscape" r:id="rId1"/>
  <headerFooter alignWithMargins="0">
    <oddFooter>&amp;R14LGBRA-NRGPOD1-6-DOC 2
14BGBRA-STAFFROG1-19A-DOC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47"/>
  <sheetViews>
    <sheetView tabSelected="1" workbookViewId="0">
      <selection activeCell="Q47" sqref="Q47"/>
    </sheetView>
  </sheetViews>
  <sheetFormatPr defaultRowHeight="12.75"/>
  <sheetData>
    <row r="1" spans="1:13">
      <c r="A1" s="62" t="s">
        <v>41</v>
      </c>
    </row>
    <row r="2" spans="1:13">
      <c r="A2" s="62"/>
    </row>
    <row r="4" spans="1:13">
      <c r="B4" s="63" t="s">
        <v>1</v>
      </c>
      <c r="C4" s="63" t="s">
        <v>2</v>
      </c>
      <c r="D4" s="63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 t="s">
        <v>9</v>
      </c>
      <c r="K4" s="63" t="s">
        <v>10</v>
      </c>
      <c r="L4" s="63" t="s">
        <v>11</v>
      </c>
      <c r="M4" s="63" t="s">
        <v>12</v>
      </c>
    </row>
    <row r="5" spans="1:13">
      <c r="A5" s="63">
        <v>1998</v>
      </c>
      <c r="B5" s="64">
        <f>Res!B5+CI!B5</f>
        <v>279.76444819171383</v>
      </c>
      <c r="C5" s="64">
        <f>Res!C5+CI!C5</f>
        <v>272.04551758357132</v>
      </c>
      <c r="D5" s="64">
        <f>Res!D5+CI!D5</f>
        <v>250.53599436608323</v>
      </c>
      <c r="E5" s="64">
        <f>Res!E5+CI!E5</f>
        <v>198.61211475979545</v>
      </c>
      <c r="F5" s="64">
        <f>Res!F5+CI!F5</f>
        <v>223.28843540705657</v>
      </c>
      <c r="G5" s="64">
        <f>Res!G5+CI!G5</f>
        <v>235.23497826107558</v>
      </c>
      <c r="H5" s="64">
        <f>Res!H5+CI!H5</f>
        <v>241.87744703457707</v>
      </c>
      <c r="I5" s="64">
        <f>Res!I5+CI!I5</f>
        <v>250.64154544028551</v>
      </c>
      <c r="J5" s="64">
        <f>Res!J5+CI!J5</f>
        <v>242.43260678833786</v>
      </c>
      <c r="K5" s="64">
        <f>Res!K5+CI!K5</f>
        <v>219.37226071094113</v>
      </c>
      <c r="L5" s="64">
        <f>Res!L5+CI!L5</f>
        <v>250.3118088349467</v>
      </c>
      <c r="M5" s="64">
        <f>Res!M5+CI!M5</f>
        <v>291.39035976756554</v>
      </c>
    </row>
    <row r="6" spans="1:13">
      <c r="A6" s="63">
        <v>1999</v>
      </c>
      <c r="B6" s="64">
        <f>Res!B6+CI!B6</f>
        <v>315.82374164999999</v>
      </c>
      <c r="C6" s="64">
        <f>Res!C6+CI!C6</f>
        <v>306.22255194922883</v>
      </c>
      <c r="D6" s="64">
        <f>Res!D6+CI!D6</f>
        <v>280.17670484280768</v>
      </c>
      <c r="E6" s="64">
        <f>Res!E6+CI!E6</f>
        <v>213.74834001645763</v>
      </c>
      <c r="F6" s="64">
        <f>Res!F6+CI!F6</f>
        <v>239.75732757710404</v>
      </c>
      <c r="G6" s="64">
        <f>Res!G6+CI!G6</f>
        <v>252.34274739401928</v>
      </c>
      <c r="H6" s="64">
        <f>Res!H6+CI!H6</f>
        <v>258.86197104973274</v>
      </c>
      <c r="I6" s="64">
        <f>Res!I6+CI!I6</f>
        <v>267.87424695750002</v>
      </c>
      <c r="J6" s="64">
        <f>Res!J6+CI!J6</f>
        <v>258.74182383279776</v>
      </c>
      <c r="K6" s="64">
        <f>Res!K6+CI!K6</f>
        <v>233.6969696362855</v>
      </c>
      <c r="L6" s="64">
        <f>Res!L6+CI!L6</f>
        <v>276.90659301593212</v>
      </c>
      <c r="M6" s="64">
        <f>Res!M6+CI!M6</f>
        <v>323.83124112084977</v>
      </c>
    </row>
    <row r="7" spans="1:13">
      <c r="A7" s="63">
        <v>2000</v>
      </c>
      <c r="B7" s="64">
        <f>Res!B7+CI!B7</f>
        <v>350.73132641999996</v>
      </c>
      <c r="C7" s="64">
        <f>Res!C7+CI!C7</f>
        <v>338.89022250442287</v>
      </c>
      <c r="D7" s="64">
        <f>Res!D7+CI!D7</f>
        <v>308.17813224585024</v>
      </c>
      <c r="E7" s="64">
        <f>Res!E7+CI!E7</f>
        <v>226.9576858890384</v>
      </c>
      <c r="F7" s="64">
        <f>Res!F7+CI!F7</f>
        <v>254.2105937680887</v>
      </c>
      <c r="G7" s="64">
        <f>Res!G7+CI!G7</f>
        <v>267.42641138097747</v>
      </c>
      <c r="H7" s="64">
        <f>Res!H7+CI!H7</f>
        <v>273.92820187034488</v>
      </c>
      <c r="I7" s="64">
        <f>Res!I7+CI!I7</f>
        <v>283.24276610999999</v>
      </c>
      <c r="J7" s="64">
        <f>Res!J7+CI!J7</f>
        <v>273.36781346593142</v>
      </c>
      <c r="K7" s="64">
        <f>Res!K7+CI!K7</f>
        <v>246.6239137528982</v>
      </c>
      <c r="L7" s="64">
        <f>Res!L7+CI!L7</f>
        <v>299.15085431391748</v>
      </c>
      <c r="M7" s="64">
        <f>Res!M7+CI!M7</f>
        <v>350.43335905734688</v>
      </c>
    </row>
    <row r="8" spans="1:13">
      <c r="A8" s="63">
        <v>2001</v>
      </c>
      <c r="B8" s="64">
        <f>Res!B8+CI!B8</f>
        <v>377.68775669999997</v>
      </c>
      <c r="C8" s="64">
        <f>Res!C8+CI!C8</f>
        <v>364.48149943762428</v>
      </c>
      <c r="D8" s="64">
        <f>Res!D8+CI!D8</f>
        <v>330.43877331219983</v>
      </c>
      <c r="E8" s="64">
        <f>Res!E8+CI!E8</f>
        <v>238.6925081413047</v>
      </c>
      <c r="F8" s="64">
        <f>Res!F8+CI!F8</f>
        <v>267.22982868284294</v>
      </c>
      <c r="G8" s="64">
        <f>Res!G8+CI!G8</f>
        <v>281.2055531763217</v>
      </c>
      <c r="H8" s="64">
        <f>Res!H8+CI!H8</f>
        <v>287.88832633033451</v>
      </c>
      <c r="I8" s="64">
        <f>Res!I8+CI!I8</f>
        <v>297.6892286625</v>
      </c>
      <c r="J8" s="64">
        <f>Res!J8+CI!J8</f>
        <v>287.31790612200706</v>
      </c>
      <c r="K8" s="64">
        <f>Res!K8+CI!K8</f>
        <v>259.13657514621138</v>
      </c>
      <c r="L8" s="64">
        <f>Res!L8+CI!L8</f>
        <v>319.33418285810717</v>
      </c>
      <c r="M8" s="64">
        <f>Res!M8+CI!M8</f>
        <v>375.02511736207254</v>
      </c>
    </row>
    <row r="9" spans="1:13">
      <c r="A9" s="63">
        <v>2002</v>
      </c>
      <c r="B9" s="64">
        <f>Res!B9+CI!B9</f>
        <v>403.09006410000001</v>
      </c>
      <c r="C9" s="64">
        <f>Res!C9+CI!C9</f>
        <v>388.95331747207774</v>
      </c>
      <c r="D9" s="64">
        <f>Res!D9+CI!D9</f>
        <v>352.0382856635153</v>
      </c>
      <c r="E9" s="64">
        <f>Res!E9+CI!E9</f>
        <v>251.03518380772812</v>
      </c>
      <c r="F9" s="64">
        <f>Res!F9+CI!F9</f>
        <v>281.09160072195004</v>
      </c>
      <c r="G9" s="64">
        <f>Res!G9+CI!G9</f>
        <v>296.05399613633659</v>
      </c>
      <c r="H9" s="64">
        <f>Res!H9+CI!H9</f>
        <v>303.11133215219832</v>
      </c>
      <c r="I9" s="64">
        <f>Res!I9+CI!I9</f>
        <v>313.62796239750003</v>
      </c>
      <c r="J9" s="64">
        <f>Res!J9+CI!J9</f>
        <v>302.88763939965173</v>
      </c>
      <c r="K9" s="64">
        <f>Res!K9+CI!K9</f>
        <v>273.26188222840369</v>
      </c>
      <c r="L9" s="64">
        <f>Res!L9+CI!L9</f>
        <v>341.28877037638028</v>
      </c>
      <c r="M9" s="64">
        <f>Res!M9+CI!M9</f>
        <v>402.15255753257674</v>
      </c>
    </row>
    <row r="10" spans="1:13">
      <c r="A10" s="63">
        <v>2003</v>
      </c>
      <c r="B10" s="64">
        <f>Res!B10+CI!B10</f>
        <v>431.50559616000004</v>
      </c>
      <c r="C10" s="64">
        <f>Res!C10+CI!C10</f>
        <v>416.19314828811071</v>
      </c>
      <c r="D10" s="64">
        <f>Res!D10+CI!D10</f>
        <v>375.96421987581175</v>
      </c>
      <c r="E10" s="64">
        <f>Res!E10+CI!E10</f>
        <v>265.1736432056677</v>
      </c>
      <c r="F10" s="64">
        <f>Res!F10+CI!F10</f>
        <v>296.87580829932745</v>
      </c>
      <c r="G10" s="64">
        <f>Res!G10+CI!G10</f>
        <v>312.86325906925453</v>
      </c>
      <c r="H10" s="64">
        <f>Res!H10+CI!H10</f>
        <v>320.24627805447346</v>
      </c>
      <c r="I10" s="64">
        <f>Res!I10+CI!I10</f>
        <v>331.4681739225</v>
      </c>
      <c r="J10" s="64">
        <f>Res!J10+CI!J10</f>
        <v>320.21925379780436</v>
      </c>
      <c r="K10" s="64">
        <f>Res!K10+CI!K10</f>
        <v>288.90105503296149</v>
      </c>
      <c r="L10" s="64">
        <f>Res!L10+CI!L10</f>
        <v>364.73587678639558</v>
      </c>
      <c r="M10" s="64">
        <f>Res!M10+CI!M10</f>
        <v>431.00028183767438</v>
      </c>
    </row>
    <row r="11" spans="1:13">
      <c r="A11" s="63">
        <v>2004</v>
      </c>
      <c r="B11" s="64">
        <f>Res!B11+CI!B11</f>
        <v>461.59561115999998</v>
      </c>
      <c r="C11" s="64">
        <f>Res!C11+CI!C11</f>
        <v>444.81127825208483</v>
      </c>
      <c r="D11" s="64">
        <f>Res!D11+CI!D11</f>
        <v>400.90341527453211</v>
      </c>
      <c r="E11" s="64">
        <f>Res!E11+CI!E11</f>
        <v>280.04979505734525</v>
      </c>
      <c r="F11" s="64">
        <f>Res!F11+CI!F11</f>
        <v>313.29000964793545</v>
      </c>
      <c r="G11" s="64">
        <f>Res!G11+CI!G11</f>
        <v>330.1402729324044</v>
      </c>
      <c r="H11" s="64">
        <f>Res!H11+CI!H11</f>
        <v>337.65392053873018</v>
      </c>
      <c r="I11" s="64">
        <f>Res!I11+CI!I11</f>
        <v>349.38281864249996</v>
      </c>
      <c r="J11" s="64">
        <f>Res!J11+CI!J11</f>
        <v>337.4225462183939</v>
      </c>
      <c r="K11" s="64">
        <f>Res!K11+CI!K11</f>
        <v>304.2459411012548</v>
      </c>
      <c r="L11" s="64">
        <f>Res!L11+CI!L11</f>
        <v>387.69387324060443</v>
      </c>
      <c r="M11" s="64">
        <f>Res!M11+CI!M11</f>
        <v>459.02786280018108</v>
      </c>
    </row>
    <row r="12" spans="1:13">
      <c r="A12" s="63">
        <v>2005</v>
      </c>
      <c r="B12" s="64">
        <f>Res!B12+CI!B12</f>
        <v>490.60449719999997</v>
      </c>
      <c r="C12" s="64">
        <f>Res!C12+CI!C12</f>
        <v>473.51996873125984</v>
      </c>
      <c r="D12" s="64">
        <f>Res!D12+CI!D12</f>
        <v>426.90238269027208</v>
      </c>
      <c r="E12" s="64">
        <f>Res!E12+CI!E12</f>
        <v>295.46145220162242</v>
      </c>
      <c r="F12" s="64">
        <f>Res!F12+CI!F12</f>
        <v>330.78570030382264</v>
      </c>
      <c r="G12" s="64">
        <f>Res!G12+CI!G12</f>
        <v>349.07661682151706</v>
      </c>
      <c r="H12" s="64">
        <f>Res!H12+CI!H12</f>
        <v>357.26305172134505</v>
      </c>
      <c r="I12" s="64">
        <f>Res!I12+CI!I12</f>
        <v>370.11299134499995</v>
      </c>
      <c r="J12" s="64">
        <f>Res!J12+CI!J12</f>
        <v>357.8624040730727</v>
      </c>
      <c r="K12" s="64">
        <f>Res!K12+CI!K12</f>
        <v>322.95733055486266</v>
      </c>
      <c r="L12" s="64">
        <f>Res!L12+CI!L12</f>
        <v>419.05157889907173</v>
      </c>
      <c r="M12" s="64">
        <f>Res!M12+CI!M12</f>
        <v>498.47448646477295</v>
      </c>
    </row>
    <row r="13" spans="1:13">
      <c r="A13" s="63">
        <v>2006</v>
      </c>
      <c r="B13" s="64">
        <f>Res!B13+CI!B13</f>
        <v>532.64499921000004</v>
      </c>
      <c r="C13" s="64">
        <f>Res!C13+CI!C13</f>
        <v>513.63080719151208</v>
      </c>
      <c r="D13" s="64">
        <f>Res!D13+CI!D13</f>
        <v>461.96802763498044</v>
      </c>
      <c r="E13" s="64">
        <f>Res!E13+CI!E13</f>
        <v>314.34301999738437</v>
      </c>
      <c r="F13" s="64">
        <f>Res!F13+CI!F13</f>
        <v>351.74699305882268</v>
      </c>
      <c r="G13" s="64">
        <f>Res!G13+CI!G13</f>
        <v>371.27519126342111</v>
      </c>
      <c r="H13" s="64">
        <f>Res!H13+CI!H13</f>
        <v>379.76715841567227</v>
      </c>
      <c r="I13" s="64">
        <f>Res!I13+CI!I13</f>
        <v>393.41550839999996</v>
      </c>
      <c r="J13" s="64">
        <f>Res!J13+CI!J13</f>
        <v>380.37815846954447</v>
      </c>
      <c r="K13" s="64">
        <f>Res!K13+CI!K13</f>
        <v>343.16547603686729</v>
      </c>
      <c r="L13" s="64">
        <f>Res!L13+CI!L13</f>
        <v>452.17293146383264</v>
      </c>
      <c r="M13" s="64">
        <f>Res!M13+CI!M13</f>
        <v>539.0416676225534</v>
      </c>
    </row>
    <row r="14" spans="1:13">
      <c r="A14" s="63">
        <v>2007</v>
      </c>
      <c r="B14" s="64">
        <f>Res!B14+CI!B14</f>
        <v>574.76996441999995</v>
      </c>
      <c r="C14" s="64">
        <f>Res!C14+CI!C14</f>
        <v>553.62229713219472</v>
      </c>
      <c r="D14" s="64">
        <f>Res!D14+CI!D14</f>
        <v>496.75460759611252</v>
      </c>
      <c r="E14" s="64">
        <f>Res!E14+CI!E14</f>
        <v>333.62422503603534</v>
      </c>
      <c r="F14" s="64">
        <f>Res!F14+CI!F14</f>
        <v>373.15691774182039</v>
      </c>
      <c r="G14" s="64">
        <f>Res!G14+CI!G14</f>
        <v>393.95413127768836</v>
      </c>
      <c r="H14" s="64">
        <f>Res!H14+CI!H14</f>
        <v>402.76354882728492</v>
      </c>
      <c r="I14" s="64">
        <f>Res!I14+CI!I14</f>
        <v>417.23325097499998</v>
      </c>
      <c r="J14" s="64">
        <f>Res!J14+CI!J14</f>
        <v>403.39701649233473</v>
      </c>
      <c r="K14" s="64">
        <f>Res!K14+CI!K14</f>
        <v>363.82988002470836</v>
      </c>
      <c r="L14" s="64">
        <f>Res!L14+CI!L14</f>
        <v>483.71235794062864</v>
      </c>
      <c r="M14" s="64">
        <f>Res!M14+CI!M14</f>
        <v>577.46976443918084</v>
      </c>
    </row>
    <row r="15" spans="1:13">
      <c r="A15" s="63">
        <v>2008</v>
      </c>
      <c r="B15" s="64">
        <f>Res!B15+CI!B15</f>
        <v>614.46450105000008</v>
      </c>
      <c r="C15" s="64">
        <f>Res!C15+CI!C15</f>
        <v>592.22373771907132</v>
      </c>
      <c r="D15" s="64">
        <f>Res!D15+CI!D15</f>
        <v>531.13770243377724</v>
      </c>
      <c r="E15" s="64">
        <f>Res!E15+CI!E15</f>
        <v>355.64275069691541</v>
      </c>
      <c r="F15" s="64">
        <f>Res!F15+CI!F15</f>
        <v>398.44693484312415</v>
      </c>
      <c r="G15" s="64">
        <f>Res!G15+CI!G15</f>
        <v>421.63010810867149</v>
      </c>
      <c r="H15" s="64">
        <f>Res!H15+CI!H15</f>
        <v>431.72285176667879</v>
      </c>
      <c r="I15" s="64">
        <f>Res!I15+CI!I15</f>
        <v>448.15125847648932</v>
      </c>
      <c r="J15" s="64">
        <f>Res!J15+CI!J15</f>
        <v>434.16794554629689</v>
      </c>
      <c r="K15" s="64">
        <f>Res!K15+CI!K15</f>
        <v>392.24933041807367</v>
      </c>
      <c r="L15" s="64">
        <f>Res!L15+CI!L15</f>
        <v>520.9951587654881</v>
      </c>
      <c r="M15" s="64">
        <f>Res!M15+CI!M15</f>
        <v>623.86862407017213</v>
      </c>
    </row>
    <row r="16" spans="1:13">
      <c r="A16" s="63">
        <v>2009</v>
      </c>
      <c r="B16" s="64">
        <f>Res!B16+CI!B16</f>
        <v>663.40775807999989</v>
      </c>
      <c r="C16" s="64">
        <f>Res!C16+CI!C16</f>
        <v>639.75424367265214</v>
      </c>
      <c r="D16" s="64">
        <f>Res!D16+CI!D16</f>
        <v>573.41839499539651</v>
      </c>
      <c r="E16" s="64">
        <f>Res!E16+CI!E16</f>
        <v>384.84121753759655</v>
      </c>
      <c r="F16" s="64">
        <f>Res!F16+CI!F16</f>
        <v>430.79621377569651</v>
      </c>
      <c r="G16" s="64">
        <f>Res!G16+CI!G16</f>
        <v>455.81997194000996</v>
      </c>
      <c r="H16" s="64">
        <f>Res!H16+CI!H16</f>
        <v>466.31368335793417</v>
      </c>
      <c r="I16" s="64">
        <f>Res!I16+CI!I16</f>
        <v>483.89748384071902</v>
      </c>
      <c r="J16" s="64">
        <f>Res!J16+CI!J16</f>
        <v>468.63809556571181</v>
      </c>
      <c r="K16" s="64">
        <f>Res!K16+CI!K16</f>
        <v>423.124804100473</v>
      </c>
      <c r="L16" s="64">
        <f>Res!L16+CI!L16</f>
        <v>566.42910018095904</v>
      </c>
      <c r="M16" s="64">
        <f>Res!M16+CI!M16</f>
        <v>680.35673829290181</v>
      </c>
    </row>
    <row r="17" spans="1:13">
      <c r="A17" s="63">
        <v>2010</v>
      </c>
      <c r="B17" s="64">
        <f>Res!B17+CI!B17</f>
        <v>722.93742143999998</v>
      </c>
      <c r="C17" s="64">
        <f>Res!C17+CI!C17</f>
        <v>698.38013909536983</v>
      </c>
      <c r="D17" s="64">
        <f>Res!D17+CI!D17</f>
        <v>626.26835380958516</v>
      </c>
      <c r="E17" s="64">
        <f>Res!E17+CI!E17</f>
        <v>417.69024332651577</v>
      </c>
      <c r="F17" s="64">
        <f>Res!F17+CI!F17</f>
        <v>468.58154083648742</v>
      </c>
      <c r="G17" s="64">
        <f>Res!G17+CI!G17</f>
        <v>497.22685973531702</v>
      </c>
      <c r="H17" s="64">
        <f>Res!H17+CI!H17</f>
        <v>509.6960761940104</v>
      </c>
      <c r="I17" s="64">
        <f>Res!I17+CI!I17</f>
        <v>530.26957965668907</v>
      </c>
      <c r="J17" s="64">
        <f>Res!J17+CI!J17</f>
        <v>514.84140673931165</v>
      </c>
      <c r="K17" s="64">
        <f>Res!K17+CI!K17</f>
        <v>465.84230489394753</v>
      </c>
      <c r="L17" s="64">
        <f>Res!L17+CI!L17</f>
        <v>628.40646547316783</v>
      </c>
      <c r="M17" s="64">
        <f>Res!M17+CI!M17</f>
        <v>758.11017103101358</v>
      </c>
    </row>
    <row r="18" spans="1:13">
      <c r="A18" s="63">
        <v>2011</v>
      </c>
      <c r="B18" s="64">
        <f>Res!B18+CI!B18</f>
        <v>805.59001443951001</v>
      </c>
      <c r="C18" s="64">
        <f>Res!C18+CI!C18</f>
        <v>777.05849017843457</v>
      </c>
      <c r="D18" s="64">
        <f>Res!D18+CI!D18</f>
        <v>694.89271406236003</v>
      </c>
      <c r="E18" s="64">
        <f>Res!E18+CI!E18</f>
        <v>461.40003556864065</v>
      </c>
      <c r="F18" s="64">
        <f>Res!F18+CI!F18</f>
        <v>516.89634287370245</v>
      </c>
      <c r="G18" s="64">
        <f>Res!G18+CI!G18</f>
        <v>548.17248606908061</v>
      </c>
      <c r="H18" s="64">
        <f>Res!H18+CI!H18</f>
        <v>561.11955889129376</v>
      </c>
      <c r="I18" s="64">
        <f>Res!I18+CI!I18</f>
        <v>583.28700316197649</v>
      </c>
      <c r="J18" s="64">
        <f>Res!J18+CI!J18</f>
        <v>565.84685048386041</v>
      </c>
      <c r="K18" s="64">
        <f>Res!K18+CI!K18</f>
        <v>511.42173368405076</v>
      </c>
      <c r="L18" s="64">
        <f>Res!L18+CI!L18</f>
        <v>692.03574967826785</v>
      </c>
      <c r="M18" s="64">
        <f>Res!M18+CI!M18</f>
        <v>835.86168094907555</v>
      </c>
    </row>
    <row r="19" spans="1:13">
      <c r="A19" s="63">
        <v>2012</v>
      </c>
      <c r="B19" s="64">
        <f>Res!B19+CI!B19</f>
        <v>886.13834511950995</v>
      </c>
      <c r="C19" s="64">
        <f>Res!C19+CI!C19</f>
        <v>853.63506758642507</v>
      </c>
      <c r="D19" s="64">
        <f>Res!D19+CI!D19</f>
        <v>761.59743045639414</v>
      </c>
      <c r="E19" s="64">
        <f>Res!E19+CI!E19</f>
        <v>504.01410577723243</v>
      </c>
      <c r="F19" s="64">
        <f>Res!F19+CI!F19</f>
        <v>564.10125682078183</v>
      </c>
      <c r="G19" s="64">
        <f>Res!G19+CI!G19</f>
        <v>598.05514059281415</v>
      </c>
      <c r="H19" s="64">
        <f>Res!H19+CI!H19</f>
        <v>611.57903200374722</v>
      </c>
      <c r="I19" s="64">
        <f>Res!I19+CI!I19</f>
        <v>635.42344202272113</v>
      </c>
      <c r="J19" s="64">
        <f>Res!J19+CI!J19</f>
        <v>616.11394199433812</v>
      </c>
      <c r="K19" s="64">
        <f>Res!K19+CI!K19</f>
        <v>556.43946089383633</v>
      </c>
      <c r="L19" s="64">
        <f>Res!L19+CI!L19</f>
        <v>753.23136875657542</v>
      </c>
      <c r="M19" s="64">
        <f>Res!M19+CI!M19</f>
        <v>910.53757697892377</v>
      </c>
    </row>
    <row r="20" spans="1:13">
      <c r="A20" s="63">
        <v>2013</v>
      </c>
      <c r="B20" s="64">
        <f>Res!B20+CI!B20</f>
        <v>963.39449875203002</v>
      </c>
      <c r="C20" s="64">
        <f>Res!C20+CI!C20</f>
        <v>926.40426979554627</v>
      </c>
      <c r="D20" s="64">
        <f>Res!D20+CI!D20</f>
        <v>824.39136308551565</v>
      </c>
      <c r="E20" s="64">
        <f>Res!E20+CI!E20</f>
        <v>544.21126524361375</v>
      </c>
      <c r="F20" s="64">
        <f>Res!F20+CI!F20</f>
        <v>607.8261191590716</v>
      </c>
      <c r="G20" s="64">
        <f>Res!G20+CI!G20</f>
        <v>643.41120996872689</v>
      </c>
      <c r="H20" s="64">
        <f>Res!H20+CI!H20</f>
        <v>656.59980108161744</v>
      </c>
      <c r="I20" s="64">
        <f>Res!I20+CI!I20</f>
        <v>681.05121685259417</v>
      </c>
      <c r="J20" s="64">
        <f>Res!J20+CI!J20</f>
        <v>659.24757750188974</v>
      </c>
      <c r="K20" s="64">
        <f>Res!K20+CI!K20</f>
        <v>594.29938673741458</v>
      </c>
      <c r="L20" s="64">
        <f>Res!L20+CI!L20</f>
        <v>806.33952145470766</v>
      </c>
      <c r="M20" s="64">
        <f>Res!M20+CI!M20</f>
        <v>974.63626852458356</v>
      </c>
    </row>
    <row r="21" spans="1:13">
      <c r="A21" s="63">
        <v>2014</v>
      </c>
      <c r="B21" s="64">
        <f>Res!B21+CI!B21</f>
        <v>1028.97008477703</v>
      </c>
      <c r="C21" s="64">
        <f>Res!C21+CI!C21</f>
        <v>988.31960790891594</v>
      </c>
      <c r="D21" s="64">
        <f>Res!D21+CI!D21</f>
        <v>877.95057641781614</v>
      </c>
      <c r="E21" s="64">
        <f>Res!E21+CI!E21</f>
        <v>576.32293347730251</v>
      </c>
      <c r="F21" s="64">
        <f>Res!F21+CI!F21</f>
        <v>642.90040815736961</v>
      </c>
      <c r="G21" s="64">
        <f>Res!G21+CI!G21</f>
        <v>679.9496378767102</v>
      </c>
      <c r="H21" s="64">
        <f>Res!H21+CI!H21</f>
        <v>693.02866879239218</v>
      </c>
      <c r="I21" s="64">
        <f>Res!I21+CI!I21</f>
        <v>718.14046989688973</v>
      </c>
      <c r="J21" s="64">
        <f>Res!J21+CI!J21</f>
        <v>694.47592615847793</v>
      </c>
      <c r="K21" s="64">
        <f>Res!K21+CI!K21</f>
        <v>625.3727841605571</v>
      </c>
      <c r="L21" s="64">
        <f>Res!L21+CI!L21</f>
        <v>852.64092250581439</v>
      </c>
      <c r="M21" s="64">
        <f>Res!M21+CI!M21</f>
        <v>1030.6909086231685</v>
      </c>
    </row>
    <row r="22" spans="1:13">
      <c r="A22" s="63">
        <v>2015</v>
      </c>
      <c r="B22" s="64">
        <f>Res!B22+CI!B22</f>
        <v>1086.49676073758</v>
      </c>
      <c r="C22" s="64">
        <f>Res!C22+CI!C22</f>
        <v>1042.5465065877936</v>
      </c>
      <c r="D22" s="64">
        <f>Res!D22+CI!D22</f>
        <v>924.780568578165</v>
      </c>
      <c r="E22" s="64">
        <f>Res!E22+CI!E22</f>
        <v>603.18438190152415</v>
      </c>
      <c r="F22" s="64">
        <f>Res!F22+CI!F22</f>
        <v>672.27253909557203</v>
      </c>
      <c r="G22" s="64">
        <f>Res!G22+CI!G22</f>
        <v>710.58268383410632</v>
      </c>
      <c r="H22" s="64">
        <f>Res!H22+CI!H22</f>
        <v>723.60561188912061</v>
      </c>
      <c r="I22" s="64">
        <f>Res!I22+CI!I22</f>
        <v>749.30922823832043</v>
      </c>
      <c r="J22" s="64">
        <f>Res!J22+CI!J22</f>
        <v>724.1175743567801</v>
      </c>
      <c r="K22" s="64">
        <f>Res!K22+CI!K22</f>
        <v>651.55182838419455</v>
      </c>
      <c r="L22" s="64">
        <f>Res!L22+CI!L22</f>
        <v>892.5270380736722</v>
      </c>
      <c r="M22" s="64">
        <f>Res!M22+CI!M22</f>
        <v>1078.8790312920887</v>
      </c>
    </row>
    <row r="23" spans="1:13">
      <c r="A23" s="63">
        <v>2016</v>
      </c>
      <c r="B23" s="64">
        <f>Res!B23+CI!B23</f>
        <v>1135.8454529001024</v>
      </c>
      <c r="C23" s="64">
        <f>Res!C23+CI!C23</f>
        <v>1089.4403672261524</v>
      </c>
      <c r="D23" s="64">
        <f>Res!D23+CI!D23</f>
        <v>965.61025597832554</v>
      </c>
      <c r="E23" s="64">
        <f>Res!E23+CI!E23</f>
        <v>626.5505393254989</v>
      </c>
      <c r="F23" s="64">
        <f>Res!F23+CI!F23</f>
        <v>698.06980499804683</v>
      </c>
      <c r="G23" s="64">
        <f>Res!G23+CI!G23</f>
        <v>737.75220365843552</v>
      </c>
      <c r="H23" s="64">
        <f>Res!H23+CI!H23</f>
        <v>750.99704492185742</v>
      </c>
      <c r="I23" s="64">
        <f>Res!I23+CI!I23</f>
        <v>777.51556532934637</v>
      </c>
      <c r="J23" s="64">
        <f>Res!J23+CI!J23</f>
        <v>751.22048736773024</v>
      </c>
      <c r="K23" s="64">
        <f>Res!K23+CI!K23</f>
        <v>675.74184764483903</v>
      </c>
      <c r="L23" s="64">
        <f>Res!L23+CI!L23</f>
        <v>929.84184506407485</v>
      </c>
      <c r="M23" s="64">
        <f>Res!M23+CI!M23</f>
        <v>1124.3911353497365</v>
      </c>
    </row>
    <row r="24" spans="1:13">
      <c r="A24" s="63">
        <v>2017</v>
      </c>
      <c r="B24" s="64">
        <f>Res!B24+CI!B24</f>
        <v>1182.9067104544988</v>
      </c>
      <c r="C24" s="64">
        <f>Res!C24+CI!C24</f>
        <v>1133.4704809067036</v>
      </c>
      <c r="D24" s="64">
        <f>Res!D24+CI!D24</f>
        <v>1003.3409913093278</v>
      </c>
      <c r="E24" s="64">
        <f>Res!E24+CI!E24</f>
        <v>648.08599497010778</v>
      </c>
      <c r="F24" s="64">
        <f>Res!F24+CI!F24</f>
        <v>721.5565507189059</v>
      </c>
      <c r="G24" s="64">
        <f>Res!G24+CI!G24</f>
        <v>762.18122167921433</v>
      </c>
      <c r="H24" s="64">
        <f>Res!H24+CI!H24</f>
        <v>775.31362151547012</v>
      </c>
      <c r="I24" s="64">
        <f>Res!I24+CI!I24</f>
        <v>802.23182975366285</v>
      </c>
      <c r="J24" s="64">
        <f>Res!J24+CI!J24</f>
        <v>774.65636806435805</v>
      </c>
      <c r="K24" s="64">
        <f>Res!K24+CI!K24</f>
        <v>696.37697000973424</v>
      </c>
      <c r="L24" s="64">
        <f>Res!L24+CI!L24</f>
        <v>959.73711991226651</v>
      </c>
      <c r="M24" s="64">
        <f>Res!M24+CI!M24</f>
        <v>1160.1290074009421</v>
      </c>
    </row>
    <row r="25" spans="1:13">
      <c r="A25" s="63">
        <v>2018</v>
      </c>
      <c r="B25" s="64">
        <f>Res!B25+CI!B25</f>
        <v>1219.105515510184</v>
      </c>
      <c r="C25" s="64">
        <f>Res!C25+CI!C25</f>
        <v>1167.8612542184899</v>
      </c>
      <c r="D25" s="64">
        <f>Res!D25+CI!D25</f>
        <v>1033.2780158143282</v>
      </c>
      <c r="E25" s="64">
        <f>Res!E25+CI!E25</f>
        <v>666.29263433705751</v>
      </c>
      <c r="F25" s="64">
        <f>Res!F25+CI!F25</f>
        <v>741.64548500936212</v>
      </c>
      <c r="G25" s="64">
        <f>Res!G25+CI!G25</f>
        <v>783.326030360407</v>
      </c>
      <c r="H25" s="64">
        <f>Res!H25+CI!H25</f>
        <v>796.61820044163051</v>
      </c>
      <c r="I25" s="64">
        <f>Res!I25+CI!I25</f>
        <v>824.15680418617444</v>
      </c>
      <c r="J25" s="64">
        <f>Res!J25+CI!J25</f>
        <v>795.71064581601195</v>
      </c>
      <c r="K25" s="64">
        <f>Res!K25+CI!K25</f>
        <v>715.15674160932065</v>
      </c>
      <c r="L25" s="64">
        <f>Res!L25+CI!L25</f>
        <v>987.04820720577072</v>
      </c>
      <c r="M25" s="64">
        <f>Res!M25+CI!M25</f>
        <v>1193.4320749782701</v>
      </c>
    </row>
    <row r="26" spans="1:13">
      <c r="A26" s="63">
        <v>2019</v>
      </c>
      <c r="B26" s="64">
        <f>Res!B26+CI!B26</f>
        <v>1253.5341303130851</v>
      </c>
      <c r="C26" s="64">
        <f>Res!C26+CI!C26</f>
        <v>1200.5764535827352</v>
      </c>
      <c r="D26" s="64">
        <f>Res!D26+CI!D26</f>
        <v>1061.7619017282498</v>
      </c>
      <c r="E26" s="64">
        <f>Res!E26+CI!E26</f>
        <v>683.56683423125651</v>
      </c>
      <c r="F26" s="64">
        <f>Res!F26+CI!F26</f>
        <v>760.71208654337113</v>
      </c>
      <c r="G26" s="64">
        <f>Res!G26+CI!G26</f>
        <v>803.40168240916205</v>
      </c>
      <c r="H26" s="64">
        <f>Res!H26+CI!H26</f>
        <v>816.85256848578319</v>
      </c>
      <c r="I26" s="64">
        <f>Res!I26+CI!I26</f>
        <v>844.98769656372724</v>
      </c>
      <c r="J26" s="64">
        <f>Res!J26+CI!J26</f>
        <v>815.72135742341311</v>
      </c>
      <c r="K26" s="64">
        <f>Res!K26+CI!K26</f>
        <v>733.01204483256288</v>
      </c>
      <c r="L26" s="64">
        <f>Res!L26+CI!L26</f>
        <v>1013.0748507367421</v>
      </c>
      <c r="M26" s="64">
        <f>Res!M26+CI!M26</f>
        <v>1225.1754213626175</v>
      </c>
    </row>
    <row r="27" spans="1:13">
      <c r="A27" s="63">
        <v>2020</v>
      </c>
      <c r="B27" s="64">
        <f>Res!B27+CI!B27</f>
        <v>1293.4372919190837</v>
      </c>
      <c r="C27" s="64">
        <f>Res!C27+CI!C27</f>
        <v>1238.095593302497</v>
      </c>
      <c r="D27" s="64">
        <f>Res!D27+CI!D27</f>
        <v>1094.0790238065699</v>
      </c>
      <c r="E27" s="64">
        <f>Res!E27+CI!E27</f>
        <v>702.08242029623693</v>
      </c>
      <c r="F27" s="64">
        <f>Res!F27+CI!F27</f>
        <v>780.97148122081444</v>
      </c>
      <c r="G27" s="64">
        <f>Res!G27+CI!G27</f>
        <v>824.54493207442783</v>
      </c>
      <c r="H27" s="64">
        <f>Res!H27+CI!H27</f>
        <v>837.97160240144365</v>
      </c>
      <c r="I27" s="64">
        <f>Res!I27+CI!I27</f>
        <v>866.5306933848392</v>
      </c>
      <c r="J27" s="64">
        <f>Res!J27+CI!J27</f>
        <v>836.22373117745474</v>
      </c>
      <c r="K27" s="64">
        <f>Res!K27+CI!K27</f>
        <v>751.13294128639211</v>
      </c>
      <c r="L27" s="64">
        <f>Res!L27+CI!L27</f>
        <v>1039.9572399634649</v>
      </c>
      <c r="M27" s="64">
        <f>Res!M27+CI!M27</f>
        <v>1257.5442104804479</v>
      </c>
    </row>
    <row r="28" spans="1:13">
      <c r="A28" s="63">
        <v>2021</v>
      </c>
      <c r="B28" s="64">
        <f>Res!B28+CI!B28</f>
        <v>1327.7454050848385</v>
      </c>
      <c r="C28" s="64">
        <f>Res!C28+CI!C28</f>
        <v>1270.5538081009622</v>
      </c>
      <c r="D28" s="64">
        <f>Res!D28+CI!D28</f>
        <v>1122.2141393011714</v>
      </c>
      <c r="E28" s="64">
        <f>Res!E28+CI!E28</f>
        <v>718.62893124265747</v>
      </c>
      <c r="F28" s="64">
        <f>Res!F28+CI!F28</f>
        <v>799.19294010719159</v>
      </c>
      <c r="G28" s="64">
        <f>Res!G28+CI!G28</f>
        <v>843.68618510633405</v>
      </c>
      <c r="H28" s="64">
        <f>Res!H28+CI!H28</f>
        <v>857.21893335165987</v>
      </c>
      <c r="I28" s="64">
        <f>Res!I28+CI!I28</f>
        <v>886.29848023760178</v>
      </c>
      <c r="J28" s="64">
        <f>Res!J28+CI!J28</f>
        <v>855.16770030353098</v>
      </c>
      <c r="K28" s="64">
        <f>Res!K28+CI!K28</f>
        <v>767.99547095391995</v>
      </c>
      <c r="L28" s="64">
        <f>Res!L28+CI!L28</f>
        <v>1064.7180368398058</v>
      </c>
      <c r="M28" s="64">
        <f>Res!M28+CI!M28</f>
        <v>1287.5939922364273</v>
      </c>
    </row>
    <row r="29" spans="1:13">
      <c r="A29" s="63">
        <v>2022</v>
      </c>
      <c r="B29" s="64">
        <f>Res!B29+CI!B29</f>
        <v>1360.1650238998454</v>
      </c>
      <c r="C29" s="64">
        <f>Res!C29+CI!C29</f>
        <v>1301.1891816055233</v>
      </c>
      <c r="D29" s="64">
        <f>Res!D29+CI!D29</f>
        <v>1148.7373150315425</v>
      </c>
      <c r="E29" s="64">
        <f>Res!E29+CI!E29</f>
        <v>734.43921953495055</v>
      </c>
      <c r="F29" s="64">
        <f>Res!F29+CI!F29</f>
        <v>816.59006308194569</v>
      </c>
      <c r="G29" s="64">
        <f>Res!G29+CI!G29</f>
        <v>861.94703340444914</v>
      </c>
      <c r="H29" s="64">
        <f>Res!H29+CI!H29</f>
        <v>875.56625460982491</v>
      </c>
      <c r="I29" s="64">
        <f>Res!I29+CI!I29</f>
        <v>905.12659951600392</v>
      </c>
      <c r="J29" s="64">
        <f>Res!J29+CI!J29</f>
        <v>873.19628687815907</v>
      </c>
      <c r="K29" s="64">
        <f>Res!K29+CI!K29</f>
        <v>784.02977844381223</v>
      </c>
      <c r="L29" s="64">
        <f>Res!L29+CI!L29</f>
        <v>1087.8176098359791</v>
      </c>
      <c r="M29" s="64">
        <f>Res!M29+CI!M29</f>
        <v>1315.5879022816173</v>
      </c>
    </row>
    <row r="30" spans="1:13">
      <c r="A30" s="63">
        <v>2023</v>
      </c>
      <c r="B30" s="64">
        <f>Res!B30+CI!B30</f>
        <v>1390.6985107869989</v>
      </c>
      <c r="C30" s="64">
        <f>Res!C30+CI!C30</f>
        <v>1330.1182131098221</v>
      </c>
      <c r="D30" s="64">
        <f>Res!D30+CI!D30</f>
        <v>1173.8502388092361</v>
      </c>
      <c r="E30" s="64">
        <f>Res!E30+CI!E30</f>
        <v>749.6314412962123</v>
      </c>
      <c r="F30" s="64">
        <f>Res!F30+CI!F30</f>
        <v>833.33463675965118</v>
      </c>
      <c r="G30" s="64">
        <f>Res!G30+CI!G30</f>
        <v>879.5522718114446</v>
      </c>
      <c r="H30" s="64">
        <f>Res!H30+CI!H30</f>
        <v>893.28476659943294</v>
      </c>
      <c r="I30" s="64">
        <f>Res!I30+CI!I30</f>
        <v>923.34057058695862</v>
      </c>
      <c r="J30" s="64">
        <f>Res!J30+CI!J30</f>
        <v>890.66706262066612</v>
      </c>
      <c r="K30" s="64">
        <f>Res!K30+CI!K30</f>
        <v>799.59529022413744</v>
      </c>
      <c r="L30" s="64">
        <f>Res!L30+CI!L30</f>
        <v>1110.1997767612404</v>
      </c>
      <c r="M30" s="64">
        <f>Res!M30+CI!M30</f>
        <v>1342.797092082033</v>
      </c>
    </row>
    <row r="31" spans="1:13">
      <c r="A31" s="63">
        <v>2024</v>
      </c>
      <c r="B31" s="64">
        <f>Res!B31+CI!B31</f>
        <v>1420.8340949897972</v>
      </c>
      <c r="C31" s="64">
        <f>Res!C31+CI!C31</f>
        <v>1358.6526053363764</v>
      </c>
      <c r="D31" s="64">
        <f>Res!D31+CI!D31</f>
        <v>1198.6050523379774</v>
      </c>
      <c r="E31" s="64">
        <f>Res!E31+CI!E31</f>
        <v>764.5720676752718</v>
      </c>
      <c r="F31" s="64">
        <f>Res!F31+CI!F31</f>
        <v>849.79547030814115</v>
      </c>
      <c r="G31" s="64">
        <f>Res!G31+CI!G31</f>
        <v>896.85234341121134</v>
      </c>
      <c r="H31" s="64">
        <f>Res!H31+CI!H31</f>
        <v>910.68918484085486</v>
      </c>
      <c r="I31" s="64">
        <f>Res!I31+CI!I31</f>
        <v>941.22442639550684</v>
      </c>
      <c r="J31" s="64">
        <f>Res!J31+CI!J31</f>
        <v>907.81417135949357</v>
      </c>
      <c r="K31" s="64">
        <f>Res!K31+CI!K31</f>
        <v>814.86610535367356</v>
      </c>
      <c r="L31" s="64">
        <f>Res!L31+CI!L31</f>
        <v>1132.1447799136304</v>
      </c>
      <c r="M31" s="64">
        <f>Res!M31+CI!M31</f>
        <v>1369.4557213722726</v>
      </c>
    </row>
    <row r="32" spans="1:13">
      <c r="A32" s="63">
        <v>2025</v>
      </c>
      <c r="B32" s="64">
        <f>Res!B32+CI!B32</f>
        <v>1450.759189211258</v>
      </c>
      <c r="C32" s="64">
        <f>Res!C32+CI!C32</f>
        <v>1386.9663094797963</v>
      </c>
      <c r="D32" s="64">
        <f>Res!D32+CI!D32</f>
        <v>1223.1495803834321</v>
      </c>
      <c r="E32" s="64">
        <f>Res!E32+CI!E32</f>
        <v>779.33809428127643</v>
      </c>
      <c r="F32" s="64">
        <f>Res!F32+CI!F32</f>
        <v>866.05523486465086</v>
      </c>
      <c r="G32" s="64">
        <f>Res!G32+CI!G32</f>
        <v>913.93183841084237</v>
      </c>
      <c r="H32" s="64">
        <f>Res!H32+CI!H32</f>
        <v>927.86227242468942</v>
      </c>
      <c r="I32" s="64">
        <f>Res!I32+CI!I32</f>
        <v>958.86077925717427</v>
      </c>
      <c r="J32" s="64">
        <f>Res!J32+CI!J32</f>
        <v>924.71446334988536</v>
      </c>
      <c r="K32" s="64">
        <f>Res!K32+CI!K32</f>
        <v>829.90853862476661</v>
      </c>
      <c r="L32" s="64">
        <f>Res!L32+CI!L32</f>
        <v>1153.7602065969452</v>
      </c>
      <c r="M32" s="64">
        <f>Res!M32+CI!M32</f>
        <v>1395.6906654490524</v>
      </c>
    </row>
    <row r="33" spans="1:13">
      <c r="A33" s="63">
        <v>2026</v>
      </c>
      <c r="B33" s="64">
        <f>Res!B33+CI!B33</f>
        <v>1479.3938677238493</v>
      </c>
      <c r="C33" s="64">
        <f>Res!C33+CI!C33</f>
        <v>1414.0651865425193</v>
      </c>
      <c r="D33" s="64">
        <f>Res!D33+CI!D33</f>
        <v>1246.6463799208095</v>
      </c>
      <c r="E33" s="64">
        <f>Res!E33+CI!E33</f>
        <v>793.58863046314286</v>
      </c>
      <c r="F33" s="64">
        <f>Res!F33+CI!F33</f>
        <v>881.75212492734795</v>
      </c>
      <c r="G33" s="64">
        <f>Res!G33+CI!G33</f>
        <v>930.42515009960152</v>
      </c>
      <c r="H33" s="64">
        <f>Res!H33+CI!H33</f>
        <v>944.45112723408977</v>
      </c>
      <c r="I33" s="64">
        <f>Res!I33+CI!I33</f>
        <v>975.9025107141947</v>
      </c>
      <c r="J33" s="64">
        <f>Res!J33+CI!J33</f>
        <v>941.05016649826575</v>
      </c>
      <c r="K33" s="64">
        <f>Res!K33+CI!K33</f>
        <v>844.45315295034334</v>
      </c>
      <c r="L33" s="64">
        <f>Res!L33+CI!L33</f>
        <v>1174.4938628095485</v>
      </c>
      <c r="M33" s="64">
        <f>Res!M33+CI!M33</f>
        <v>1420.8621023623439</v>
      </c>
    </row>
    <row r="34" spans="1:13">
      <c r="A34" s="63">
        <v>2027</v>
      </c>
      <c r="B34" s="64">
        <f>Res!B34+CI!B34</f>
        <v>1507.0073279988715</v>
      </c>
      <c r="C34" s="64">
        <f>Res!C34+CI!C34</f>
        <v>1440.1993828128088</v>
      </c>
      <c r="D34" s="64">
        <f>Res!D34+CI!D34</f>
        <v>1269.3082825858864</v>
      </c>
      <c r="E34" s="64">
        <f>Res!E34+CI!E34</f>
        <v>807.42589118738977</v>
      </c>
      <c r="F34" s="64">
        <f>Res!F34+CI!F34</f>
        <v>896.99459260178241</v>
      </c>
      <c r="G34" s="64">
        <f>Res!G34+CI!G34</f>
        <v>946.4418323465942</v>
      </c>
      <c r="H34" s="64">
        <f>Res!H34+CI!H34</f>
        <v>960.56145633814322</v>
      </c>
      <c r="I34" s="64">
        <f>Res!I34+CI!I34</f>
        <v>992.45355219998146</v>
      </c>
      <c r="J34" s="64">
        <f>Res!J34+CI!J34</f>
        <v>956.91638177066091</v>
      </c>
      <c r="K34" s="64">
        <f>Res!K34+CI!K34</f>
        <v>858.58054251436863</v>
      </c>
      <c r="L34" s="64">
        <f>Res!L34+CI!L34</f>
        <v>1194.5026337026793</v>
      </c>
      <c r="M34" s="64">
        <f>Res!M34+CI!M34</f>
        <v>1445.1554372039516</v>
      </c>
    </row>
    <row r="35" spans="1:13">
      <c r="A35" s="63">
        <v>2028</v>
      </c>
      <c r="B35" s="64">
        <f>Res!B35+CI!B35</f>
        <v>1533.755679736696</v>
      </c>
      <c r="C35" s="64">
        <f>Res!C35+CI!C35</f>
        <v>1465.5233671809294</v>
      </c>
      <c r="D35" s="64">
        <f>Res!D35+CI!D35</f>
        <v>1291.2751560992108</v>
      </c>
      <c r="E35" s="64">
        <f>Res!E35+CI!E35</f>
        <v>820.90800694938832</v>
      </c>
      <c r="F35" s="64">
        <f>Res!F35+CI!F35</f>
        <v>911.84922232215956</v>
      </c>
      <c r="G35" s="64">
        <f>Res!G35+CI!G35</f>
        <v>962.0545647043848</v>
      </c>
      <c r="H35" s="64">
        <f>Res!H35+CI!H35</f>
        <v>976.26912685445654</v>
      </c>
      <c r="I35" s="64">
        <f>Res!I35+CI!I35</f>
        <v>1008.5947196830973</v>
      </c>
      <c r="J35" s="64">
        <f>Res!J35+CI!J35</f>
        <v>972.39337020865401</v>
      </c>
      <c r="K35" s="64">
        <f>Res!K35+CI!K35</f>
        <v>872.36468685173804</v>
      </c>
      <c r="L35" s="64">
        <f>Res!L35+CI!L35</f>
        <v>1213.9550602172626</v>
      </c>
      <c r="M35" s="64">
        <f>Res!M35+CI!M35</f>
        <v>1468.7826685089144</v>
      </c>
    </row>
    <row r="36" spans="1:13">
      <c r="A36" s="63">
        <v>2029</v>
      </c>
      <c r="B36" s="64">
        <f>Res!B36+CI!B36</f>
        <v>1559.8227071476417</v>
      </c>
      <c r="C36" s="64">
        <f>Res!C36+CI!C36</f>
        <v>1490.198443064538</v>
      </c>
      <c r="D36" s="64">
        <f>Res!D36+CI!D36</f>
        <v>1312.6757405649485</v>
      </c>
      <c r="E36" s="64">
        <f>Res!E36+CI!E36</f>
        <v>834.08230363151938</v>
      </c>
      <c r="F36" s="64">
        <f>Res!F36+CI!F36</f>
        <v>926.36366213021756</v>
      </c>
      <c r="G36" s="64">
        <f>Res!G36+CI!G36</f>
        <v>977.30864597331845</v>
      </c>
      <c r="H36" s="64">
        <f>Res!H36+CI!H36</f>
        <v>991.61484590557689</v>
      </c>
      <c r="I36" s="64">
        <f>Res!I36+CI!I36</f>
        <v>1024.3627825204023</v>
      </c>
      <c r="J36" s="64">
        <f>Res!J36+CI!J36</f>
        <v>987.51147693183475</v>
      </c>
      <c r="K36" s="64">
        <f>Res!K36+CI!K36</f>
        <v>885.82818504937541</v>
      </c>
      <c r="L36" s="64">
        <f>Res!L36+CI!L36</f>
        <v>1232.8801334579239</v>
      </c>
      <c r="M36" s="64">
        <f>Res!M36+CI!M36</f>
        <v>1491.7651472846958</v>
      </c>
    </row>
    <row r="37" spans="1:13">
      <c r="A37" s="63">
        <v>2030</v>
      </c>
      <c r="B37" s="64">
        <f>Res!B37+CI!B37</f>
        <v>1585.1573943360536</v>
      </c>
      <c r="C37" s="64">
        <f>Res!C37+CI!C37</f>
        <v>1514.1788420064163</v>
      </c>
      <c r="D37" s="64">
        <f>Res!D37+CI!D37</f>
        <v>1333.4725637993456</v>
      </c>
      <c r="E37" s="64">
        <f>Res!E37+CI!E37</f>
        <v>846.93866096820352</v>
      </c>
      <c r="F37" s="64">
        <f>Res!F37+CI!F37</f>
        <v>940.52775106499769</v>
      </c>
      <c r="G37" s="64">
        <f>Res!G37+CI!G37</f>
        <v>992.19444898270217</v>
      </c>
      <c r="H37" s="64">
        <f>Res!H37+CI!H37</f>
        <v>1006.5899991024428</v>
      </c>
      <c r="I37" s="64">
        <f>Res!I37+CI!I37</f>
        <v>1039.7500026228836</v>
      </c>
      <c r="J37" s="64">
        <f>Res!J37+CI!J37</f>
        <v>1002.2643632921991</v>
      </c>
      <c r="K37" s="64">
        <f>Res!K37+CI!K37</f>
        <v>898.96636619927096</v>
      </c>
      <c r="L37" s="64">
        <f>Res!L37+CI!L37</f>
        <v>1251.2616193144738</v>
      </c>
      <c r="M37" s="64">
        <f>Res!M37+CI!M37</f>
        <v>1514.0859189678749</v>
      </c>
    </row>
    <row r="38" spans="1:13">
      <c r="A38" s="63">
        <v>2031</v>
      </c>
      <c r="B38" s="64">
        <f>Res!B38+CI!B38</f>
        <v>1609.665808258517</v>
      </c>
      <c r="C38" s="64">
        <f>Res!C38+CI!C38</f>
        <v>1537.3792460120171</v>
      </c>
      <c r="D38" s="64">
        <f>Res!D38+CI!D38</f>
        <v>1353.5948001677523</v>
      </c>
      <c r="E38" s="64">
        <f>Res!E38+CI!E38</f>
        <v>859.45127783640987</v>
      </c>
      <c r="F38" s="64">
        <f>Res!F38+CI!F38</f>
        <v>954.31461838786663</v>
      </c>
      <c r="G38" s="64">
        <f>Res!G38+CI!G38</f>
        <v>1006.6853874338412</v>
      </c>
      <c r="H38" s="64">
        <f>Res!H38+CI!H38</f>
        <v>1021.1695241096545</v>
      </c>
      <c r="I38" s="64">
        <f>Res!I38+CI!I38</f>
        <v>1054.7323788287113</v>
      </c>
      <c r="J38" s="64">
        <f>Res!J38+CI!J38</f>
        <v>1016.6307166391584</v>
      </c>
      <c r="K38" s="64">
        <f>Res!K38+CI!K38</f>
        <v>911.761781967351</v>
      </c>
      <c r="L38" s="64">
        <f>Res!L38+CI!L38</f>
        <v>1269.0609958222062</v>
      </c>
      <c r="M38" s="64">
        <f>Res!M38+CI!M38</f>
        <v>1535.7021396202053</v>
      </c>
    </row>
    <row r="39" spans="1:13">
      <c r="A39" s="63">
        <v>2032</v>
      </c>
      <c r="B39" s="64">
        <f>Res!B39+CI!B39</f>
        <v>1633.4314945547571</v>
      </c>
      <c r="C39" s="64">
        <f>Res!C39+CI!C39</f>
        <v>1559.8779248673359</v>
      </c>
      <c r="D39" s="64">
        <f>Res!D39+CI!D39</f>
        <v>1373.1096151657443</v>
      </c>
      <c r="E39" s="64">
        <f>Res!E39+CI!E39</f>
        <v>871.65106922815744</v>
      </c>
      <c r="F39" s="64">
        <f>Res!F39+CI!F39</f>
        <v>967.75768161756639</v>
      </c>
      <c r="G39" s="64">
        <f>Res!G39+CI!G39</f>
        <v>1020.8158987022089</v>
      </c>
      <c r="H39" s="64">
        <f>Res!H39+CI!H39</f>
        <v>1035.3873697524723</v>
      </c>
      <c r="I39" s="64">
        <f>Res!I39+CI!I39</f>
        <v>1069.3440710893244</v>
      </c>
      <c r="J39" s="64">
        <f>Res!J39+CI!J39</f>
        <v>1030.6425870218618</v>
      </c>
      <c r="K39" s="64">
        <f>Res!K39+CI!K39</f>
        <v>924.24234199508146</v>
      </c>
      <c r="L39" s="64">
        <f>Res!L39+CI!L39</f>
        <v>1286.3322019830616</v>
      </c>
      <c r="M39" s="64">
        <f>Res!M39+CI!M39</f>
        <v>1556.678421345563</v>
      </c>
    </row>
    <row r="40" spans="1:13">
      <c r="A40" s="63">
        <v>2033</v>
      </c>
      <c r="B40" s="64">
        <f>Res!B40+CI!B40</f>
        <v>1656.5045815348167</v>
      </c>
      <c r="C40" s="64">
        <f>Res!C40+CI!C40</f>
        <v>1581.7222105879598</v>
      </c>
      <c r="D40" s="64">
        <f>Res!D40+CI!D40</f>
        <v>1392.0579543836611</v>
      </c>
      <c r="E40" s="64">
        <f>Res!E40+CI!E40</f>
        <v>883.556116140055</v>
      </c>
      <c r="F40" s="64">
        <f>Res!F40+CI!F40</f>
        <v>980.87685204721402</v>
      </c>
      <c r="G40" s="64">
        <f>Res!G40+CI!G40</f>
        <v>1034.6068991944239</v>
      </c>
      <c r="H40" s="64">
        <f>Res!H40+CI!H40</f>
        <v>1049.2645683722676</v>
      </c>
      <c r="I40" s="64">
        <f>Res!I40+CI!I40</f>
        <v>1083.606680489406</v>
      </c>
      <c r="J40" s="64">
        <f>Res!J40+CI!J40</f>
        <v>1044.320675324421</v>
      </c>
      <c r="K40" s="64">
        <f>Res!K40+CI!K40</f>
        <v>936.42647270627913</v>
      </c>
      <c r="L40" s="64">
        <f>Res!L40+CI!L40</f>
        <v>1303.1106464921077</v>
      </c>
      <c r="M40" s="64">
        <f>Res!M40+CI!M40</f>
        <v>1577.0576335099959</v>
      </c>
    </row>
    <row r="41" spans="1:13">
      <c r="A41" s="63">
        <v>2034</v>
      </c>
      <c r="B41" s="64">
        <f>Res!B41+CI!B41</f>
        <v>1678.9161208584783</v>
      </c>
      <c r="C41" s="64">
        <f>Res!C41+CI!C41</f>
        <v>1602.9401505520345</v>
      </c>
      <c r="D41" s="64">
        <f>Res!D41+CI!D41</f>
        <v>1410.4629574284045</v>
      </c>
      <c r="E41" s="64">
        <f>Res!E41+CI!E41</f>
        <v>895.17729065893445</v>
      </c>
      <c r="F41" s="64">
        <f>Res!F41+CI!F41</f>
        <v>993.68363980453012</v>
      </c>
      <c r="G41" s="64">
        <f>Res!G41+CI!G41</f>
        <v>1048.0699879508356</v>
      </c>
      <c r="H41" s="64">
        <f>Res!H41+CI!H41</f>
        <v>1062.8122820506896</v>
      </c>
      <c r="I41" s="64">
        <f>Res!I41+CI!I41</f>
        <v>1097.5311494345415</v>
      </c>
      <c r="J41" s="64">
        <f>Res!J41+CI!J41</f>
        <v>1057.674961602602</v>
      </c>
      <c r="K41" s="64">
        <f>Res!K41+CI!K41</f>
        <v>948.32260096476557</v>
      </c>
      <c r="L41" s="64">
        <f>Res!L41+CI!L41</f>
        <v>1319.4077742401569</v>
      </c>
      <c r="M41" s="64">
        <f>Res!M41+CI!M41</f>
        <v>1596.8522022291331</v>
      </c>
    </row>
    <row r="42" spans="1:13">
      <c r="A42" s="63">
        <v>2035</v>
      </c>
      <c r="B42" s="64">
        <f>Res!B42+CI!B42</f>
        <v>1700.669672326429</v>
      </c>
      <c r="C42" s="64">
        <f>Res!C42+CI!C42</f>
        <v>1623.535806050593</v>
      </c>
      <c r="D42" s="64">
        <f>Res!D42+CI!D42</f>
        <v>1428.3287558173688</v>
      </c>
      <c r="E42" s="64">
        <f>Res!E42+CI!E42</f>
        <v>906.51890318842857</v>
      </c>
      <c r="F42" s="64">
        <f>Res!F42+CI!F42</f>
        <v>1006.1830501927127</v>
      </c>
      <c r="G42" s="64">
        <f>Res!G42+CI!G42</f>
        <v>1061.2106980549929</v>
      </c>
      <c r="H42" s="64">
        <f>Res!H42+CI!H42</f>
        <v>1076.0363547620259</v>
      </c>
      <c r="I42" s="64">
        <f>Res!I42+CI!I42</f>
        <v>1111.1237714790868</v>
      </c>
      <c r="J42" s="64">
        <f>Res!J42+CI!J42</f>
        <v>1070.7117602006829</v>
      </c>
      <c r="K42" s="64">
        <f>Res!K42+CI!K42</f>
        <v>959.93660263420497</v>
      </c>
      <c r="L42" s="64">
        <f>Res!L42+CI!L42</f>
        <v>1335.2318717995361</v>
      </c>
      <c r="M42" s="64">
        <f>Res!M42+CI!M42</f>
        <v>1616.0729471380746</v>
      </c>
    </row>
    <row r="43" spans="1:13">
      <c r="A43" s="63">
        <v>2036</v>
      </c>
      <c r="B43" s="64">
        <f>Res!B43+CI!B43</f>
        <v>1721.7786193646964</v>
      </c>
      <c r="C43" s="64">
        <f>Res!C43+CI!C43</f>
        <v>1643.5222077293538</v>
      </c>
      <c r="D43" s="64">
        <f>Res!D43+CI!D43</f>
        <v>1445.6669697341549</v>
      </c>
      <c r="E43" s="64">
        <f>Res!E43+CI!E43</f>
        <v>917.58786165262859</v>
      </c>
      <c r="F43" s="64">
        <f>Res!F43+CI!F43</f>
        <v>1018.3828184425079</v>
      </c>
      <c r="G43" s="64">
        <f>Res!G43+CI!G43</f>
        <v>1074.0372914362099</v>
      </c>
      <c r="H43" s="64">
        <f>Res!H43+CI!H43</f>
        <v>1088.9452329859669</v>
      </c>
      <c r="I43" s="64">
        <f>Res!I43+CI!I43</f>
        <v>1124.3933658732033</v>
      </c>
      <c r="J43" s="64">
        <f>Res!J43+CI!J43</f>
        <v>1083.4396630015528</v>
      </c>
      <c r="K43" s="64">
        <f>Res!K43+CI!K43</f>
        <v>971.27625199716226</v>
      </c>
      <c r="L43" s="64">
        <f>Res!L43+CI!L43</f>
        <v>1350.5956394654245</v>
      </c>
      <c r="M43" s="64">
        <f>Res!M43+CI!M43</f>
        <v>1634.7356872276532</v>
      </c>
    </row>
    <row r="44" spans="1:13">
      <c r="A44" s="63">
        <v>2037</v>
      </c>
      <c r="B44" s="64">
        <f>Res!B44+CI!B44</f>
        <v>1742.2756623638088</v>
      </c>
      <c r="C44" s="64">
        <f>Res!C44+CI!C44</f>
        <v>1662.9300889892838</v>
      </c>
      <c r="D44" s="64">
        <f>Res!D44+CI!D44</f>
        <v>1462.5040596096496</v>
      </c>
      <c r="E44" s="64">
        <f>Res!E44+CI!E44</f>
        <v>928.39696160410745</v>
      </c>
      <c r="F44" s="64">
        <f>Res!F44+CI!F44</f>
        <v>1030.2969088591497</v>
      </c>
      <c r="G44" s="64">
        <f>Res!G44+CI!G44</f>
        <v>1086.5643027048407</v>
      </c>
      <c r="H44" s="64">
        <f>Res!H44+CI!H44</f>
        <v>1101.5533947889194</v>
      </c>
      <c r="I44" s="64">
        <f>Res!I44+CI!I44</f>
        <v>1137.3546595412117</v>
      </c>
      <c r="J44" s="64">
        <f>Res!J44+CI!J44</f>
        <v>1095.8726447041267</v>
      </c>
      <c r="K44" s="64">
        <f>Res!K44+CI!K44</f>
        <v>982.35386340719754</v>
      </c>
      <c r="L44" s="64">
        <f>Res!L44+CI!L44</f>
        <v>1365.5209975397806</v>
      </c>
      <c r="M44" s="64">
        <f>Res!M44+CI!M44</f>
        <v>1652.8668008159366</v>
      </c>
    </row>
    <row r="45" spans="1:13">
      <c r="A45" s="63">
        <v>2038</v>
      </c>
      <c r="B45" s="64">
        <f>Res!B45+CI!B45</f>
        <v>1762.1843495694379</v>
      </c>
      <c r="C45" s="64">
        <f>Res!C45+CI!C45</f>
        <v>1681.7816266820437</v>
      </c>
      <c r="D45" s="64">
        <f>Res!D45+CI!D45</f>
        <v>1478.8591589630948</v>
      </c>
      <c r="E45" s="64">
        <f>Res!E45+CI!E45</f>
        <v>938.95573709633777</v>
      </c>
      <c r="F45" s="64">
        <f>Res!F45+CI!F45</f>
        <v>1041.9357841694411</v>
      </c>
      <c r="G45" s="64">
        <f>Res!G45+CI!G45</f>
        <v>1098.8026839735187</v>
      </c>
      <c r="H45" s="64">
        <f>Res!H45+CI!H45</f>
        <v>1113.8718135006959</v>
      </c>
      <c r="I45" s="64">
        <f>Res!I45+CI!I45</f>
        <v>1150.0188814625517</v>
      </c>
      <c r="J45" s="64">
        <f>Res!J45+CI!J45</f>
        <v>1108.021426444277</v>
      </c>
      <c r="K45" s="64">
        <f>Res!K45+CI!K45</f>
        <v>993.17894406604762</v>
      </c>
      <c r="L45" s="64">
        <f>Res!L45+CI!L45</f>
        <v>1380.0241029585673</v>
      </c>
      <c r="M45" s="64">
        <f>Res!M45+CI!M45</f>
        <v>1670.4857841395465</v>
      </c>
    </row>
    <row r="46" spans="1:13">
      <c r="A46" s="63">
        <v>2039</v>
      </c>
      <c r="B46" s="64">
        <f>Res!B46+CI!B46</f>
        <v>1781.5234448156698</v>
      </c>
      <c r="C46" s="64">
        <f>Res!C46+CI!C46</f>
        <v>1700.0944697297878</v>
      </c>
      <c r="D46" s="64">
        <f>Res!D46+CI!D46</f>
        <v>1494.7474751409352</v>
      </c>
      <c r="E46" s="64">
        <f>Res!E46+CI!E46</f>
        <v>949.27218373302821</v>
      </c>
      <c r="F46" s="64">
        <f>Res!F46+CI!F46</f>
        <v>1053.3082063582485</v>
      </c>
      <c r="G46" s="64">
        <f>Res!G46+CI!G46</f>
        <v>1110.7615937819601</v>
      </c>
      <c r="H46" s="64">
        <f>Res!H46+CI!H46</f>
        <v>1125.9096518290291</v>
      </c>
      <c r="I46" s="64">
        <f>Res!I46+CI!I46</f>
        <v>1162.3953936377179</v>
      </c>
      <c r="J46" s="64">
        <f>Res!J46+CI!J46</f>
        <v>1119.8949330031942</v>
      </c>
      <c r="K46" s="64">
        <f>Res!K46+CI!K46</f>
        <v>1003.7593957154752</v>
      </c>
      <c r="L46" s="64">
        <f>Res!L46+CI!L46</f>
        <v>1394.1176473411072</v>
      </c>
      <c r="M46" s="64">
        <f>Res!M46+CI!M46</f>
        <v>1687.6079262718085</v>
      </c>
    </row>
    <row r="47" spans="1:13">
      <c r="A47" s="63">
        <v>2040</v>
      </c>
      <c r="B47" s="64">
        <f>Res!B47+CI!B47</f>
        <v>1800.3095001279642</v>
      </c>
      <c r="C47" s="64">
        <f>Res!C47+CI!C47</f>
        <v>1717.8843953325925</v>
      </c>
      <c r="D47" s="64">
        <f>Res!D47+CI!D47</f>
        <v>1510.1827876827331</v>
      </c>
      <c r="E47" s="64">
        <f>Res!E47+CI!E47</f>
        <v>959.35377935092447</v>
      </c>
      <c r="F47" s="64">
        <f>Res!F47+CI!F47</f>
        <v>1064.4224427447243</v>
      </c>
      <c r="G47" s="64">
        <f>Res!G47+CI!G47</f>
        <v>1122.4497513797671</v>
      </c>
      <c r="H47" s="64">
        <f>Res!H47+CI!H47</f>
        <v>1137.6757125943464</v>
      </c>
      <c r="I47" s="64">
        <f>Res!I47+CI!I47</f>
        <v>1174.4932735942896</v>
      </c>
      <c r="J47" s="64">
        <f>Res!J47+CI!J47</f>
        <v>1131.5018992126436</v>
      </c>
      <c r="K47" s="64">
        <f>Res!K47+CI!K47</f>
        <v>1014.1030255752721</v>
      </c>
      <c r="L47" s="64">
        <f>Res!L47+CI!L47</f>
        <v>1407.8145467178554</v>
      </c>
      <c r="M47" s="64">
        <f>Res!M47+CI!M47</f>
        <v>1704.2490316184328</v>
      </c>
    </row>
  </sheetData>
  <printOptions horizontalCentered="1" gridLines="1"/>
  <pageMargins left="0.5" right="0.5" top="1" bottom="1" header="0.5" footer="0.5"/>
  <pageSetup scale="80" orientation="landscape" r:id="rId1"/>
  <headerFooter alignWithMargins="0">
    <oddFooter>&amp;R14LGBRA-NRGPOD1-6-DOC 2
14BGBRA-STAFFROG1-19A-DOC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E7ECC-66CF-4695-958C-8BE50512A77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1653589-be70-4e86-8387-5ccaacc3bd25"/>
  </ds:schemaRefs>
</ds:datastoreItem>
</file>

<file path=customXml/itemProps2.xml><?xml version="1.0" encoding="utf-8"?>
<ds:datastoreItem xmlns:ds="http://schemas.openxmlformats.org/officeDocument/2006/customXml" ds:itemID="{8FE9F0CD-723F-4E34-9E69-8F3B59D183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F382E-76BC-4CB4-AC6A-49DCEB0E5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 Non-Disp</vt:lpstr>
      <vt:lpstr>CI Non-Disp</vt:lpstr>
      <vt:lpstr>Total Non-Disp</vt:lpstr>
      <vt:lpstr>Res</vt:lpstr>
      <vt:lpstr>CI</vt:lpstr>
      <vt:lpstr>Total</vt:lpstr>
      <vt:lpstr>'CI Non-Disp'!Print_Area</vt:lpstr>
      <vt:lpstr>'Res Non-Disp'!Print_Area</vt:lpstr>
      <vt:lpstr>'Total Non-Disp'!Print_Area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fpcuser</dc:creator>
  <cp:lastModifiedBy>Shelly Schrand</cp:lastModifiedBy>
  <cp:lastPrinted>2014-07-10T18:17:41Z</cp:lastPrinted>
  <dcterms:created xsi:type="dcterms:W3CDTF">1999-02-05T20:58:09Z</dcterms:created>
  <dcterms:modified xsi:type="dcterms:W3CDTF">2014-07-11T18:26:28Z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