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240" windowWidth="17820" windowHeight="8385" tabRatio="702"/>
  </bookViews>
  <sheets>
    <sheet name="Implicit Assumptions " sheetId="7" r:id="rId1"/>
    <sheet name="Energy Summary" sheetId="19" r:id="rId2"/>
  </sheets>
  <externalReferences>
    <externalReference r:id="rId3"/>
    <externalReference r:id="rId4"/>
  </externalReferences>
  <definedNames>
    <definedName name="AprilDemand">'[1]5 MW DC, Charlotte, NC'!$Q$7</definedName>
    <definedName name="AprilDemandIN">'[1]5 MW DC, Indianapolis, IN'!$Q$7</definedName>
    <definedName name="AprilDemandKY">'[1]5 MW DC, Covington, KY'!$Q$7</definedName>
    <definedName name="AprilDemandSC">'[1]5 MW DC, Greensville, SC'!$Q$7</definedName>
    <definedName name="AprilEnergy">'[2]5 MW DC, Charlotte, NC'!$Q$5</definedName>
    <definedName name="AprilEnergyIN">'[1]5 MW DC, Indianapolis, IN'!$Q$5</definedName>
    <definedName name="AprilEnergyKY">'[1]5 MW DC, Covington, KY'!$Q$5</definedName>
    <definedName name="AprilEnergySC">'[1]5 MW DC, Greensville, SC'!$Q$5</definedName>
    <definedName name="AugDemand">'[1]5 MW DC, Charlotte, NC'!$U$7</definedName>
    <definedName name="AugDemandIN">'[1]5 MW DC, Indianapolis, IN'!$U$7</definedName>
    <definedName name="AugDemandKY">'[1]5 MW DC, Covington, KY'!$U$7</definedName>
    <definedName name="AugDemandSC">'[1]5 MW DC, Greensville, SC'!$U$7</definedName>
    <definedName name="AugEnergy">'[2]5 MW DC, Charlotte, NC'!$U$5</definedName>
    <definedName name="AugEnergyIN">'[1]5 MW DC, Indianapolis, IN'!$U$5</definedName>
    <definedName name="AugEnergyKY">'[1]5 MW DC, Covington, KY'!$U$5</definedName>
    <definedName name="AugEnergySC">'[1]5 MW DC, Greensville, SC'!$U$5</definedName>
    <definedName name="Base">'[1]5 MW DC, Charlotte, NC'!$O$3</definedName>
    <definedName name="BaseIN">'[1]5 MW DC, Indianapolis, IN'!$O$3</definedName>
    <definedName name="BaseKY">'[1]5 MW DC, Covington, KY'!$O$3</definedName>
    <definedName name="BaseSC">'[1]5 MW DC, Greensville, SC'!$O$3</definedName>
    <definedName name="DecDemand">'[1]5 MW DC, Charlotte, NC'!$Y$7</definedName>
    <definedName name="DecDemandIN">'[1]5 MW DC, Indianapolis, IN'!$Y$7</definedName>
    <definedName name="DecDemandKY">'[1]5 MW DC, Covington, KY'!$Y$7</definedName>
    <definedName name="DecDemandSC">'[1]5 MW DC, Greensville, SC'!$Y$7</definedName>
    <definedName name="DecEnergy">'[2]5 MW DC, Charlotte, NC'!$Y$5</definedName>
    <definedName name="DecEnergyIN">'[1]5 MW DC, Indianapolis, IN'!$Y$5</definedName>
    <definedName name="DecEnergyKY">'[1]5 MW DC, Covington, KY'!$Y$5</definedName>
    <definedName name="DecEnergySC">'[1]5 MW DC, Greensville, SC'!$Y$5</definedName>
    <definedName name="FebDemand">'[1]5 MW DC, Charlotte, NC'!$O$7</definedName>
    <definedName name="FebDemandIN">'[1]5 MW DC, Indianapolis, IN'!$O$7</definedName>
    <definedName name="FebDemandKY">'[1]5 MW DC, Covington, KY'!$O$7</definedName>
    <definedName name="FebDemandSC">'[1]5 MW DC, Greensville, SC'!$O$7</definedName>
    <definedName name="FebEnergy">'[2]5 MW DC, Charlotte, NC'!$O$5</definedName>
    <definedName name="FebEnergyIN">'[1]5 MW DC, Indianapolis, IN'!$O$5</definedName>
    <definedName name="FebEnergyKY">'[1]5 MW DC, Covington, KY'!$O$5</definedName>
    <definedName name="FebEnergySC">'[1]5 MW DC, Greensville, SC'!$O$5</definedName>
    <definedName name="JanDemand">'[1]5 MW DC, Charlotte, NC'!$N$7</definedName>
    <definedName name="JanDemandIN">'[1]5 MW DC, Indianapolis, IN'!$N$7</definedName>
    <definedName name="JanDemandKY">'[1]5 MW DC, Covington, KY'!$N$7</definedName>
    <definedName name="JanDemandSC">'[1]5 MW DC, Greensville, SC'!$N$7</definedName>
    <definedName name="JanEnergy">'[2]5 MW DC, Charlotte, NC'!$N$5</definedName>
    <definedName name="JanEnergyIN">'[1]5 MW DC, Indianapolis, IN'!$N$5</definedName>
    <definedName name="JanEnergyKY">'[1]5 MW DC, Covington, KY'!$N$5</definedName>
    <definedName name="JanEnergySC">'[1]5 MW DC, Greensville, SC'!$N$5</definedName>
    <definedName name="JulyDemand">'[1]5 MW DC, Charlotte, NC'!$T$7</definedName>
    <definedName name="JulyDemandIN">'[1]5 MW DC, Indianapolis, IN'!$T$7</definedName>
    <definedName name="JulyDemandKY">'[1]5 MW DC, Covington, KY'!$T$7</definedName>
    <definedName name="JulyDemandSC">'[1]5 MW DC, Greensville, SC'!$T$7</definedName>
    <definedName name="JulyEnergy">'[2]5 MW DC, Charlotte, NC'!$T$5</definedName>
    <definedName name="JulyEnergyIN">'[1]5 MW DC, Indianapolis, IN'!$T$5</definedName>
    <definedName name="JulyEnergyKY">'[1]5 MW DC, Covington, KY'!$T$5</definedName>
    <definedName name="JulyEnergySC">'[1]5 MW DC, Greensville, SC'!$T$5</definedName>
    <definedName name="JuneDemand">'[1]5 MW DC, Charlotte, NC'!$S$7</definedName>
    <definedName name="JuneDemandIN">'[1]5 MW DC, Indianapolis, IN'!$S$7</definedName>
    <definedName name="JuneDemandKY">'[1]5 MW DC, Covington, KY'!$S$7</definedName>
    <definedName name="JuneDemandSC">'[1]5 MW DC, Greensville, SC'!$S$7</definedName>
    <definedName name="JuneEnergy">'[2]5 MW DC, Charlotte, NC'!$S$5</definedName>
    <definedName name="JuneEnergyIN">'[1]5 MW DC, Indianapolis, IN'!$S$5</definedName>
    <definedName name="JuneEnergyKY">'[1]5 MW DC, Covington, KY'!$S$5</definedName>
    <definedName name="JuneEnergySC">'[1]5 MW DC, Greensville, SC'!$S$5</definedName>
    <definedName name="MarchDemand">'[1]5 MW DC, Charlotte, NC'!$P$7</definedName>
    <definedName name="MarchDemandIN">'[1]5 MW DC, Indianapolis, IN'!$P$7</definedName>
    <definedName name="MarchDemandKY">'[1]5 MW DC, Covington, KY'!$P$7</definedName>
    <definedName name="MarchDemandSC">'[1]5 MW DC, Greensville, SC'!$P$7</definedName>
    <definedName name="MarchEnergy">'[2]5 MW DC, Charlotte, NC'!$P$5</definedName>
    <definedName name="MarchEnergyIN">'[1]5 MW DC, Indianapolis, IN'!$P$5</definedName>
    <definedName name="MarchEnergyKY">'[1]5 MW DC, Covington, KY'!$P$5</definedName>
    <definedName name="MarchEnergySC">'[1]5 MW DC, Greensville, SC'!$P$5</definedName>
    <definedName name="MayDemand">'[1]5 MW DC, Charlotte, NC'!$Q$7</definedName>
    <definedName name="MayDemandIN">'[1]5 MW DC, Indianapolis, IN'!$R$7</definedName>
    <definedName name="MayDemandKY">'[1]5 MW DC, Covington, KY'!$R$7</definedName>
    <definedName name="MayDemandSC">'[1]5 MW DC, Greensville, SC'!$R$7</definedName>
    <definedName name="MayEnergy">'[2]5 MW DC, Charlotte, NC'!$R$5</definedName>
    <definedName name="MayEnergyIN">'[1]5 MW DC, Indianapolis, IN'!$R$5</definedName>
    <definedName name="MayEnergyKY">'[1]5 MW DC, Covington, KY'!$R$5</definedName>
    <definedName name="MayEnergySC">'[1]5 MW DC, Greensville, SC'!$R$5</definedName>
    <definedName name="NovDemand">'[1]5 MW DC, Charlotte, NC'!$X$7</definedName>
    <definedName name="NovDemandIN">'[1]5 MW DC, Indianapolis, IN'!$X$7</definedName>
    <definedName name="NovDemandKY">'[1]5 MW DC, Covington, KY'!$X$7</definedName>
    <definedName name="NovDemandSC">'[1]5 MW DC, Greensville, SC'!$X$7</definedName>
    <definedName name="NovEnergy">'[2]5 MW DC, Charlotte, NC'!$X$5</definedName>
    <definedName name="NovEnergyIN">'[1]5 MW DC, Indianapolis, IN'!$X$5</definedName>
    <definedName name="NovEnergyKY">'[1]5 MW DC, Covington, KY'!$X$5</definedName>
    <definedName name="NovEnergySC">'[1]5 MW DC, Greensville, SC'!$X$5</definedName>
    <definedName name="OctDemand">'[1]5 MW DC, Charlotte, NC'!$W$7</definedName>
    <definedName name="OctDemandIN">'[1]5 MW DC, Indianapolis, IN'!$W$7</definedName>
    <definedName name="OctDemandKY">'[1]5 MW DC, Covington, KY'!$W$7</definedName>
    <definedName name="OctDemandSC">'[1]5 MW DC, Greensville, SC'!$W$7</definedName>
    <definedName name="OctEnergy">'[2]5 MW DC, Charlotte, NC'!$W$5</definedName>
    <definedName name="OctEnergyIN">'[1]5 MW DC, Indianapolis, IN'!$W$5</definedName>
    <definedName name="OctEnergyKY">'[1]5 MW DC, Covington, KY'!$W$5</definedName>
    <definedName name="OctEnergySC">'[1]5 MW DC, Greensville, SC'!$W$5</definedName>
    <definedName name="_xlnm.Print_Area" localSheetId="1">'Energy Summary'!$A$1:$AM$42</definedName>
    <definedName name="SeptDemand">'[1]5 MW DC, Charlotte, NC'!$V$7</definedName>
    <definedName name="SeptDemandIN">'[1]5 MW DC, Indianapolis, IN'!$V$7</definedName>
    <definedName name="SeptDemandKY">'[1]5 MW DC, Covington, KY'!$V$7</definedName>
    <definedName name="SeptDemandSC">'[1]5 MW DC, Greensville, SC'!$V$7</definedName>
    <definedName name="SeptEnergy">'[2]5 MW DC, Charlotte, NC'!$V$5</definedName>
    <definedName name="SeptEnergyIN">'[1]5 MW DC, Indianapolis, IN'!$V$5</definedName>
    <definedName name="SeptEnergyKY">'[1]5 MW DC, Covington, KY'!$V$5</definedName>
    <definedName name="SeptEnergySC">'[1]5 MW DC, Greensville, SC'!$V$5</definedName>
  </definedNames>
  <calcPr calcId="145621"/>
</workbook>
</file>

<file path=xl/calcChain.xml><?xml version="1.0" encoding="utf-8"?>
<calcChain xmlns="http://schemas.openxmlformats.org/spreadsheetml/2006/main">
  <c r="L49" i="19"/>
  <c r="L50"/>
  <c r="L51"/>
  <c r="L52"/>
  <c r="L53"/>
  <c r="L54"/>
  <c r="L55"/>
  <c r="L56"/>
  <c r="L57"/>
  <c r="L58"/>
  <c r="L59"/>
  <c r="L60"/>
  <c r="L61"/>
  <c r="L62"/>
  <c r="L63"/>
  <c r="L64"/>
  <c r="L65"/>
  <c r="L66"/>
  <c r="L67"/>
  <c r="L68"/>
  <c r="L69"/>
  <c r="L70"/>
  <c r="L71"/>
  <c r="L48"/>
  <c r="D383"/>
  <c r="C383"/>
  <c r="D382"/>
  <c r="C382"/>
  <c r="D381"/>
  <c r="C381"/>
  <c r="D380"/>
  <c r="C380"/>
  <c r="D379"/>
  <c r="C379"/>
  <c r="D378"/>
  <c r="C378"/>
  <c r="D377"/>
  <c r="C377"/>
  <c r="D376"/>
  <c r="C376"/>
  <c r="D375"/>
  <c r="C375"/>
  <c r="D374"/>
  <c r="C374"/>
  <c r="D373"/>
  <c r="C373"/>
  <c r="D372"/>
  <c r="C372"/>
  <c r="D371"/>
  <c r="C371"/>
  <c r="D370"/>
  <c r="C370"/>
  <c r="D369"/>
  <c r="C369"/>
  <c r="D368"/>
  <c r="C368"/>
  <c r="D367"/>
  <c r="C367"/>
  <c r="D366"/>
  <c r="C366"/>
  <c r="D365"/>
  <c r="C365"/>
  <c r="D364"/>
  <c r="C364"/>
  <c r="D363"/>
  <c r="C363"/>
  <c r="D362"/>
  <c r="C362"/>
  <c r="D361"/>
  <c r="C361"/>
  <c r="D360"/>
  <c r="C360"/>
  <c r="D359"/>
  <c r="C359"/>
  <c r="D358"/>
  <c r="C358"/>
  <c r="D357"/>
  <c r="C357"/>
  <c r="D356"/>
  <c r="C356"/>
  <c r="D355"/>
  <c r="C355"/>
  <c r="D354"/>
  <c r="C354"/>
  <c r="D353"/>
  <c r="C353"/>
  <c r="D352"/>
  <c r="C352"/>
  <c r="D351"/>
  <c r="C351"/>
  <c r="D350"/>
  <c r="C350"/>
  <c r="D349"/>
  <c r="C349"/>
  <c r="D348"/>
  <c r="C348"/>
  <c r="D347"/>
  <c r="C347"/>
  <c r="D346"/>
  <c r="C346"/>
  <c r="D345"/>
  <c r="C345"/>
  <c r="D344"/>
  <c r="C344"/>
  <c r="D343"/>
  <c r="C343"/>
  <c r="D342"/>
  <c r="C342"/>
  <c r="D341"/>
  <c r="C341"/>
  <c r="D340"/>
  <c r="C340"/>
  <c r="D339"/>
  <c r="C339"/>
  <c r="D338"/>
  <c r="C338"/>
  <c r="D337"/>
  <c r="C337"/>
  <c r="D336"/>
  <c r="C336"/>
  <c r="D335"/>
  <c r="C335"/>
  <c r="D334"/>
  <c r="C334"/>
  <c r="D333"/>
  <c r="C333"/>
  <c r="D332"/>
  <c r="C332"/>
  <c r="D331"/>
  <c r="C331"/>
  <c r="D330"/>
  <c r="C330"/>
  <c r="D329"/>
  <c r="C329"/>
  <c r="D328"/>
  <c r="C328"/>
  <c r="D327"/>
  <c r="C327"/>
  <c r="D326"/>
  <c r="C326"/>
  <c r="D325"/>
  <c r="C325"/>
  <c r="D324"/>
  <c r="C324"/>
  <c r="D323"/>
  <c r="C323"/>
  <c r="D322"/>
  <c r="C322"/>
  <c r="D321"/>
  <c r="C321"/>
  <c r="D320"/>
  <c r="C320"/>
  <c r="D319"/>
  <c r="C319"/>
  <c r="D318"/>
  <c r="C318"/>
  <c r="D317"/>
  <c r="C317"/>
  <c r="D316"/>
  <c r="C316"/>
  <c r="D315"/>
  <c r="C315"/>
  <c r="D314"/>
  <c r="C314"/>
  <c r="D313"/>
  <c r="C313"/>
  <c r="D312"/>
  <c r="C312"/>
  <c r="D311"/>
  <c r="C311"/>
  <c r="D310"/>
  <c r="C310"/>
  <c r="D309"/>
  <c r="C309"/>
  <c r="D308"/>
  <c r="C308"/>
  <c r="D307"/>
  <c r="C307"/>
  <c r="D306"/>
  <c r="C306"/>
  <c r="D305"/>
  <c r="C305"/>
  <c r="D304"/>
  <c r="C304"/>
  <c r="D303"/>
  <c r="C303"/>
  <c r="D302"/>
  <c r="C302"/>
  <c r="D301"/>
  <c r="C301"/>
  <c r="D300"/>
  <c r="C300"/>
  <c r="D299"/>
  <c r="C299"/>
  <c r="D298"/>
  <c r="C298"/>
  <c r="D297"/>
  <c r="C297"/>
  <c r="D296"/>
  <c r="C296"/>
  <c r="D295"/>
  <c r="C295"/>
  <c r="D294"/>
  <c r="C294"/>
  <c r="D293"/>
  <c r="C293"/>
  <c r="D292"/>
  <c r="C292"/>
  <c r="D291"/>
  <c r="C291"/>
  <c r="D290"/>
  <c r="C290"/>
  <c r="D289"/>
  <c r="C289"/>
  <c r="D288"/>
  <c r="C288"/>
  <c r="D287"/>
  <c r="C287"/>
  <c r="D286"/>
  <c r="C286"/>
  <c r="D285"/>
  <c r="C285"/>
  <c r="D284"/>
  <c r="C284"/>
  <c r="D283"/>
  <c r="C283"/>
  <c r="D282"/>
  <c r="C282"/>
  <c r="D281"/>
  <c r="C281"/>
  <c r="D280"/>
  <c r="C280"/>
  <c r="D279"/>
  <c r="C279"/>
  <c r="D278"/>
  <c r="C278"/>
  <c r="D277"/>
  <c r="C277"/>
  <c r="D276"/>
  <c r="C276"/>
  <c r="D275"/>
  <c r="C275"/>
  <c r="D274"/>
  <c r="C274"/>
  <c r="D273"/>
  <c r="C273"/>
  <c r="D272"/>
  <c r="C272"/>
  <c r="D271"/>
  <c r="C271"/>
  <c r="D270"/>
  <c r="C270"/>
  <c r="D269"/>
  <c r="C269"/>
  <c r="D268"/>
  <c r="C268"/>
  <c r="D267"/>
  <c r="C267"/>
  <c r="D266"/>
  <c r="C266"/>
  <c r="D265"/>
  <c r="C265"/>
  <c r="D264"/>
  <c r="C264"/>
  <c r="D263"/>
  <c r="C263"/>
  <c r="D262"/>
  <c r="C262"/>
  <c r="D261"/>
  <c r="C261"/>
  <c r="D260"/>
  <c r="C260"/>
  <c r="D259"/>
  <c r="C259"/>
  <c r="D258"/>
  <c r="C258"/>
  <c r="D257"/>
  <c r="C257"/>
  <c r="D256"/>
  <c r="C256"/>
  <c r="D255"/>
  <c r="C255"/>
  <c r="D254"/>
  <c r="C254"/>
  <c r="D253"/>
  <c r="C253"/>
  <c r="D252"/>
  <c r="C252"/>
  <c r="D251"/>
  <c r="C251"/>
  <c r="D250"/>
  <c r="C250"/>
  <c r="D249"/>
  <c r="C249"/>
  <c r="D248"/>
  <c r="C248"/>
  <c r="D247"/>
  <c r="C247"/>
  <c r="D246"/>
  <c r="C246"/>
  <c r="D245"/>
  <c r="C245"/>
  <c r="D244"/>
  <c r="C244"/>
  <c r="D243"/>
  <c r="C243"/>
  <c r="D242"/>
  <c r="C242"/>
  <c r="D241"/>
  <c r="C241"/>
  <c r="D240"/>
  <c r="C240"/>
  <c r="D239"/>
  <c r="C239"/>
  <c r="D238"/>
  <c r="C238"/>
  <c r="D237"/>
  <c r="C237"/>
  <c r="D236"/>
  <c r="C236"/>
  <c r="D235"/>
  <c r="C235"/>
  <c r="D234"/>
  <c r="C234"/>
  <c r="D233"/>
  <c r="C233"/>
  <c r="D232"/>
  <c r="C232"/>
  <c r="D231"/>
  <c r="C231"/>
  <c r="D230"/>
  <c r="C230"/>
  <c r="D229"/>
  <c r="C229"/>
  <c r="D228"/>
  <c r="C228"/>
  <c r="D227"/>
  <c r="C227"/>
  <c r="D226"/>
  <c r="C226"/>
  <c r="D225"/>
  <c r="C225"/>
  <c r="D224"/>
  <c r="C224"/>
  <c r="D223"/>
  <c r="C223"/>
  <c r="D222"/>
  <c r="C222"/>
  <c r="D221"/>
  <c r="C221"/>
  <c r="D220"/>
  <c r="C220"/>
  <c r="D219"/>
  <c r="C219"/>
  <c r="D218"/>
  <c r="C218"/>
  <c r="D217"/>
  <c r="C217"/>
  <c r="D216"/>
  <c r="C216"/>
  <c r="D215"/>
  <c r="C215"/>
  <c r="D214"/>
  <c r="C214"/>
  <c r="D213"/>
  <c r="C213"/>
  <c r="D212"/>
  <c r="C212"/>
  <c r="D211"/>
  <c r="C211"/>
  <c r="D210"/>
  <c r="C210"/>
  <c r="D209"/>
  <c r="C209"/>
  <c r="D208"/>
  <c r="C208"/>
  <c r="D207"/>
  <c r="C207"/>
  <c r="D206"/>
  <c r="C206"/>
  <c r="D205"/>
  <c r="C205"/>
  <c r="D204"/>
  <c r="C204"/>
  <c r="D203"/>
  <c r="C203"/>
  <c r="D202"/>
  <c r="C202"/>
  <c r="D201"/>
  <c r="C201"/>
  <c r="D200"/>
  <c r="C200"/>
  <c r="D199"/>
  <c r="C199"/>
  <c r="D198"/>
  <c r="C198"/>
  <c r="D197"/>
  <c r="C197"/>
  <c r="D196"/>
  <c r="C196"/>
  <c r="D195"/>
  <c r="C195"/>
  <c r="D194"/>
  <c r="C194"/>
  <c r="D193"/>
  <c r="C193"/>
  <c r="D192"/>
  <c r="C192"/>
  <c r="D191"/>
  <c r="C191"/>
  <c r="D190"/>
  <c r="C190"/>
  <c r="D189"/>
  <c r="C189"/>
  <c r="D188"/>
  <c r="C188"/>
  <c r="D187"/>
  <c r="C187"/>
  <c r="D186"/>
  <c r="C186"/>
  <c r="D185"/>
  <c r="C185"/>
  <c r="D184"/>
  <c r="C184"/>
  <c r="D183"/>
  <c r="C183"/>
  <c r="D182"/>
  <c r="C182"/>
  <c r="D181"/>
  <c r="C181"/>
  <c r="D180"/>
  <c r="C180"/>
  <c r="D179"/>
  <c r="C179"/>
  <c r="D178"/>
  <c r="C178"/>
  <c r="D177"/>
  <c r="C177"/>
  <c r="D176"/>
  <c r="C176"/>
  <c r="D175"/>
  <c r="C175"/>
  <c r="D174"/>
  <c r="C174"/>
  <c r="D173"/>
  <c r="C173"/>
  <c r="D172"/>
  <c r="C172"/>
  <c r="D171"/>
  <c r="C171"/>
  <c r="D170"/>
  <c r="C170"/>
  <c r="D169"/>
  <c r="C169"/>
  <c r="D168"/>
  <c r="C168"/>
  <c r="D167"/>
  <c r="C167"/>
  <c r="D166"/>
  <c r="C166"/>
  <c r="D165"/>
  <c r="C165"/>
  <c r="D164"/>
  <c r="C164"/>
  <c r="D163"/>
  <c r="C163"/>
  <c r="D162"/>
  <c r="C162"/>
  <c r="D161"/>
  <c r="C161"/>
  <c r="D160"/>
  <c r="C160"/>
  <c r="D159"/>
  <c r="C159"/>
  <c r="D158"/>
  <c r="C158"/>
  <c r="D157"/>
  <c r="C157"/>
  <c r="D156"/>
  <c r="C156"/>
  <c r="D155"/>
  <c r="C155"/>
  <c r="D154"/>
  <c r="C154"/>
  <c r="D153"/>
  <c r="C153"/>
  <c r="D152"/>
  <c r="C152"/>
  <c r="D151"/>
  <c r="C151"/>
  <c r="D150"/>
  <c r="C150"/>
  <c r="D149"/>
  <c r="C149"/>
  <c r="D148"/>
  <c r="C148"/>
  <c r="D147"/>
  <c r="C147"/>
  <c r="D146"/>
  <c r="C146"/>
  <c r="D145"/>
  <c r="C145"/>
  <c r="D144"/>
  <c r="C144"/>
  <c r="D143"/>
  <c r="C143"/>
  <c r="D142"/>
  <c r="C142"/>
  <c r="D141"/>
  <c r="C141"/>
  <c r="D140"/>
  <c r="C140"/>
  <c r="D139"/>
  <c r="C139"/>
  <c r="D138"/>
  <c r="C138"/>
  <c r="D137"/>
  <c r="C137"/>
  <c r="D136"/>
  <c r="C136"/>
  <c r="D135"/>
  <c r="C135"/>
  <c r="D134"/>
  <c r="C134"/>
  <c r="D133"/>
  <c r="C133"/>
  <c r="D132"/>
  <c r="C132"/>
  <c r="C121"/>
  <c r="D121"/>
  <c r="C122"/>
  <c r="D122"/>
  <c r="C123"/>
  <c r="D123"/>
  <c r="C124"/>
  <c r="D124"/>
  <c r="C125"/>
  <c r="D125"/>
  <c r="C126"/>
  <c r="D126"/>
  <c r="C127"/>
  <c r="D127"/>
  <c r="C128"/>
  <c r="D128"/>
  <c r="C129"/>
  <c r="D129"/>
  <c r="C130"/>
  <c r="D130"/>
  <c r="C131"/>
  <c r="D131"/>
  <c r="D120"/>
  <c r="C120"/>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119"/>
  <c r="F118"/>
  <c r="F117"/>
  <c r="F129" s="1"/>
  <c r="F116"/>
  <c r="F128" s="1"/>
  <c r="F115"/>
  <c r="F114"/>
  <c r="F113"/>
  <c r="F125" s="1"/>
  <c r="F112"/>
  <c r="F124" s="1"/>
  <c r="F111"/>
  <c r="F110"/>
  <c r="F109"/>
  <c r="F121" s="1"/>
  <c r="F108"/>
  <c r="F120" s="1"/>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122"/>
  <c r="F123"/>
  <c r="F126"/>
  <c r="F127"/>
  <c r="F130"/>
  <c r="F131"/>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120"/>
  <c r="E119"/>
  <c r="E109"/>
  <c r="E110"/>
  <c r="E111"/>
  <c r="E112"/>
  <c r="E113"/>
  <c r="E114"/>
  <c r="E115"/>
  <c r="E116"/>
  <c r="E117"/>
  <c r="E118"/>
  <c r="E108"/>
  <c r="E97"/>
  <c r="E98"/>
  <c r="E99"/>
  <c r="E100"/>
  <c r="E101"/>
  <c r="E102"/>
  <c r="E103"/>
  <c r="E104"/>
  <c r="E105"/>
  <c r="E106"/>
  <c r="E107"/>
  <c r="E96"/>
  <c r="E85"/>
  <c r="E86"/>
  <c r="E87"/>
  <c r="E88"/>
  <c r="E89"/>
  <c r="E90"/>
  <c r="E91"/>
  <c r="E92"/>
  <c r="E93"/>
  <c r="E94"/>
  <c r="E95"/>
  <c r="E84"/>
  <c r="E73"/>
  <c r="E74"/>
  <c r="E75"/>
  <c r="E76"/>
  <c r="E77"/>
  <c r="E78"/>
  <c r="E79"/>
  <c r="E80"/>
  <c r="E81"/>
  <c r="E82"/>
  <c r="E83"/>
  <c r="E72"/>
  <c r="E61"/>
  <c r="E62"/>
  <c r="E63"/>
  <c r="E64"/>
  <c r="E65"/>
  <c r="E66"/>
  <c r="E67"/>
  <c r="E68"/>
  <c r="E69"/>
  <c r="E70"/>
  <c r="E71"/>
  <c r="E60"/>
  <c r="AI3"/>
  <c r="AJ3" s="1"/>
  <c r="AK3" s="1"/>
  <c r="AL3" s="1"/>
  <c r="AM3" s="1"/>
  <c r="AN3" s="1"/>
  <c r="AO3" s="1"/>
  <c r="AP3" s="1"/>
  <c r="AQ3" s="1"/>
  <c r="AR3" s="1"/>
  <c r="AS3" s="1"/>
  <c r="AT3" s="1"/>
  <c r="AU3" s="1"/>
  <c r="AV3" s="1"/>
  <c r="AW3" s="1"/>
  <c r="AX3" s="1"/>
  <c r="AY3" s="1"/>
  <c r="AZ3" s="1"/>
  <c r="BA3" s="1"/>
  <c r="BB3" s="1"/>
  <c r="BC3" l="1"/>
  <c r="BD3" s="1"/>
  <c r="BE3" s="1"/>
  <c r="BF3" s="1"/>
  <c r="BG3" s="1"/>
  <c r="BH3" l="1"/>
  <c r="BI3" s="1"/>
  <c r="BK3" l="1"/>
  <c r="BL3" s="1"/>
  <c r="BM3" s="1"/>
  <c r="BN3" s="1"/>
  <c r="BO3" s="1"/>
  <c r="BP3" s="1"/>
  <c r="BQ3" s="1"/>
  <c r="BR3" s="1"/>
  <c r="BS3" s="1"/>
  <c r="BT3" s="1"/>
  <c r="BU3" s="1"/>
  <c r="BV3" s="1"/>
  <c r="BW3" s="1"/>
  <c r="BJ3"/>
  <c r="AM21" l="1"/>
  <c r="AY21" l="1"/>
  <c r="BK21" l="1"/>
  <c r="BW21" l="1"/>
</calcChain>
</file>

<file path=xl/sharedStrings.xml><?xml version="1.0" encoding="utf-8"?>
<sst xmlns="http://schemas.openxmlformats.org/spreadsheetml/2006/main" count="94" uniqueCount="38">
  <si>
    <t>OH</t>
  </si>
  <si>
    <t>IN</t>
  </si>
  <si>
    <t>KY</t>
  </si>
  <si>
    <t>FL</t>
  </si>
  <si>
    <t>Non- Res</t>
  </si>
  <si>
    <t>Res</t>
  </si>
  <si>
    <t>DEC- NC</t>
  </si>
  <si>
    <t>DEC- SC</t>
  </si>
  <si>
    <t>NC</t>
  </si>
  <si>
    <t>SC</t>
  </si>
  <si>
    <t>Costs</t>
  </si>
  <si>
    <t>Tax Credits</t>
  </si>
  <si>
    <t>Fed ITC remains at 30% until scheduled decline to 10% in 2017.
NC ETC remains at 35% through 2015.
No other tax credits assumed</t>
  </si>
  <si>
    <t>DEP- NC</t>
  </si>
  <si>
    <t>DEP- SC</t>
  </si>
  <si>
    <t>Cumulative (Annual) kWh</t>
  </si>
  <si>
    <t>Enterprise Total</t>
  </si>
  <si>
    <t>Cumulative (Monthly) kWh</t>
  </si>
  <si>
    <t>Check</t>
  </si>
  <si>
    <t>BASE CASE ANNUAL ENERGY</t>
  </si>
  <si>
    <t>BASE CASE MONTHLY ENERGY</t>
  </si>
  <si>
    <t>3rd Party Leasing</t>
  </si>
  <si>
    <t>Utility level caps that currently exit in South Carolina, Indiana and Kentucky are assumed to be increased over time</t>
  </si>
  <si>
    <t>NEM CAPS</t>
  </si>
  <si>
    <t>Already allowed in Ohio and Florida.
Legislative initiatives will result in 3rd party leasing being allowed in NC and SC by 2015, and in KY and IN by 2016.</t>
  </si>
  <si>
    <t xml:space="preserve">2013 based on level of additions realized during 1st half of 2013.   Implementation of 3rd party leasing in 2015 combined with increased customer awareness about cost, the expiration of NC ETC in 2015, and the reduction of the FED ITC from 30% to 10% in 2016 results in spike in activity (especially) in 2015.  </t>
  </si>
  <si>
    <t>2013 based on level of additions realized during 1st half of 2013 except for DEP, for which 2012 additions were assumed.  2014 reflects same percentage level of incremental additions as 2013 but with Non-Residential reflecting an additional 166 kW due to SC PACE grants in 2014 (127 kW at DEC and 39 kW at DEP).  Implementation of 3rd party leasing in 2015 begins to have postive impact on level of installations, but pace of customer awareness and resulting adoption is slower relative to NC.</t>
  </si>
  <si>
    <t>2013 and 2014 based on level of additions realized during 1st half of 2013. Implementation of 3rd party leasing in 2016 has postive impact on level of installations, but customer awareness and resulting adoption is slow to materialize.</t>
  </si>
  <si>
    <t>2013 based on level of additions realized during 1st half of 2013. Strong and increasing level of new installations reflects substantial portion of solar to meet Ohio REPS is located behind the meter.   Customer awareness about cost and reduction of the FED ITC from 30% to 10% in 2016 begins to have some positive impact.</t>
  </si>
  <si>
    <t>For the 2nd half of 2013, residential assumes 110% of the level of additions realized during 1st half of 2013. and commercial assumes 200% the level of additions realized during 1st half of 2013.  Increasing customer awareness about cost, availability of 3rd party leasing and reduction of the FED ITC from 30% to 10% in 2016 begins to have positive impact as early as 2014.</t>
  </si>
  <si>
    <t>Implicit Assumptions and Commentary For Fall 2013 Net Metering (NEM) Forecast</t>
  </si>
  <si>
    <t xml:space="preserve">     payments.  When incentives expire or are reduced, lease payments could increase. </t>
  </si>
  <si>
    <t>* Solar service companies promoting leasing will claim benefits from state and federal incentives, which in-turn, could be passed back to their customers indirectly in the form of lower lease</t>
  </si>
  <si>
    <t>Residential @ mid $4/watt in 2013 declining to low $3/watt
Non-Residential @ high $3/watt in 2013 declining to mid $2/watt</t>
  </si>
  <si>
    <t>Non-Res Mthly SHR</t>
  </si>
  <si>
    <t>Res Mthly SHR</t>
  </si>
  <si>
    <t>TOTAL</t>
  </si>
  <si>
    <t>KWH</t>
  </si>
</sst>
</file>

<file path=xl/styles.xml><?xml version="1.0" encoding="utf-8"?>
<styleSheet xmlns="http://schemas.openxmlformats.org/spreadsheetml/2006/main">
  <numFmts count="3">
    <numFmt numFmtId="43" formatCode="_(* #,##0.00_);_(* \(#,##0.00\);_(* &quot;-&quot;??_);_(@_)"/>
    <numFmt numFmtId="164" formatCode="_(* #,##0_);_(* \(#,##0\);_(* &quot;-&quot;??_);_(@_)"/>
    <numFmt numFmtId="165" formatCode="0.00000"/>
  </numFmts>
  <fonts count="1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color theme="1"/>
      <name val="Arial"/>
      <family val="2"/>
    </font>
    <font>
      <i/>
      <sz val="11"/>
      <color theme="1"/>
      <name val="Calibri"/>
      <family val="2"/>
      <scheme val="minor"/>
    </font>
    <font>
      <b/>
      <i/>
      <sz val="11"/>
      <color theme="1"/>
      <name val="Calibri"/>
      <family val="2"/>
      <scheme val="minor"/>
    </font>
    <font>
      <sz val="11"/>
      <color rgb="FF969696"/>
      <name val="Calibri"/>
      <family val="2"/>
      <scheme val="minor"/>
    </font>
    <font>
      <b/>
      <sz val="11"/>
      <color rgb="FF969696"/>
      <name val="Calibri"/>
      <family val="2"/>
      <scheme val="minor"/>
    </font>
    <font>
      <b/>
      <sz val="11"/>
      <color theme="0" tint="-0.499984740745262"/>
      <name val="Calibri"/>
      <family val="2"/>
      <scheme val="minor"/>
    </font>
    <font>
      <sz val="11"/>
      <color theme="0" tint="-0.499984740745262"/>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969696"/>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150">
    <xf numFmtId="0" fontId="0" fillId="0" borderId="0" xfId="0"/>
    <xf numFmtId="0" fontId="2" fillId="0" borderId="0" xfId="0" applyFont="1"/>
    <xf numFmtId="0" fontId="2" fillId="5" borderId="5" xfId="0" applyFont="1" applyFill="1" applyBorder="1"/>
    <xf numFmtId="0" fontId="2" fillId="6" borderId="2" xfId="0" applyFont="1" applyFill="1" applyBorder="1"/>
    <xf numFmtId="0" fontId="2" fillId="6" borderId="5" xfId="0" applyFont="1" applyFill="1" applyBorder="1"/>
    <xf numFmtId="0" fontId="2" fillId="7" borderId="5" xfId="0" applyFont="1" applyFill="1" applyBorder="1"/>
    <xf numFmtId="0" fontId="2" fillId="8" borderId="5" xfId="0" applyFont="1" applyFill="1" applyBorder="1"/>
    <xf numFmtId="0" fontId="2" fillId="9" borderId="5" xfId="0" applyFont="1" applyFill="1" applyBorder="1"/>
    <xf numFmtId="0" fontId="2" fillId="10" borderId="5" xfId="0" applyFont="1" applyFill="1" applyBorder="1"/>
    <xf numFmtId="0" fontId="2" fillId="2" borderId="5" xfId="0" applyFont="1" applyFill="1" applyBorder="1"/>
    <xf numFmtId="0" fontId="2" fillId="3" borderId="5" xfId="0" applyFont="1" applyFill="1" applyBorder="1"/>
    <xf numFmtId="0" fontId="2" fillId="3" borderId="9" xfId="0" applyFont="1" applyFill="1" applyBorder="1"/>
    <xf numFmtId="0" fontId="2" fillId="4" borderId="17" xfId="0" applyFont="1" applyFill="1" applyBorder="1"/>
    <xf numFmtId="0" fontId="0" fillId="4" borderId="18" xfId="0" applyFill="1" applyBorder="1"/>
    <xf numFmtId="0" fontId="4" fillId="0" borderId="0" xfId="0" applyFont="1"/>
    <xf numFmtId="0" fontId="0" fillId="0" borderId="0" xfId="0"/>
    <xf numFmtId="164" fontId="1" fillId="6" borderId="21" xfId="1" applyNumberFormat="1" applyFont="1" applyFill="1" applyBorder="1"/>
    <xf numFmtId="164" fontId="1" fillId="7" borderId="21" xfId="1" applyNumberFormat="1" applyFont="1" applyFill="1" applyBorder="1"/>
    <xf numFmtId="164" fontId="1" fillId="8" borderId="21" xfId="1" applyNumberFormat="1" applyFont="1" applyFill="1" applyBorder="1"/>
    <xf numFmtId="164" fontId="1" fillId="9" borderId="21" xfId="1" applyNumberFormat="1" applyFont="1" applyFill="1" applyBorder="1"/>
    <xf numFmtId="164" fontId="1" fillId="5" borderId="21" xfId="1" applyNumberFormat="1" applyFont="1" applyFill="1" applyBorder="1"/>
    <xf numFmtId="164" fontId="1" fillId="10" borderId="21" xfId="1" applyNumberFormat="1" applyFont="1" applyFill="1" applyBorder="1"/>
    <xf numFmtId="164" fontId="1" fillId="3" borderId="21" xfId="1" applyNumberFormat="1" applyFont="1" applyFill="1" applyBorder="1"/>
    <xf numFmtId="164" fontId="1" fillId="3" borderId="6" xfId="1" applyNumberFormat="1" applyFont="1" applyFill="1" applyBorder="1"/>
    <xf numFmtId="164" fontId="0" fillId="6" borderId="42" xfId="1" applyNumberFormat="1" applyFont="1" applyFill="1" applyBorder="1"/>
    <xf numFmtId="164" fontId="0" fillId="6" borderId="43" xfId="1" applyNumberFormat="1" applyFont="1" applyFill="1" applyBorder="1"/>
    <xf numFmtId="164" fontId="1" fillId="6" borderId="36" xfId="1" applyNumberFormat="1" applyFont="1" applyFill="1" applyBorder="1"/>
    <xf numFmtId="164" fontId="1" fillId="7" borderId="36" xfId="1" applyNumberFormat="1" applyFont="1" applyFill="1" applyBorder="1"/>
    <xf numFmtId="164" fontId="1" fillId="8" borderId="36" xfId="1" applyNumberFormat="1" applyFont="1" applyFill="1" applyBorder="1"/>
    <xf numFmtId="164" fontId="1" fillId="9" borderId="36" xfId="1" applyNumberFormat="1" applyFont="1" applyFill="1" applyBorder="1"/>
    <xf numFmtId="164" fontId="1" fillId="5" borderId="36" xfId="1" applyNumberFormat="1" applyFont="1" applyFill="1" applyBorder="1"/>
    <xf numFmtId="164" fontId="1" fillId="10" borderId="36" xfId="1" applyNumberFormat="1" applyFont="1" applyFill="1" applyBorder="1"/>
    <xf numFmtId="164" fontId="1" fillId="3" borderId="36" xfId="1" applyNumberFormat="1" applyFont="1" applyFill="1" applyBorder="1"/>
    <xf numFmtId="164" fontId="1" fillId="3" borderId="37" xfId="1" applyNumberFormat="1" applyFont="1" applyFill="1" applyBorder="1"/>
    <xf numFmtId="164" fontId="1" fillId="2" borderId="36" xfId="1" applyNumberFormat="1" applyFont="1" applyFill="1" applyBorder="1"/>
    <xf numFmtId="0" fontId="2" fillId="0" borderId="0" xfId="0" applyFont="1" applyFill="1" applyBorder="1" applyAlignment="1">
      <alignment horizontal="center" vertical="center"/>
    </xf>
    <xf numFmtId="0" fontId="2" fillId="0" borderId="0" xfId="0" applyFont="1" applyFill="1" applyBorder="1"/>
    <xf numFmtId="0" fontId="2" fillId="0" borderId="22" xfId="0" applyFont="1" applyFill="1" applyBorder="1" applyAlignment="1">
      <alignment horizontal="center" vertical="center"/>
    </xf>
    <xf numFmtId="0" fontId="2" fillId="0" borderId="17" xfId="0" applyFont="1" applyFill="1" applyBorder="1"/>
    <xf numFmtId="0" fontId="2" fillId="0" borderId="0" xfId="0" applyFont="1" applyFill="1"/>
    <xf numFmtId="37" fontId="2" fillId="0" borderId="22" xfId="2" applyNumberFormat="1" applyFont="1" applyFill="1" applyBorder="1"/>
    <xf numFmtId="17" fontId="2" fillId="0" borderId="39" xfId="0" applyNumberFormat="1" applyFont="1" applyFill="1" applyBorder="1" applyAlignment="1">
      <alignment horizontal="center"/>
    </xf>
    <xf numFmtId="17" fontId="2" fillId="0" borderId="14" xfId="0" applyNumberFormat="1" applyFont="1" applyBorder="1" applyAlignment="1">
      <alignment horizontal="center"/>
    </xf>
    <xf numFmtId="1" fontId="2" fillId="0" borderId="14" xfId="0" applyNumberFormat="1" applyFont="1" applyBorder="1" applyAlignment="1">
      <alignment horizontal="center"/>
    </xf>
    <xf numFmtId="37" fontId="2" fillId="0" borderId="0" xfId="2" applyNumberFormat="1" applyFont="1" applyFill="1" applyBorder="1"/>
    <xf numFmtId="37" fontId="6" fillId="0" borderId="0" xfId="2" applyNumberFormat="1" applyFont="1" applyFill="1" applyBorder="1" applyAlignment="1">
      <alignment horizontal="right"/>
    </xf>
    <xf numFmtId="37" fontId="6" fillId="0" borderId="0" xfId="2" applyNumberFormat="1" applyFont="1" applyFill="1" applyBorder="1"/>
    <xf numFmtId="10" fontId="0" fillId="0" borderId="0" xfId="2" applyNumberFormat="1" applyFont="1"/>
    <xf numFmtId="37" fontId="7" fillId="6" borderId="44" xfId="0" applyNumberFormat="1" applyFont="1" applyFill="1" applyBorder="1"/>
    <xf numFmtId="164" fontId="7" fillId="6" borderId="42" xfId="1" applyNumberFormat="1" applyFont="1" applyFill="1" applyBorder="1"/>
    <xf numFmtId="37" fontId="7" fillId="6" borderId="40" xfId="0" applyNumberFormat="1" applyFont="1" applyFill="1" applyBorder="1"/>
    <xf numFmtId="164" fontId="7" fillId="6" borderId="21" xfId="1" applyNumberFormat="1" applyFont="1" applyFill="1" applyBorder="1"/>
    <xf numFmtId="37" fontId="7" fillId="7" borderId="40" xfId="0" applyNumberFormat="1" applyFont="1" applyFill="1" applyBorder="1"/>
    <xf numFmtId="164" fontId="7" fillId="7" borderId="21" xfId="1" applyNumberFormat="1" applyFont="1" applyFill="1" applyBorder="1"/>
    <xf numFmtId="37" fontId="7" fillId="8" borderId="40" xfId="0" applyNumberFormat="1" applyFont="1" applyFill="1" applyBorder="1"/>
    <xf numFmtId="164" fontId="7" fillId="8" borderId="21" xfId="1" applyNumberFormat="1" applyFont="1" applyFill="1" applyBorder="1"/>
    <xf numFmtId="37" fontId="7" fillId="9" borderId="40" xfId="0" applyNumberFormat="1" applyFont="1" applyFill="1" applyBorder="1"/>
    <xf numFmtId="164" fontId="7" fillId="9" borderId="21" xfId="1" applyNumberFormat="1" applyFont="1" applyFill="1" applyBorder="1"/>
    <xf numFmtId="37" fontId="7" fillId="5" borderId="40" xfId="0" applyNumberFormat="1" applyFont="1" applyFill="1" applyBorder="1"/>
    <xf numFmtId="164" fontId="7" fillId="5" borderId="21" xfId="1" applyNumberFormat="1" applyFont="1" applyFill="1" applyBorder="1"/>
    <xf numFmtId="37" fontId="7" fillId="10" borderId="40" xfId="0" applyNumberFormat="1" applyFont="1" applyFill="1" applyBorder="1"/>
    <xf numFmtId="164" fontId="7" fillId="10" borderId="21" xfId="1" applyNumberFormat="1" applyFont="1" applyFill="1" applyBorder="1"/>
    <xf numFmtId="37" fontId="7" fillId="2" borderId="7" xfId="0" applyNumberFormat="1" applyFont="1" applyFill="1" applyBorder="1"/>
    <xf numFmtId="164" fontId="7" fillId="2" borderId="36" xfId="1" applyNumberFormat="1" applyFont="1" applyFill="1" applyBorder="1"/>
    <xf numFmtId="37" fontId="7" fillId="3" borderId="40" xfId="0" applyNumberFormat="1" applyFont="1" applyFill="1" applyBorder="1"/>
    <xf numFmtId="164" fontId="7" fillId="3" borderId="21" xfId="1" applyNumberFormat="1" applyFont="1" applyFill="1" applyBorder="1"/>
    <xf numFmtId="37" fontId="7" fillId="3" borderId="41" xfId="0" applyNumberFormat="1" applyFont="1" applyFill="1" applyBorder="1"/>
    <xf numFmtId="164" fontId="7" fillId="3" borderId="6" xfId="1" applyNumberFormat="1" applyFont="1" applyFill="1" applyBorder="1"/>
    <xf numFmtId="37" fontId="8" fillId="0" borderId="22" xfId="2" applyNumberFormat="1" applyFont="1" applyFill="1" applyBorder="1"/>
    <xf numFmtId="0" fontId="5" fillId="0" borderId="0" xfId="0" applyFont="1"/>
    <xf numFmtId="0" fontId="2" fillId="0" borderId="0" xfId="0" applyFont="1" applyBorder="1" applyAlignment="1">
      <alignment horizontal="center" vertical="center"/>
    </xf>
    <xf numFmtId="0" fontId="0" fillId="0" borderId="0" xfId="0" applyFont="1" applyBorder="1" applyAlignment="1">
      <alignment horizontal="left" vertical="center" wrapText="1" indent="1"/>
    </xf>
    <xf numFmtId="37" fontId="8" fillId="0" borderId="18" xfId="2" applyNumberFormat="1" applyFont="1" applyFill="1" applyBorder="1"/>
    <xf numFmtId="0" fontId="0" fillId="11" borderId="22" xfId="0" applyFill="1" applyBorder="1"/>
    <xf numFmtId="0" fontId="2" fillId="11" borderId="35" xfId="0" applyFont="1" applyFill="1" applyBorder="1"/>
    <xf numFmtId="0" fontId="2" fillId="11" borderId="36" xfId="0" applyFont="1" applyFill="1" applyBorder="1"/>
    <xf numFmtId="0" fontId="2" fillId="11" borderId="37" xfId="0" applyFont="1" applyFill="1" applyBorder="1"/>
    <xf numFmtId="0" fontId="2" fillId="11" borderId="22" xfId="0" applyFont="1" applyFill="1" applyBorder="1"/>
    <xf numFmtId="0" fontId="9" fillId="0" borderId="39" xfId="0" applyFont="1" applyFill="1" applyBorder="1" applyAlignment="1">
      <alignment horizontal="center"/>
    </xf>
    <xf numFmtId="37" fontId="10" fillId="6" borderId="20" xfId="0" applyNumberFormat="1" applyFont="1" applyFill="1" applyBorder="1"/>
    <xf numFmtId="37" fontId="10" fillId="6" borderId="7" xfId="0" applyNumberFormat="1" applyFont="1" applyFill="1" applyBorder="1"/>
    <xf numFmtId="37" fontId="10" fillId="7" borderId="7" xfId="0" applyNumberFormat="1" applyFont="1" applyFill="1" applyBorder="1"/>
    <xf numFmtId="37" fontId="10" fillId="8" borderId="7" xfId="0" applyNumberFormat="1" applyFont="1" applyFill="1" applyBorder="1"/>
    <xf numFmtId="37" fontId="10" fillId="9" borderId="7" xfId="0" applyNumberFormat="1" applyFont="1" applyFill="1" applyBorder="1"/>
    <xf numFmtId="37" fontId="10" fillId="5" borderId="7" xfId="0" applyNumberFormat="1" applyFont="1" applyFill="1" applyBorder="1"/>
    <xf numFmtId="37" fontId="10" fillId="10" borderId="7" xfId="0" applyNumberFormat="1" applyFont="1" applyFill="1" applyBorder="1"/>
    <xf numFmtId="37" fontId="10" fillId="2" borderId="7" xfId="0" applyNumberFormat="1" applyFont="1" applyFill="1" applyBorder="1"/>
    <xf numFmtId="37" fontId="10" fillId="3" borderId="7" xfId="0" applyNumberFormat="1" applyFont="1" applyFill="1" applyBorder="1"/>
    <xf numFmtId="37" fontId="10" fillId="3" borderId="10" xfId="0" applyNumberFormat="1" applyFont="1" applyFill="1" applyBorder="1"/>
    <xf numFmtId="37" fontId="10" fillId="0" borderId="17" xfId="0" applyNumberFormat="1" applyFont="1" applyFill="1" applyBorder="1"/>
    <xf numFmtId="0" fontId="0" fillId="0" borderId="0" xfId="0" applyAlignment="1">
      <alignment horizontal="right"/>
    </xf>
    <xf numFmtId="164" fontId="0" fillId="0" borderId="0" xfId="1" applyNumberFormat="1" applyFont="1"/>
    <xf numFmtId="0" fontId="0" fillId="0" borderId="0" xfId="0" quotePrefix="1" applyAlignment="1">
      <alignment horizontal="left"/>
    </xf>
    <xf numFmtId="165" fontId="0" fillId="0" borderId="0" xfId="0" applyNumberFormat="1"/>
    <xf numFmtId="17" fontId="2" fillId="0" borderId="0" xfId="0" applyNumberFormat="1" applyFont="1" applyFill="1" applyBorder="1" applyAlignment="1">
      <alignment horizontal="center"/>
    </xf>
    <xf numFmtId="17" fontId="2" fillId="0" borderId="0" xfId="0" applyNumberFormat="1" applyFont="1" applyBorder="1" applyAlignment="1">
      <alignment horizontal="center"/>
    </xf>
    <xf numFmtId="164" fontId="0" fillId="0" borderId="0" xfId="0" applyNumberFormat="1"/>
    <xf numFmtId="0" fontId="2" fillId="3" borderId="48" xfId="0" applyFont="1" applyFill="1" applyBorder="1" applyAlignment="1">
      <alignment horizontal="center"/>
    </xf>
    <xf numFmtId="37" fontId="7" fillId="4" borderId="0" xfId="0" applyNumberFormat="1" applyFont="1" applyFill="1" applyBorder="1"/>
    <xf numFmtId="164" fontId="7" fillId="4" borderId="0" xfId="1" applyNumberFormat="1" applyFont="1" applyFill="1" applyBorder="1"/>
    <xf numFmtId="164" fontId="1" fillId="3" borderId="0" xfId="1" applyNumberFormat="1" applyFont="1" applyFill="1" applyBorder="1"/>
    <xf numFmtId="164" fontId="0" fillId="0" borderId="0" xfId="0" applyNumberFormat="1" applyBorder="1"/>
    <xf numFmtId="0" fontId="0" fillId="0" borderId="0" xfId="0" applyAlignment="1">
      <alignment horizontal="center"/>
    </xf>
    <xf numFmtId="0" fontId="0" fillId="0" borderId="0" xfId="0" quotePrefix="1" applyAlignment="1">
      <alignment horizontal="center"/>
    </xf>
    <xf numFmtId="0" fontId="2" fillId="0" borderId="21" xfId="0" applyFont="1" applyBorder="1" applyAlignment="1">
      <alignment horizontal="center" vertical="center"/>
    </xf>
    <xf numFmtId="0" fontId="0" fillId="0" borderId="3" xfId="0" applyBorder="1" applyAlignment="1">
      <alignment horizontal="left" vertical="center" wrapText="1" indent="1"/>
    </xf>
    <xf numFmtId="0" fontId="0" fillId="0" borderId="4" xfId="0" applyFont="1" applyBorder="1" applyAlignment="1">
      <alignment horizontal="left" vertical="center" wrapText="1" indent="1"/>
    </xf>
    <xf numFmtId="0" fontId="0" fillId="0" borderId="5" xfId="0" applyFont="1" applyBorder="1" applyAlignment="1">
      <alignment horizontal="left" vertical="center" wrapText="1" indent="1"/>
    </xf>
    <xf numFmtId="0" fontId="0" fillId="0" borderId="3" xfId="0" applyFont="1" applyBorder="1" applyAlignment="1">
      <alignment horizontal="left" vertical="center" wrapText="1" indent="1"/>
    </xf>
    <xf numFmtId="0" fontId="2" fillId="0" borderId="38" xfId="0" applyFont="1" applyBorder="1" applyAlignment="1">
      <alignment horizontal="center" vertical="center"/>
    </xf>
    <xf numFmtId="0" fontId="0" fillId="0" borderId="6" xfId="0" applyFont="1" applyBorder="1" applyAlignment="1">
      <alignment horizontal="left" vertical="center" wrapText="1" indent="1"/>
    </xf>
    <xf numFmtId="0" fontId="0" fillId="0" borderId="8" xfId="0" applyFont="1" applyBorder="1" applyAlignment="1">
      <alignment horizontal="left" vertical="center" wrapText="1" indent="1"/>
    </xf>
    <xf numFmtId="0" fontId="0" fillId="0" borderId="9" xfId="0" applyFont="1" applyBorder="1" applyAlignment="1">
      <alignment horizontal="left" vertical="center" wrapText="1" indent="1"/>
    </xf>
    <xf numFmtId="0" fontId="2" fillId="0" borderId="26" xfId="0" applyFont="1" applyBorder="1" applyAlignment="1">
      <alignment horizontal="center" vertical="center" textRotation="90"/>
    </xf>
    <xf numFmtId="0" fontId="2" fillId="0" borderId="27" xfId="0" applyFont="1" applyBorder="1" applyAlignment="1">
      <alignment horizontal="center" vertical="center" textRotation="90"/>
    </xf>
    <xf numFmtId="0" fontId="2" fillId="0" borderId="28" xfId="0" applyFont="1" applyBorder="1" applyAlignment="1">
      <alignment horizontal="center" vertical="center" textRotation="90"/>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0" fillId="0" borderId="24" xfId="0" applyBorder="1" applyAlignment="1">
      <alignment horizontal="left" vertical="center" wrapText="1" indent="1"/>
    </xf>
    <xf numFmtId="0" fontId="0" fillId="0" borderId="0" xfId="0" applyBorder="1" applyAlignment="1">
      <alignment horizontal="left" vertical="center" wrapText="1" indent="1"/>
    </xf>
    <xf numFmtId="0" fontId="0" fillId="0" borderId="25" xfId="0" applyBorder="1" applyAlignment="1">
      <alignment horizontal="left" vertical="center" wrapText="1" indent="1"/>
    </xf>
    <xf numFmtId="0" fontId="2" fillId="0" borderId="19" xfId="0" applyFont="1" applyBorder="1" applyAlignment="1">
      <alignment horizontal="center" vertic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vertical="center" wrapText="1" indent="1"/>
    </xf>
    <xf numFmtId="0" fontId="0" fillId="0" borderId="11" xfId="0" applyFont="1" applyBorder="1" applyAlignment="1">
      <alignment horizontal="left" vertical="center" wrapText="1" indent="1"/>
    </xf>
    <xf numFmtId="0" fontId="0" fillId="0" borderId="13" xfId="0" applyFont="1" applyBorder="1" applyAlignment="1">
      <alignment horizontal="left" vertical="center" wrapText="1" indent="1"/>
    </xf>
    <xf numFmtId="0" fontId="0" fillId="0" borderId="45" xfId="0" applyBorder="1" applyAlignment="1">
      <alignment horizontal="left" vertical="center" wrapText="1" indent="1"/>
    </xf>
    <xf numFmtId="0" fontId="0" fillId="0" borderId="23" xfId="0" applyBorder="1" applyAlignment="1">
      <alignment horizontal="left" vertical="center" wrapText="1" indent="1"/>
    </xf>
    <xf numFmtId="0" fontId="0" fillId="0" borderId="46" xfId="0" applyBorder="1" applyAlignment="1">
      <alignment horizontal="left" vertical="center" wrapText="1" indent="1"/>
    </xf>
    <xf numFmtId="0" fontId="0" fillId="0" borderId="42" xfId="0" applyBorder="1" applyAlignment="1">
      <alignment horizontal="left" vertical="center" wrapText="1" indent="1"/>
    </xf>
    <xf numFmtId="0" fontId="0" fillId="0" borderId="44" xfId="0" applyBorder="1" applyAlignment="1">
      <alignment horizontal="left" vertical="center" wrapText="1" indent="1"/>
    </xf>
    <xf numFmtId="0" fontId="0" fillId="0" borderId="47" xfId="0" applyBorder="1" applyAlignment="1">
      <alignment horizontal="left" vertical="center" wrapText="1" indent="1"/>
    </xf>
    <xf numFmtId="0" fontId="0" fillId="0" borderId="32" xfId="0" applyBorder="1" applyAlignment="1">
      <alignment horizontal="left" vertical="center" wrapText="1" inden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3" xfId="0" applyFont="1" applyFill="1" applyBorder="1" applyAlignment="1">
      <alignment horizontal="center" vertical="center"/>
    </xf>
    <xf numFmtId="0" fontId="2" fillId="9"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10"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4" borderId="26" xfId="0" applyFont="1" applyFill="1" applyBorder="1" applyAlignment="1">
      <alignment horizontal="center" wrapText="1"/>
    </xf>
    <xf numFmtId="0" fontId="2" fillId="4" borderId="28" xfId="0" applyFont="1" applyFill="1" applyBorder="1" applyAlignment="1">
      <alignment horizontal="center" wrapText="1"/>
    </xf>
  </cellXfs>
  <cellStyles count="4">
    <cellStyle name="Comma" xfId="1" builtinId="3"/>
    <cellStyle name="Normal" xfId="0" builtinId="0"/>
    <cellStyle name="Normal 10 4" xfId="3"/>
    <cellStyle name="Percent" xfId="2" builtinId="5"/>
  </cellStyles>
  <dxfs count="0"/>
  <tableStyles count="0" defaultTableStyle="TableStyleMedium9" defaultPivotStyle="PivotStyleLight16"/>
  <colors>
    <mruColors>
      <color rgb="FF969696"/>
      <color rgb="FF99CCFF"/>
      <color rgb="FFCCC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tes\FEGRenewStrategyCompliance\Shared%20Documents\Jim%20Morrow's%20Stuff\PV%20Projec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i47242\Local%20Settings\Temporary%20Internet%20Files\Content.Outlook\7HGFSGHY\PV%20Forecast%20by%20Tariff%20CAGR%20model%2002052013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y SIC summary"/>
      <sheetName val="MW"/>
      <sheetName val="SE"/>
      <sheetName val="SIC"/>
      <sheetName val="sql"/>
      <sheetName val="Summary"/>
      <sheetName val="IN"/>
      <sheetName val="KY"/>
      <sheetName val="OH"/>
      <sheetName val="SC"/>
      <sheetName val="NC"/>
      <sheetName val="NC Above 1 MW or Negotiated "/>
      <sheetName val="5 MW DC, Charlotte, NC"/>
      <sheetName val="5 MW DC, Greensville, SC"/>
      <sheetName val="Sheet5"/>
      <sheetName val="Sheet6"/>
      <sheetName val="5 MW DC, Covington, KY"/>
      <sheetName val="5 MW DC, Indianapolis, IN"/>
      <sheetName val="Carolinas System Demand"/>
      <sheetName val="Indiana System Demand"/>
      <sheetName val="Kentucky System Demand"/>
      <sheetName val="Kentucy Demand Respon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O3">
            <v>5</v>
          </cell>
        </row>
        <row r="7">
          <cell r="N7">
            <v>5.3377340000000002</v>
          </cell>
          <cell r="O7">
            <v>5.5857049999999999</v>
          </cell>
          <cell r="P7">
            <v>5.3041320000000001</v>
          </cell>
          <cell r="Q7">
            <v>5.213832</v>
          </cell>
          <cell r="S7">
            <v>4.3566940000000001</v>
          </cell>
          <cell r="T7">
            <v>4.3091239999999997</v>
          </cell>
          <cell r="U7">
            <v>4.4184359999999998</v>
          </cell>
          <cell r="V7">
            <v>4.7050660000000004</v>
          </cell>
          <cell r="W7">
            <v>4.8378420000000002</v>
          </cell>
          <cell r="X7">
            <v>4.9796019999999999</v>
          </cell>
          <cell r="Y7">
            <v>4.859998</v>
          </cell>
        </row>
      </sheetData>
      <sheetData sheetId="13">
        <row r="3">
          <cell r="O3">
            <v>5</v>
          </cell>
        </row>
        <row r="5">
          <cell r="N5">
            <v>578.07053800000006</v>
          </cell>
          <cell r="O5">
            <v>648.66060700000003</v>
          </cell>
          <cell r="P5">
            <v>789.65536099999997</v>
          </cell>
          <cell r="Q5">
            <v>842.27158799999995</v>
          </cell>
          <cell r="R5">
            <v>774.11594500000001</v>
          </cell>
          <cell r="S5">
            <v>743.92859099999998</v>
          </cell>
          <cell r="T5">
            <v>763.88995599999998</v>
          </cell>
          <cell r="U5">
            <v>790.80604500000004</v>
          </cell>
          <cell r="V5">
            <v>719.32057099999997</v>
          </cell>
          <cell r="W5">
            <v>739.69497100000001</v>
          </cell>
          <cell r="X5">
            <v>598.98674000000005</v>
          </cell>
          <cell r="Y5">
            <v>586.76388999999995</v>
          </cell>
        </row>
        <row r="7">
          <cell r="N7">
            <v>5.2042339999999996</v>
          </cell>
          <cell r="O7">
            <v>5.3646700000000003</v>
          </cell>
          <cell r="P7">
            <v>5.254982</v>
          </cell>
          <cell r="Q7">
            <v>5.1279000000000003</v>
          </cell>
          <cell r="R7">
            <v>4.6533199999999999</v>
          </cell>
          <cell r="S7">
            <v>4.3659140000000001</v>
          </cell>
          <cell r="T7">
            <v>4.3767379999999996</v>
          </cell>
          <cell r="U7">
            <v>4.5151139999999996</v>
          </cell>
          <cell r="V7">
            <v>4.6164750000000003</v>
          </cell>
          <cell r="W7">
            <v>4.8903879999999997</v>
          </cell>
          <cell r="X7">
            <v>4.9516799999999996</v>
          </cell>
          <cell r="Y7">
            <v>4.8404660000000002</v>
          </cell>
        </row>
      </sheetData>
      <sheetData sheetId="14"/>
      <sheetData sheetId="15"/>
      <sheetData sheetId="16">
        <row r="3">
          <cell r="O3">
            <v>5</v>
          </cell>
        </row>
        <row r="5">
          <cell r="N5">
            <v>490.10266000000001</v>
          </cell>
          <cell r="O5">
            <v>519.35771999999997</v>
          </cell>
          <cell r="P5">
            <v>693.38423999999998</v>
          </cell>
          <cell r="Q5">
            <v>733.01387699999998</v>
          </cell>
          <cell r="R5">
            <v>790.04897500000004</v>
          </cell>
          <cell r="S5">
            <v>756.30473300000006</v>
          </cell>
          <cell r="T5">
            <v>756.49194399999999</v>
          </cell>
          <cell r="U5">
            <v>803.12865099999999</v>
          </cell>
          <cell r="V5">
            <v>702.16471100000001</v>
          </cell>
          <cell r="W5">
            <v>692.23335299999997</v>
          </cell>
          <cell r="X5">
            <v>422.933921</v>
          </cell>
          <cell r="Y5">
            <v>334.22843799999998</v>
          </cell>
        </row>
        <row r="7">
          <cell r="N7">
            <v>5.841062</v>
          </cell>
          <cell r="O7">
            <v>5.3604180000000001</v>
          </cell>
          <cell r="P7">
            <v>5.7375379999999998</v>
          </cell>
          <cell r="Q7">
            <v>5.3897959999999996</v>
          </cell>
          <cell r="R7">
            <v>4.746747</v>
          </cell>
          <cell r="S7">
            <v>4.4543359999999996</v>
          </cell>
          <cell r="T7">
            <v>4.4369969999999999</v>
          </cell>
          <cell r="U7">
            <v>4.5868539999999998</v>
          </cell>
          <cell r="V7">
            <v>4.8132669999999997</v>
          </cell>
          <cell r="W7">
            <v>4.9984580000000003</v>
          </cell>
          <cell r="X7">
            <v>4.6821479999999998</v>
          </cell>
          <cell r="Y7">
            <v>4.6171740000000003</v>
          </cell>
        </row>
      </sheetData>
      <sheetData sheetId="17">
        <row r="3">
          <cell r="O3">
            <v>5</v>
          </cell>
        </row>
        <row r="5">
          <cell r="N5">
            <v>513.34132299999999</v>
          </cell>
          <cell r="O5">
            <v>601.08287199999995</v>
          </cell>
          <cell r="P5">
            <v>675.87706300000002</v>
          </cell>
          <cell r="Q5">
            <v>736.88018099999999</v>
          </cell>
          <cell r="R5">
            <v>822.75084100000004</v>
          </cell>
          <cell r="S5">
            <v>779.35445100000004</v>
          </cell>
          <cell r="T5">
            <v>809.62663099999997</v>
          </cell>
          <cell r="U5">
            <v>790.25536699999998</v>
          </cell>
          <cell r="V5">
            <v>713.87494300000003</v>
          </cell>
          <cell r="W5">
            <v>694.61344999999994</v>
          </cell>
          <cell r="X5">
            <v>453.84857099999999</v>
          </cell>
          <cell r="Y5">
            <v>376.90595300000001</v>
          </cell>
        </row>
        <row r="7">
          <cell r="N7">
            <v>5.5426520000000004</v>
          </cell>
          <cell r="O7">
            <v>5.5462449999999999</v>
          </cell>
          <cell r="P7">
            <v>5.2933120000000002</v>
          </cell>
          <cell r="Q7">
            <v>5.280106</v>
          </cell>
          <cell r="R7">
            <v>5.031282</v>
          </cell>
          <cell r="S7">
            <v>4.5005540000000002</v>
          </cell>
          <cell r="T7">
            <v>4.486294</v>
          </cell>
          <cell r="U7">
            <v>4.861828</v>
          </cell>
          <cell r="V7">
            <v>4.7347720000000004</v>
          </cell>
          <cell r="W7">
            <v>4.9185679999999996</v>
          </cell>
          <cell r="X7">
            <v>4.8997029999999997</v>
          </cell>
          <cell r="Y7">
            <v>4.9713200000000004</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puts &amp; Metrics"/>
      <sheetName val="Load Forecast Data-Base"/>
      <sheetName val="Load Forecast Data-Low"/>
      <sheetName val="Load Forecast Data-High"/>
      <sheetName val="IRP Input-Carolinas"/>
      <sheetName val="North Carolina-DEC"/>
      <sheetName val="North Carolina-PEC"/>
      <sheetName val="South Carolina- DEC"/>
      <sheetName val="South Carolina- PEC"/>
      <sheetName val="Ohio"/>
      <sheetName val="Indiana"/>
      <sheetName val="Kentucky"/>
      <sheetName val="5 MW DC, Greeneville, SC"/>
      <sheetName val="5 MW DC, Covington, KY"/>
      <sheetName val="5 MW DC, Indianapolis, IN"/>
      <sheetName val="Tabular"/>
      <sheetName val="Graphs"/>
      <sheetName val="Florida"/>
      <sheetName val="5 MW DC, Charlotte, NC"/>
      <sheetName val="Actual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N5">
            <v>620.30404099999998</v>
          </cell>
          <cell r="O5">
            <v>613.61220300000002</v>
          </cell>
          <cell r="P5">
            <v>781.29269599999998</v>
          </cell>
          <cell r="Q5">
            <v>827.91778199999999</v>
          </cell>
          <cell r="R5">
            <v>811.58269800000005</v>
          </cell>
          <cell r="S5">
            <v>766.00417200000004</v>
          </cell>
          <cell r="T5">
            <v>754.626036</v>
          </cell>
          <cell r="U5">
            <v>770.27673500000003</v>
          </cell>
          <cell r="V5">
            <v>703.71562500000005</v>
          </cell>
          <cell r="W5">
            <v>748.31689400000005</v>
          </cell>
          <cell r="X5">
            <v>609.83430599999997</v>
          </cell>
          <cell r="Y5">
            <v>569.41990099999998</v>
          </cell>
        </row>
      </sheetData>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60"/>
  <sheetViews>
    <sheetView tabSelected="1" zoomScale="80" zoomScaleNormal="80" workbookViewId="0">
      <selection activeCell="B21" sqref="B21:J27"/>
    </sheetView>
  </sheetViews>
  <sheetFormatPr defaultRowHeight="15"/>
  <cols>
    <col min="1" max="1" width="3.85546875" style="1" customWidth="1"/>
    <col min="6" max="6" width="9.140625" style="15"/>
    <col min="7" max="7" width="101.28515625" style="15" customWidth="1"/>
  </cols>
  <sheetData>
    <row r="1" spans="1:10" ht="18">
      <c r="A1" s="14" t="s">
        <v>30</v>
      </c>
    </row>
    <row r="2" spans="1:10" ht="15.75" thickBot="1"/>
    <row r="3" spans="1:10" ht="15.75" thickBot="1">
      <c r="B3" s="123"/>
      <c r="C3" s="124"/>
      <c r="D3" s="124"/>
      <c r="E3" s="124"/>
      <c r="F3" s="124"/>
      <c r="G3" s="124"/>
      <c r="H3" s="124"/>
      <c r="I3" s="124"/>
      <c r="J3" s="125"/>
    </row>
    <row r="4" spans="1:10" ht="15" customHeight="1">
      <c r="A4" s="113" t="s">
        <v>10</v>
      </c>
      <c r="B4" s="116" t="s">
        <v>33</v>
      </c>
      <c r="C4" s="117"/>
      <c r="D4" s="117"/>
      <c r="E4" s="117"/>
      <c r="F4" s="117"/>
      <c r="G4" s="117"/>
      <c r="H4" s="117"/>
      <c r="I4" s="117"/>
      <c r="J4" s="118"/>
    </row>
    <row r="5" spans="1:10">
      <c r="A5" s="114"/>
      <c r="B5" s="119"/>
      <c r="C5" s="120"/>
      <c r="D5" s="120"/>
      <c r="E5" s="120"/>
      <c r="F5" s="120"/>
      <c r="G5" s="120"/>
      <c r="H5" s="120"/>
      <c r="I5" s="120"/>
      <c r="J5" s="121"/>
    </row>
    <row r="6" spans="1:10" ht="15.75" thickBot="1">
      <c r="A6" s="115"/>
      <c r="B6" s="135"/>
      <c r="C6" s="136"/>
      <c r="D6" s="136"/>
      <c r="E6" s="136"/>
      <c r="F6" s="136"/>
      <c r="G6" s="136"/>
      <c r="H6" s="136"/>
      <c r="I6" s="136"/>
      <c r="J6" s="137"/>
    </row>
    <row r="7" spans="1:10" ht="15" customHeight="1">
      <c r="A7" s="113" t="s">
        <v>11</v>
      </c>
      <c r="B7" s="116" t="s">
        <v>12</v>
      </c>
      <c r="C7" s="117"/>
      <c r="D7" s="117"/>
      <c r="E7" s="117"/>
      <c r="F7" s="117"/>
      <c r="G7" s="117"/>
      <c r="H7" s="117"/>
      <c r="I7" s="117"/>
      <c r="J7" s="118"/>
    </row>
    <row r="8" spans="1:10">
      <c r="A8" s="114"/>
      <c r="B8" s="119"/>
      <c r="C8" s="120"/>
      <c r="D8" s="120"/>
      <c r="E8" s="120"/>
      <c r="F8" s="120"/>
      <c r="G8" s="120"/>
      <c r="H8" s="120"/>
      <c r="I8" s="120"/>
      <c r="J8" s="121"/>
    </row>
    <row r="9" spans="1:10">
      <c r="A9" s="114"/>
      <c r="B9" s="119"/>
      <c r="C9" s="120"/>
      <c r="D9" s="120"/>
      <c r="E9" s="120"/>
      <c r="F9" s="120"/>
      <c r="G9" s="120"/>
      <c r="H9" s="120"/>
      <c r="I9" s="120"/>
      <c r="J9" s="121"/>
    </row>
    <row r="10" spans="1:10" ht="15.75" thickBot="1">
      <c r="A10" s="115"/>
      <c r="B10" s="135"/>
      <c r="C10" s="136"/>
      <c r="D10" s="136"/>
      <c r="E10" s="136"/>
      <c r="F10" s="136"/>
      <c r="G10" s="136"/>
      <c r="H10" s="136"/>
      <c r="I10" s="136"/>
      <c r="J10" s="137"/>
    </row>
    <row r="11" spans="1:10" ht="15" customHeight="1">
      <c r="A11" s="113" t="s">
        <v>21</v>
      </c>
      <c r="B11" s="116" t="s">
        <v>24</v>
      </c>
      <c r="C11" s="117"/>
      <c r="D11" s="117"/>
      <c r="E11" s="117"/>
      <c r="F11" s="117"/>
      <c r="G11" s="117"/>
      <c r="H11" s="117"/>
      <c r="I11" s="117"/>
      <c r="J11" s="118"/>
    </row>
    <row r="12" spans="1:10" s="15" customFormat="1" ht="15" customHeight="1">
      <c r="A12" s="114"/>
      <c r="B12" s="119"/>
      <c r="C12" s="120"/>
      <c r="D12" s="120"/>
      <c r="E12" s="120"/>
      <c r="F12" s="120"/>
      <c r="G12" s="120"/>
      <c r="H12" s="120"/>
      <c r="I12" s="120"/>
      <c r="J12" s="121"/>
    </row>
    <row r="13" spans="1:10" s="15" customFormat="1" ht="15" customHeight="1">
      <c r="A13" s="114"/>
      <c r="B13" s="119"/>
      <c r="C13" s="120"/>
      <c r="D13" s="120"/>
      <c r="E13" s="120"/>
      <c r="F13" s="120"/>
      <c r="G13" s="120"/>
      <c r="H13" s="120"/>
      <c r="I13" s="120"/>
      <c r="J13" s="121"/>
    </row>
    <row r="14" spans="1:10">
      <c r="A14" s="114"/>
      <c r="B14" s="119"/>
      <c r="C14" s="120"/>
      <c r="D14" s="120"/>
      <c r="E14" s="120"/>
      <c r="F14" s="120"/>
      <c r="G14" s="120"/>
      <c r="H14" s="120"/>
      <c r="I14" s="120"/>
      <c r="J14" s="121"/>
    </row>
    <row r="15" spans="1:10">
      <c r="A15" s="114"/>
      <c r="B15" s="119"/>
      <c r="C15" s="120"/>
      <c r="D15" s="120"/>
      <c r="E15" s="120"/>
      <c r="F15" s="120"/>
      <c r="G15" s="120"/>
      <c r="H15" s="120"/>
      <c r="I15" s="120"/>
      <c r="J15" s="121"/>
    </row>
    <row r="16" spans="1:10">
      <c r="A16" s="114"/>
      <c r="B16" s="119"/>
      <c r="C16" s="120"/>
      <c r="D16" s="120"/>
      <c r="E16" s="120"/>
      <c r="F16" s="120"/>
      <c r="G16" s="120"/>
      <c r="H16" s="120"/>
      <c r="I16" s="120"/>
      <c r="J16" s="121"/>
    </row>
    <row r="17" spans="1:10" ht="15.75" thickBot="1">
      <c r="A17" s="115"/>
      <c r="B17" s="119"/>
      <c r="C17" s="120"/>
      <c r="D17" s="120"/>
      <c r="E17" s="120"/>
      <c r="F17" s="120"/>
      <c r="G17" s="120"/>
      <c r="H17" s="120"/>
      <c r="I17" s="120"/>
      <c r="J17" s="121"/>
    </row>
    <row r="18" spans="1:10" s="15" customFormat="1" ht="18" customHeight="1">
      <c r="A18" s="113" t="s">
        <v>23</v>
      </c>
      <c r="B18" s="129" t="s">
        <v>22</v>
      </c>
      <c r="C18" s="130"/>
      <c r="D18" s="130"/>
      <c r="E18" s="130"/>
      <c r="F18" s="130"/>
      <c r="G18" s="130"/>
      <c r="H18" s="130"/>
      <c r="I18" s="130"/>
      <c r="J18" s="131"/>
    </row>
    <row r="19" spans="1:10" s="15" customFormat="1" ht="23.25" customHeight="1">
      <c r="A19" s="114"/>
      <c r="B19" s="119"/>
      <c r="C19" s="120"/>
      <c r="D19" s="120"/>
      <c r="E19" s="120"/>
      <c r="F19" s="120"/>
      <c r="G19" s="120"/>
      <c r="H19" s="120"/>
      <c r="I19" s="120"/>
      <c r="J19" s="121"/>
    </row>
    <row r="20" spans="1:10" s="15" customFormat="1" ht="15.75" thickBot="1">
      <c r="A20" s="115"/>
      <c r="B20" s="132"/>
      <c r="C20" s="133"/>
      <c r="D20" s="133"/>
      <c r="E20" s="133"/>
      <c r="F20" s="133"/>
      <c r="G20" s="133"/>
      <c r="H20" s="133"/>
      <c r="I20" s="133"/>
      <c r="J20" s="134"/>
    </row>
    <row r="21" spans="1:10" ht="15" customHeight="1">
      <c r="A21" s="122" t="s">
        <v>8</v>
      </c>
      <c r="B21" s="126" t="s">
        <v>25</v>
      </c>
      <c r="C21" s="127"/>
      <c r="D21" s="127"/>
      <c r="E21" s="127"/>
      <c r="F21" s="127"/>
      <c r="G21" s="127"/>
      <c r="H21" s="127"/>
      <c r="I21" s="127"/>
      <c r="J21" s="128"/>
    </row>
    <row r="22" spans="1:10">
      <c r="A22" s="104"/>
      <c r="B22" s="108"/>
      <c r="C22" s="106"/>
      <c r="D22" s="106"/>
      <c r="E22" s="106"/>
      <c r="F22" s="106"/>
      <c r="G22" s="106"/>
      <c r="H22" s="106"/>
      <c r="I22" s="106"/>
      <c r="J22" s="107"/>
    </row>
    <row r="23" spans="1:10" s="15" customFormat="1">
      <c r="A23" s="104"/>
      <c r="B23" s="108"/>
      <c r="C23" s="106"/>
      <c r="D23" s="106"/>
      <c r="E23" s="106"/>
      <c r="F23" s="106"/>
      <c r="G23" s="106"/>
      <c r="H23" s="106"/>
      <c r="I23" s="106"/>
      <c r="J23" s="107"/>
    </row>
    <row r="24" spans="1:10" s="15" customFormat="1">
      <c r="A24" s="104"/>
      <c r="B24" s="108"/>
      <c r="C24" s="106"/>
      <c r="D24" s="106"/>
      <c r="E24" s="106"/>
      <c r="F24" s="106"/>
      <c r="G24" s="106"/>
      <c r="H24" s="106"/>
      <c r="I24" s="106"/>
      <c r="J24" s="107"/>
    </row>
    <row r="25" spans="1:10" s="15" customFormat="1">
      <c r="A25" s="104"/>
      <c r="B25" s="108"/>
      <c r="C25" s="106"/>
      <c r="D25" s="106"/>
      <c r="E25" s="106"/>
      <c r="F25" s="106"/>
      <c r="G25" s="106"/>
      <c r="H25" s="106"/>
      <c r="I25" s="106"/>
      <c r="J25" s="107"/>
    </row>
    <row r="26" spans="1:10">
      <c r="A26" s="104"/>
      <c r="B26" s="108"/>
      <c r="C26" s="106"/>
      <c r="D26" s="106"/>
      <c r="E26" s="106"/>
      <c r="F26" s="106"/>
      <c r="G26" s="106"/>
      <c r="H26" s="106"/>
      <c r="I26" s="106"/>
      <c r="J26" s="107"/>
    </row>
    <row r="27" spans="1:10">
      <c r="A27" s="104"/>
      <c r="B27" s="108"/>
      <c r="C27" s="106"/>
      <c r="D27" s="106"/>
      <c r="E27" s="106"/>
      <c r="F27" s="106"/>
      <c r="G27" s="106"/>
      <c r="H27" s="106"/>
      <c r="I27" s="106"/>
      <c r="J27" s="107"/>
    </row>
    <row r="28" spans="1:10" ht="15" customHeight="1">
      <c r="A28" s="104" t="s">
        <v>9</v>
      </c>
      <c r="B28" s="105" t="s">
        <v>26</v>
      </c>
      <c r="C28" s="106"/>
      <c r="D28" s="106"/>
      <c r="E28" s="106"/>
      <c r="F28" s="106"/>
      <c r="G28" s="106"/>
      <c r="H28" s="106"/>
      <c r="I28" s="106"/>
      <c r="J28" s="107"/>
    </row>
    <row r="29" spans="1:10">
      <c r="A29" s="104"/>
      <c r="B29" s="108"/>
      <c r="C29" s="106"/>
      <c r="D29" s="106"/>
      <c r="E29" s="106"/>
      <c r="F29" s="106"/>
      <c r="G29" s="106"/>
      <c r="H29" s="106"/>
      <c r="I29" s="106"/>
      <c r="J29" s="107"/>
    </row>
    <row r="30" spans="1:10">
      <c r="A30" s="104"/>
      <c r="B30" s="108"/>
      <c r="C30" s="106"/>
      <c r="D30" s="106"/>
      <c r="E30" s="106"/>
      <c r="F30" s="106"/>
      <c r="G30" s="106"/>
      <c r="H30" s="106"/>
      <c r="I30" s="106"/>
      <c r="J30" s="107"/>
    </row>
    <row r="31" spans="1:10" s="15" customFormat="1">
      <c r="A31" s="104"/>
      <c r="B31" s="108"/>
      <c r="C31" s="106"/>
      <c r="D31" s="106"/>
      <c r="E31" s="106"/>
      <c r="F31" s="106"/>
      <c r="G31" s="106"/>
      <c r="H31" s="106"/>
      <c r="I31" s="106"/>
      <c r="J31" s="107"/>
    </row>
    <row r="32" spans="1:10" s="15" customFormat="1">
      <c r="A32" s="104"/>
      <c r="B32" s="108"/>
      <c r="C32" s="106"/>
      <c r="D32" s="106"/>
      <c r="E32" s="106"/>
      <c r="F32" s="106"/>
      <c r="G32" s="106"/>
      <c r="H32" s="106"/>
      <c r="I32" s="106"/>
      <c r="J32" s="107"/>
    </row>
    <row r="33" spans="1:10">
      <c r="A33" s="104"/>
      <c r="B33" s="108"/>
      <c r="C33" s="106"/>
      <c r="D33" s="106"/>
      <c r="E33" s="106"/>
      <c r="F33" s="106"/>
      <c r="G33" s="106"/>
      <c r="H33" s="106"/>
      <c r="I33" s="106"/>
      <c r="J33" s="107"/>
    </row>
    <row r="34" spans="1:10">
      <c r="A34" s="104"/>
      <c r="B34" s="108"/>
      <c r="C34" s="106"/>
      <c r="D34" s="106"/>
      <c r="E34" s="106"/>
      <c r="F34" s="106"/>
      <c r="G34" s="106"/>
      <c r="H34" s="106"/>
      <c r="I34" s="106"/>
      <c r="J34" s="107"/>
    </row>
    <row r="35" spans="1:10">
      <c r="A35" s="104"/>
      <c r="B35" s="108"/>
      <c r="C35" s="106"/>
      <c r="D35" s="106"/>
      <c r="E35" s="106"/>
      <c r="F35" s="106"/>
      <c r="G35" s="106"/>
      <c r="H35" s="106"/>
      <c r="I35" s="106"/>
      <c r="J35" s="107"/>
    </row>
    <row r="36" spans="1:10">
      <c r="A36" s="104" t="s">
        <v>1</v>
      </c>
      <c r="B36" s="105" t="s">
        <v>27</v>
      </c>
      <c r="C36" s="106"/>
      <c r="D36" s="106"/>
      <c r="E36" s="106"/>
      <c r="F36" s="106"/>
      <c r="G36" s="106"/>
      <c r="H36" s="106"/>
      <c r="I36" s="106"/>
      <c r="J36" s="107"/>
    </row>
    <row r="37" spans="1:10">
      <c r="A37" s="104"/>
      <c r="B37" s="108"/>
      <c r="C37" s="106"/>
      <c r="D37" s="106"/>
      <c r="E37" s="106"/>
      <c r="F37" s="106"/>
      <c r="G37" s="106"/>
      <c r="H37" s="106"/>
      <c r="I37" s="106"/>
      <c r="J37" s="107"/>
    </row>
    <row r="38" spans="1:10">
      <c r="A38" s="104"/>
      <c r="B38" s="108"/>
      <c r="C38" s="106"/>
      <c r="D38" s="106"/>
      <c r="E38" s="106"/>
      <c r="F38" s="106"/>
      <c r="G38" s="106"/>
      <c r="H38" s="106"/>
      <c r="I38" s="106"/>
      <c r="J38" s="107"/>
    </row>
    <row r="39" spans="1:10">
      <c r="A39" s="104"/>
      <c r="B39" s="108"/>
      <c r="C39" s="106"/>
      <c r="D39" s="106"/>
      <c r="E39" s="106"/>
      <c r="F39" s="106"/>
      <c r="G39" s="106"/>
      <c r="H39" s="106"/>
      <c r="I39" s="106"/>
      <c r="J39" s="107"/>
    </row>
    <row r="40" spans="1:10">
      <c r="A40" s="104"/>
      <c r="B40" s="108"/>
      <c r="C40" s="106"/>
      <c r="D40" s="106"/>
      <c r="E40" s="106"/>
      <c r="F40" s="106"/>
      <c r="G40" s="106"/>
      <c r="H40" s="106"/>
      <c r="I40" s="106"/>
      <c r="J40" s="107"/>
    </row>
    <row r="41" spans="1:10">
      <c r="A41" s="104" t="s">
        <v>0</v>
      </c>
      <c r="B41" s="105" t="s">
        <v>28</v>
      </c>
      <c r="C41" s="106"/>
      <c r="D41" s="106"/>
      <c r="E41" s="106"/>
      <c r="F41" s="106"/>
      <c r="G41" s="106"/>
      <c r="H41" s="106"/>
      <c r="I41" s="106"/>
      <c r="J41" s="107"/>
    </row>
    <row r="42" spans="1:10">
      <c r="A42" s="104"/>
      <c r="B42" s="108"/>
      <c r="C42" s="106"/>
      <c r="D42" s="106"/>
      <c r="E42" s="106"/>
      <c r="F42" s="106"/>
      <c r="G42" s="106"/>
      <c r="H42" s="106"/>
      <c r="I42" s="106"/>
      <c r="J42" s="107"/>
    </row>
    <row r="43" spans="1:10">
      <c r="A43" s="104"/>
      <c r="B43" s="108"/>
      <c r="C43" s="106"/>
      <c r="D43" s="106"/>
      <c r="E43" s="106"/>
      <c r="F43" s="106"/>
      <c r="G43" s="106"/>
      <c r="H43" s="106"/>
      <c r="I43" s="106"/>
      <c r="J43" s="107"/>
    </row>
    <row r="44" spans="1:10" s="15" customFormat="1">
      <c r="A44" s="104"/>
      <c r="B44" s="108"/>
      <c r="C44" s="106"/>
      <c r="D44" s="106"/>
      <c r="E44" s="106"/>
      <c r="F44" s="106"/>
      <c r="G44" s="106"/>
      <c r="H44" s="106"/>
      <c r="I44" s="106"/>
      <c r="J44" s="107"/>
    </row>
    <row r="45" spans="1:10">
      <c r="A45" s="104"/>
      <c r="B45" s="108"/>
      <c r="C45" s="106"/>
      <c r="D45" s="106"/>
      <c r="E45" s="106"/>
      <c r="F45" s="106"/>
      <c r="G45" s="106"/>
      <c r="H45" s="106"/>
      <c r="I45" s="106"/>
      <c r="J45" s="107"/>
    </row>
    <row r="46" spans="1:10">
      <c r="A46" s="104"/>
      <c r="B46" s="108"/>
      <c r="C46" s="106"/>
      <c r="D46" s="106"/>
      <c r="E46" s="106"/>
      <c r="F46" s="106"/>
      <c r="G46" s="106"/>
      <c r="H46" s="106"/>
      <c r="I46" s="106"/>
      <c r="J46" s="107"/>
    </row>
    <row r="47" spans="1:10" ht="15" customHeight="1">
      <c r="A47" s="104" t="s">
        <v>2</v>
      </c>
      <c r="B47" s="105" t="s">
        <v>27</v>
      </c>
      <c r="C47" s="106"/>
      <c r="D47" s="106"/>
      <c r="E47" s="106"/>
      <c r="F47" s="106"/>
      <c r="G47" s="106"/>
      <c r="H47" s="106"/>
      <c r="I47" s="106"/>
      <c r="J47" s="107"/>
    </row>
    <row r="48" spans="1:10">
      <c r="A48" s="104"/>
      <c r="B48" s="108"/>
      <c r="C48" s="106"/>
      <c r="D48" s="106"/>
      <c r="E48" s="106"/>
      <c r="F48" s="106"/>
      <c r="G48" s="106"/>
      <c r="H48" s="106"/>
      <c r="I48" s="106"/>
      <c r="J48" s="107"/>
    </row>
    <row r="49" spans="1:10">
      <c r="A49" s="104"/>
      <c r="B49" s="108"/>
      <c r="C49" s="106"/>
      <c r="D49" s="106"/>
      <c r="E49" s="106"/>
      <c r="F49" s="106"/>
      <c r="G49" s="106"/>
      <c r="H49" s="106"/>
      <c r="I49" s="106"/>
      <c r="J49" s="107"/>
    </row>
    <row r="50" spans="1:10">
      <c r="A50" s="104"/>
      <c r="B50" s="108"/>
      <c r="C50" s="106"/>
      <c r="D50" s="106"/>
      <c r="E50" s="106"/>
      <c r="F50" s="106"/>
      <c r="G50" s="106"/>
      <c r="H50" s="106"/>
      <c r="I50" s="106"/>
      <c r="J50" s="107"/>
    </row>
    <row r="51" spans="1:10">
      <c r="A51" s="104"/>
      <c r="B51" s="108"/>
      <c r="C51" s="106"/>
      <c r="D51" s="106"/>
      <c r="E51" s="106"/>
      <c r="F51" s="106"/>
      <c r="G51" s="106"/>
      <c r="H51" s="106"/>
      <c r="I51" s="106"/>
      <c r="J51" s="107"/>
    </row>
    <row r="52" spans="1:10" ht="15" customHeight="1">
      <c r="A52" s="104" t="s">
        <v>3</v>
      </c>
      <c r="B52" s="105" t="s">
        <v>29</v>
      </c>
      <c r="C52" s="106"/>
      <c r="D52" s="106"/>
      <c r="E52" s="106"/>
      <c r="F52" s="106"/>
      <c r="G52" s="106"/>
      <c r="H52" s="106"/>
      <c r="I52" s="106"/>
      <c r="J52" s="107"/>
    </row>
    <row r="53" spans="1:10">
      <c r="A53" s="104"/>
      <c r="B53" s="108"/>
      <c r="C53" s="106"/>
      <c r="D53" s="106"/>
      <c r="E53" s="106"/>
      <c r="F53" s="106"/>
      <c r="G53" s="106"/>
      <c r="H53" s="106"/>
      <c r="I53" s="106"/>
      <c r="J53" s="107"/>
    </row>
    <row r="54" spans="1:10">
      <c r="A54" s="104"/>
      <c r="B54" s="108"/>
      <c r="C54" s="106"/>
      <c r="D54" s="106"/>
      <c r="E54" s="106"/>
      <c r="F54" s="106"/>
      <c r="G54" s="106"/>
      <c r="H54" s="106"/>
      <c r="I54" s="106"/>
      <c r="J54" s="107"/>
    </row>
    <row r="55" spans="1:10">
      <c r="A55" s="104"/>
      <c r="B55" s="108"/>
      <c r="C55" s="106"/>
      <c r="D55" s="106"/>
      <c r="E55" s="106"/>
      <c r="F55" s="106"/>
      <c r="G55" s="106"/>
      <c r="H55" s="106"/>
      <c r="I55" s="106"/>
      <c r="J55" s="107"/>
    </row>
    <row r="56" spans="1:10">
      <c r="A56" s="104"/>
      <c r="B56" s="108"/>
      <c r="C56" s="106"/>
      <c r="D56" s="106"/>
      <c r="E56" s="106"/>
      <c r="F56" s="106"/>
      <c r="G56" s="106"/>
      <c r="H56" s="106"/>
      <c r="I56" s="106"/>
      <c r="J56" s="107"/>
    </row>
    <row r="57" spans="1:10" ht="15.75" thickBot="1">
      <c r="A57" s="109"/>
      <c r="B57" s="110"/>
      <c r="C57" s="111"/>
      <c r="D57" s="111"/>
      <c r="E57" s="111"/>
      <c r="F57" s="111"/>
      <c r="G57" s="111"/>
      <c r="H57" s="111"/>
      <c r="I57" s="111"/>
      <c r="J57" s="112"/>
    </row>
    <row r="58" spans="1:10" s="15" customFormat="1" ht="7.5" customHeight="1">
      <c r="A58" s="70"/>
      <c r="B58" s="71"/>
      <c r="C58" s="71"/>
      <c r="D58" s="71"/>
      <c r="E58" s="71"/>
      <c r="F58" s="71"/>
      <c r="G58" s="71"/>
      <c r="H58" s="71"/>
      <c r="I58" s="71"/>
      <c r="J58" s="71"/>
    </row>
    <row r="59" spans="1:10">
      <c r="A59" s="69" t="s">
        <v>32</v>
      </c>
    </row>
    <row r="60" spans="1:10">
      <c r="A60" s="69" t="s">
        <v>31</v>
      </c>
    </row>
  </sheetData>
  <mergeCells count="21">
    <mergeCell ref="B3:J3"/>
    <mergeCell ref="B21:J27"/>
    <mergeCell ref="B28:J35"/>
    <mergeCell ref="B18:J20"/>
    <mergeCell ref="A4:A6"/>
    <mergeCell ref="A7:A10"/>
    <mergeCell ref="B7:J10"/>
    <mergeCell ref="B4:J6"/>
    <mergeCell ref="A36:A40"/>
    <mergeCell ref="B36:J40"/>
    <mergeCell ref="A52:A57"/>
    <mergeCell ref="B52:J57"/>
    <mergeCell ref="A11:A17"/>
    <mergeCell ref="B11:J17"/>
    <mergeCell ref="A47:A51"/>
    <mergeCell ref="B47:J51"/>
    <mergeCell ref="A41:A46"/>
    <mergeCell ref="B41:J46"/>
    <mergeCell ref="A28:A35"/>
    <mergeCell ref="A21:A27"/>
    <mergeCell ref="A18:A20"/>
  </mergeCells>
  <pageMargins left="0.34" right="0.26" top="0.39" bottom="0.34" header="0.3" footer="0.3"/>
  <pageSetup scale="63" orientation="landscape" r:id="rId1"/>
  <headerFooter>
    <oddFooter>&amp;R14LGBRA-NRGPOD1-6-DOC 4
14BGBRA-STAFFROG1-19A-DOC 4</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BW383"/>
  <sheetViews>
    <sheetView tabSelected="1" topLeftCell="A33" zoomScale="80" zoomScaleNormal="80" workbookViewId="0">
      <selection activeCell="B21" sqref="B21:J27"/>
    </sheetView>
  </sheetViews>
  <sheetFormatPr defaultColWidth="9.140625" defaultRowHeight="15"/>
  <cols>
    <col min="1" max="1" width="16.5703125" style="15" customWidth="1"/>
    <col min="2" max="2" width="9" style="15" bestFit="1" customWidth="1"/>
    <col min="3" max="3" width="13.85546875" style="15" customWidth="1"/>
    <col min="4" max="4" width="13.7109375" style="15" customWidth="1"/>
    <col min="5" max="35" width="14.28515625" style="15" customWidth="1"/>
    <col min="36" max="89" width="14.140625" style="15" customWidth="1"/>
    <col min="90" max="16384" width="9.140625" style="15"/>
  </cols>
  <sheetData>
    <row r="1" spans="1:75">
      <c r="A1" s="1" t="s">
        <v>20</v>
      </c>
    </row>
    <row r="2" spans="1:75" ht="15.75" thickBot="1">
      <c r="A2" s="1"/>
    </row>
    <row r="3" spans="1:75" ht="15.75" thickBot="1">
      <c r="A3" s="12" t="s">
        <v>17</v>
      </c>
      <c r="B3" s="13"/>
      <c r="C3" s="73"/>
      <c r="D3" s="41">
        <v>41275</v>
      </c>
      <c r="E3" s="42">
        <v>41306</v>
      </c>
      <c r="F3" s="42">
        <v>41337</v>
      </c>
      <c r="G3" s="42">
        <v>41368</v>
      </c>
      <c r="H3" s="42">
        <v>41399</v>
      </c>
      <c r="I3" s="42">
        <v>41430</v>
      </c>
      <c r="J3" s="42">
        <v>41461</v>
      </c>
      <c r="K3" s="42">
        <v>41492</v>
      </c>
      <c r="L3" s="42">
        <v>41523</v>
      </c>
      <c r="M3" s="42">
        <v>41554</v>
      </c>
      <c r="N3" s="42">
        <v>41585</v>
      </c>
      <c r="O3" s="42">
        <v>41616</v>
      </c>
      <c r="P3" s="42">
        <v>41647</v>
      </c>
      <c r="Q3" s="42">
        <v>41678</v>
      </c>
      <c r="R3" s="42">
        <v>41709</v>
      </c>
      <c r="S3" s="42">
        <v>41740</v>
      </c>
      <c r="T3" s="42">
        <v>41771</v>
      </c>
      <c r="U3" s="42">
        <v>41802</v>
      </c>
      <c r="V3" s="42">
        <v>41833</v>
      </c>
      <c r="W3" s="42">
        <v>41864</v>
      </c>
      <c r="X3" s="42">
        <v>41895</v>
      </c>
      <c r="Y3" s="42">
        <v>41926</v>
      </c>
      <c r="Z3" s="42">
        <v>41957</v>
      </c>
      <c r="AA3" s="42">
        <v>41988</v>
      </c>
      <c r="AB3" s="42">
        <v>42019</v>
      </c>
      <c r="AC3" s="42">
        <v>42050</v>
      </c>
      <c r="AD3" s="42">
        <v>42081</v>
      </c>
      <c r="AE3" s="42">
        <v>42112</v>
      </c>
      <c r="AF3" s="42">
        <v>42143</v>
      </c>
      <c r="AG3" s="42">
        <v>42174</v>
      </c>
      <c r="AH3" s="42">
        <v>42205</v>
      </c>
      <c r="AI3" s="42">
        <f t="shared" ref="AI3" si="0">AH3+31</f>
        <v>42236</v>
      </c>
      <c r="AJ3" s="42">
        <f t="shared" ref="AJ3:BW3" si="1">AI3+31</f>
        <v>42267</v>
      </c>
      <c r="AK3" s="42">
        <f t="shared" si="1"/>
        <v>42298</v>
      </c>
      <c r="AL3" s="42">
        <f t="shared" si="1"/>
        <v>42329</v>
      </c>
      <c r="AM3" s="42">
        <f t="shared" si="1"/>
        <v>42360</v>
      </c>
      <c r="AN3" s="42">
        <f t="shared" si="1"/>
        <v>42391</v>
      </c>
      <c r="AO3" s="42">
        <f t="shared" si="1"/>
        <v>42422</v>
      </c>
      <c r="AP3" s="42">
        <f t="shared" si="1"/>
        <v>42453</v>
      </c>
      <c r="AQ3" s="42">
        <f t="shared" si="1"/>
        <v>42484</v>
      </c>
      <c r="AR3" s="42">
        <f t="shared" si="1"/>
        <v>42515</v>
      </c>
      <c r="AS3" s="42">
        <f t="shared" si="1"/>
        <v>42546</v>
      </c>
      <c r="AT3" s="42">
        <f t="shared" si="1"/>
        <v>42577</v>
      </c>
      <c r="AU3" s="42">
        <f t="shared" si="1"/>
        <v>42608</v>
      </c>
      <c r="AV3" s="42">
        <f t="shared" si="1"/>
        <v>42639</v>
      </c>
      <c r="AW3" s="42">
        <f t="shared" si="1"/>
        <v>42670</v>
      </c>
      <c r="AX3" s="42">
        <f t="shared" si="1"/>
        <v>42701</v>
      </c>
      <c r="AY3" s="42">
        <f t="shared" si="1"/>
        <v>42732</v>
      </c>
      <c r="AZ3" s="42">
        <f t="shared" si="1"/>
        <v>42763</v>
      </c>
      <c r="BA3" s="42">
        <f t="shared" si="1"/>
        <v>42794</v>
      </c>
      <c r="BB3" s="42">
        <f t="shared" si="1"/>
        <v>42825</v>
      </c>
      <c r="BC3" s="42">
        <f>BB3+29</f>
        <v>42854</v>
      </c>
      <c r="BD3" s="42">
        <f t="shared" si="1"/>
        <v>42885</v>
      </c>
      <c r="BE3" s="42">
        <f t="shared" si="1"/>
        <v>42916</v>
      </c>
      <c r="BF3" s="42">
        <f t="shared" si="1"/>
        <v>42947</v>
      </c>
      <c r="BG3" s="42">
        <f t="shared" si="1"/>
        <v>42978</v>
      </c>
      <c r="BH3" s="42">
        <f>BG3+30</f>
        <v>43008</v>
      </c>
      <c r="BI3" s="42">
        <f t="shared" si="1"/>
        <v>43039</v>
      </c>
      <c r="BJ3" s="42">
        <f>BI3+30</f>
        <v>43069</v>
      </c>
      <c r="BK3" s="42">
        <f>BI3+31</f>
        <v>43070</v>
      </c>
      <c r="BL3" s="42">
        <f t="shared" si="1"/>
        <v>43101</v>
      </c>
      <c r="BM3" s="42">
        <f t="shared" si="1"/>
        <v>43132</v>
      </c>
      <c r="BN3" s="42">
        <f t="shared" si="1"/>
        <v>43163</v>
      </c>
      <c r="BO3" s="42">
        <f t="shared" si="1"/>
        <v>43194</v>
      </c>
      <c r="BP3" s="42">
        <f t="shared" si="1"/>
        <v>43225</v>
      </c>
      <c r="BQ3" s="42">
        <f t="shared" si="1"/>
        <v>43256</v>
      </c>
      <c r="BR3" s="42">
        <f t="shared" si="1"/>
        <v>43287</v>
      </c>
      <c r="BS3" s="42">
        <f t="shared" si="1"/>
        <v>43318</v>
      </c>
      <c r="BT3" s="42">
        <f t="shared" si="1"/>
        <v>43349</v>
      </c>
      <c r="BU3" s="42">
        <f t="shared" si="1"/>
        <v>43380</v>
      </c>
      <c r="BV3" s="42">
        <f t="shared" si="1"/>
        <v>43411</v>
      </c>
      <c r="BW3" s="42">
        <f t="shared" si="1"/>
        <v>43442</v>
      </c>
    </row>
    <row r="4" spans="1:75">
      <c r="A4" s="138" t="s">
        <v>6</v>
      </c>
      <c r="B4" s="3" t="s">
        <v>5</v>
      </c>
      <c r="C4" s="74"/>
      <c r="D4" s="48">
        <v>101499.68848580276</v>
      </c>
      <c r="E4" s="49">
        <v>117561.7912697149</v>
      </c>
      <c r="F4" s="49">
        <v>158583.07223442703</v>
      </c>
      <c r="G4" s="49">
        <v>193277.73945344327</v>
      </c>
      <c r="H4" s="49">
        <v>206559.08416422026</v>
      </c>
      <c r="I4" s="49">
        <v>216751.6069618664</v>
      </c>
      <c r="J4" s="24">
        <v>209339.32776402379</v>
      </c>
      <c r="K4" s="24">
        <v>209768.82803508232</v>
      </c>
      <c r="L4" s="24">
        <v>184187.01857369515</v>
      </c>
      <c r="M4" s="24">
        <v>188125.00659158861</v>
      </c>
      <c r="N4" s="24">
        <v>156285.37043115331</v>
      </c>
      <c r="O4" s="24">
        <v>135712.46603498203</v>
      </c>
      <c r="P4" s="24">
        <v>162686.06711681653</v>
      </c>
      <c r="Q4" s="24">
        <v>221266.55050113564</v>
      </c>
      <c r="R4" s="24">
        <v>339134.6628888417</v>
      </c>
      <c r="S4" s="24">
        <v>458982.61583243852</v>
      </c>
      <c r="T4" s="24">
        <v>535613.66476259218</v>
      </c>
      <c r="U4" s="24">
        <v>605904.2037608393</v>
      </c>
      <c r="V4" s="24">
        <v>624560.59090202791</v>
      </c>
      <c r="W4" s="24">
        <v>662613.98083551659</v>
      </c>
      <c r="X4" s="24">
        <v>611969.08025706455</v>
      </c>
      <c r="Y4" s="24">
        <v>653897.48316205654</v>
      </c>
      <c r="Z4" s="24">
        <v>565709.84405851341</v>
      </c>
      <c r="AA4" s="24">
        <v>509595.25592215708</v>
      </c>
      <c r="AB4" s="24">
        <v>775432.63516233768</v>
      </c>
      <c r="AC4" s="24">
        <v>1319902.4749358695</v>
      </c>
      <c r="AD4" s="24">
        <v>2302728.2195319892</v>
      </c>
      <c r="AE4" s="24">
        <v>3392899.2884846521</v>
      </c>
      <c r="AF4" s="24">
        <v>4205224.2544782385</v>
      </c>
      <c r="AG4" s="24">
        <v>4976101.7001363384</v>
      </c>
      <c r="AH4" s="24">
        <v>5311705.9620705694</v>
      </c>
      <c r="AI4" s="25">
        <v>5794921.9950327184</v>
      </c>
      <c r="AJ4" s="25">
        <v>5475639.345104198</v>
      </c>
      <c r="AK4" s="25">
        <v>5963201.0849693371</v>
      </c>
      <c r="AL4" s="25">
        <v>5242725.0277576577</v>
      </c>
      <c r="AM4" s="25">
        <v>4788333.0123360986</v>
      </c>
      <c r="AN4" s="25">
        <v>3105928.5409146766</v>
      </c>
      <c r="AO4" s="25">
        <v>3560819.7537611048</v>
      </c>
      <c r="AP4" s="25">
        <v>4757969.2980863536</v>
      </c>
      <c r="AQ4" s="25">
        <v>5748006.7631535586</v>
      </c>
      <c r="AR4" s="25">
        <v>6092707.4854491642</v>
      </c>
      <c r="AS4" s="25">
        <v>6344438.7237742627</v>
      </c>
      <c r="AT4" s="25">
        <v>6083568.4443287821</v>
      </c>
      <c r="AU4" s="25">
        <v>6055045.6398472637</v>
      </c>
      <c r="AV4" s="25">
        <v>5282984.2201755457</v>
      </c>
      <c r="AW4" s="25">
        <v>5363772.1784801558</v>
      </c>
      <c r="AX4" s="25">
        <v>4430898.1480122739</v>
      </c>
      <c r="AY4" s="25">
        <v>3827162.8040168546</v>
      </c>
      <c r="AZ4" s="25">
        <v>3780230.897492148</v>
      </c>
      <c r="BA4" s="25">
        <v>4310560.4568224624</v>
      </c>
      <c r="BB4" s="25">
        <v>5730599.8617827855</v>
      </c>
      <c r="BC4" s="25">
        <v>6889955.2198762847</v>
      </c>
      <c r="BD4" s="25">
        <v>7270187.2777982326</v>
      </c>
      <c r="BE4" s="25">
        <v>7538252.9378219722</v>
      </c>
      <c r="BF4" s="25">
        <v>7199060.5388824781</v>
      </c>
      <c r="BG4" s="25">
        <v>7137809.5256635416</v>
      </c>
      <c r="BH4" s="25">
        <v>6204979.6610309836</v>
      </c>
      <c r="BI4" s="25">
        <v>6278012.6932405401</v>
      </c>
      <c r="BJ4" s="25">
        <v>5168996.3886125209</v>
      </c>
      <c r="BK4" s="25">
        <v>4450622.5409760447</v>
      </c>
      <c r="BL4" s="25">
        <v>4466810.5423819097</v>
      </c>
      <c r="BM4" s="25">
        <v>5073999.2973999092</v>
      </c>
      <c r="BN4" s="25">
        <v>6721061.9043380413</v>
      </c>
      <c r="BO4" s="25">
        <v>8052910.5552057605</v>
      </c>
      <c r="BP4" s="25">
        <v>8469400.6268861033</v>
      </c>
      <c r="BQ4" s="25">
        <v>8754175.8585735094</v>
      </c>
      <c r="BR4" s="25">
        <v>8335279.299653613</v>
      </c>
      <c r="BS4" s="25">
        <v>8240758.0220721625</v>
      </c>
      <c r="BT4" s="25">
        <v>7144218.6451631105</v>
      </c>
      <c r="BU4" s="25">
        <v>7209406.87463478</v>
      </c>
      <c r="BV4" s="25">
        <v>5920987.6679361267</v>
      </c>
      <c r="BW4" s="25">
        <v>5085854.7057549646</v>
      </c>
    </row>
    <row r="5" spans="1:75">
      <c r="A5" s="139"/>
      <c r="B5" s="4" t="s">
        <v>4</v>
      </c>
      <c r="C5" s="75"/>
      <c r="D5" s="50">
        <v>278643.26576503634</v>
      </c>
      <c r="E5" s="51">
        <v>325903.33153283503</v>
      </c>
      <c r="F5" s="51">
        <v>443541.72572935891</v>
      </c>
      <c r="G5" s="51">
        <v>544980.30598032894</v>
      </c>
      <c r="H5" s="51">
        <v>586776.20565933431</v>
      </c>
      <c r="I5" s="51">
        <v>619958.51394087868</v>
      </c>
      <c r="J5" s="16">
        <v>602553.63829348877</v>
      </c>
      <c r="K5" s="16">
        <v>607334.72735069192</v>
      </c>
      <c r="L5" s="16">
        <v>536176.47959864163</v>
      </c>
      <c r="M5" s="16">
        <v>550420.73424136592</v>
      </c>
      <c r="N5" s="16">
        <v>459430.89070120483</v>
      </c>
      <c r="O5" s="16">
        <v>400722.18120683427</v>
      </c>
      <c r="P5" s="16">
        <v>485538.55969853344</v>
      </c>
      <c r="Q5" s="16">
        <v>676775.7467632785</v>
      </c>
      <c r="R5" s="16">
        <v>1054590.0955655042</v>
      </c>
      <c r="S5" s="16">
        <v>1444367.9568753208</v>
      </c>
      <c r="T5" s="16">
        <v>1700720.9009459619</v>
      </c>
      <c r="U5" s="16">
        <v>1937456.3076517358</v>
      </c>
      <c r="V5" s="16">
        <v>2008391.1766998549</v>
      </c>
      <c r="W5" s="16">
        <v>2140627.5542689022</v>
      </c>
      <c r="X5" s="16">
        <v>1984660.7041553142</v>
      </c>
      <c r="Y5" s="16">
        <v>2127588.6606233004</v>
      </c>
      <c r="Z5" s="16">
        <v>1845831.2315092252</v>
      </c>
      <c r="AA5" s="16">
        <v>1666797.1052430694</v>
      </c>
      <c r="AB5" s="16">
        <v>1518610.9109148192</v>
      </c>
      <c r="AC5" s="16">
        <v>2086967.683864445</v>
      </c>
      <c r="AD5" s="16">
        <v>3221395.0894664526</v>
      </c>
      <c r="AE5" s="16">
        <v>4382250.9593000468</v>
      </c>
      <c r="AF5" s="16">
        <v>5133861.2539427616</v>
      </c>
      <c r="AG5" s="16">
        <v>5825374.1370808212</v>
      </c>
      <c r="AH5" s="16">
        <v>6019547.7023332594</v>
      </c>
      <c r="AI5" s="26">
        <v>6399261.9318934614</v>
      </c>
      <c r="AJ5" s="26">
        <v>5920189.3222785555</v>
      </c>
      <c r="AK5" s="26">
        <v>6334928.7886952665</v>
      </c>
      <c r="AL5" s="26">
        <v>5487369.0447524879</v>
      </c>
      <c r="AM5" s="26">
        <v>4948388.175477623</v>
      </c>
      <c r="AN5" s="26">
        <v>3561298.2995086652</v>
      </c>
      <c r="AO5" s="26">
        <v>4051676.9689675844</v>
      </c>
      <c r="AP5" s="26">
        <v>5374813.608584675</v>
      </c>
      <c r="AQ5" s="26">
        <v>6448954.2895127339</v>
      </c>
      <c r="AR5" s="26">
        <v>6791596.9259787807</v>
      </c>
      <c r="AS5" s="26">
        <v>7028960.2156929346</v>
      </c>
      <c r="AT5" s="26">
        <v>6700822.0725201005</v>
      </c>
      <c r="AU5" s="26">
        <v>6632607.5641127154</v>
      </c>
      <c r="AV5" s="26">
        <v>5756514.9262214173</v>
      </c>
      <c r="AW5" s="26">
        <v>5815299.2336581275</v>
      </c>
      <c r="AX5" s="26">
        <v>4780963.3625858594</v>
      </c>
      <c r="AY5" s="26">
        <v>4110703.5326563991</v>
      </c>
      <c r="AZ5" s="26">
        <v>4155435.5915451208</v>
      </c>
      <c r="BA5" s="26">
        <v>4712838.1528056599</v>
      </c>
      <c r="BB5" s="26">
        <v>6233245.6793069867</v>
      </c>
      <c r="BC5" s="26">
        <v>7457658.7625961816</v>
      </c>
      <c r="BD5" s="26">
        <v>7832542.4783666674</v>
      </c>
      <c r="BE5" s="26">
        <v>8085208.7257278264</v>
      </c>
      <c r="BF5" s="26">
        <v>7688575.1723779663</v>
      </c>
      <c r="BG5" s="26">
        <v>7592153.9126869701</v>
      </c>
      <c r="BH5" s="26">
        <v>6574243.231354801</v>
      </c>
      <c r="BI5" s="26">
        <v>6626795.5926776929</v>
      </c>
      <c r="BJ5" s="26">
        <v>5436631.3068511738</v>
      </c>
      <c r="BK5" s="26">
        <v>4664971.3937029447</v>
      </c>
      <c r="BL5" s="26">
        <v>4763557.3488112837</v>
      </c>
      <c r="BM5" s="26">
        <v>5389566.774617794</v>
      </c>
      <c r="BN5" s="26">
        <v>7111897.0129367169</v>
      </c>
      <c r="BO5" s="26">
        <v>8490130.0941359326</v>
      </c>
      <c r="BP5" s="26">
        <v>8898022.8671570104</v>
      </c>
      <c r="BQ5" s="26">
        <v>9166361.1416032873</v>
      </c>
      <c r="BR5" s="26">
        <v>8699624.9964378867</v>
      </c>
      <c r="BS5" s="26">
        <v>8574339.2187639549</v>
      </c>
      <c r="BT5" s="26">
        <v>7411270.8752620127</v>
      </c>
      <c r="BU5" s="26">
        <v>7457450.4665411524</v>
      </c>
      <c r="BV5" s="26">
        <v>6107783.8523847209</v>
      </c>
      <c r="BW5" s="26">
        <v>5232333.351348239</v>
      </c>
    </row>
    <row r="6" spans="1:75">
      <c r="A6" s="140" t="s">
        <v>13</v>
      </c>
      <c r="B6" s="5" t="s">
        <v>5</v>
      </c>
      <c r="C6" s="75"/>
      <c r="D6" s="52">
        <v>148735.30369891564</v>
      </c>
      <c r="E6" s="53">
        <v>176396.52047634858</v>
      </c>
      <c r="F6" s="53">
        <v>243054.22580964968</v>
      </c>
      <c r="G6" s="53">
        <v>301963.36821006623</v>
      </c>
      <c r="H6" s="53">
        <v>328376.69052770489</v>
      </c>
      <c r="I6" s="53">
        <v>350089.18097027228</v>
      </c>
      <c r="J6" s="17">
        <v>343062.84843807772</v>
      </c>
      <c r="K6" s="17">
        <v>348385.27939580462</v>
      </c>
      <c r="L6" s="17">
        <v>309687.27537386306</v>
      </c>
      <c r="M6" s="17">
        <v>319931.35471862787</v>
      </c>
      <c r="N6" s="17">
        <v>268607.69227075623</v>
      </c>
      <c r="O6" s="17">
        <v>235554.26010991301</v>
      </c>
      <c r="P6" s="17">
        <v>288637.26350951957</v>
      </c>
      <c r="Q6" s="17">
        <v>413537.87756913668</v>
      </c>
      <c r="R6" s="17">
        <v>655939.27921486064</v>
      </c>
      <c r="S6" s="17">
        <v>909592.7053899914</v>
      </c>
      <c r="T6" s="17">
        <v>1080890.8178205839</v>
      </c>
      <c r="U6" s="17">
        <v>1240052.2363735051</v>
      </c>
      <c r="V6" s="17">
        <v>1292651.703886603</v>
      </c>
      <c r="W6" s="17">
        <v>1384025.3139914961</v>
      </c>
      <c r="X6" s="17">
        <v>1288014.4933737386</v>
      </c>
      <c r="Y6" s="17">
        <v>1385146.6572931162</v>
      </c>
      <c r="Z6" s="17">
        <v>1204959.4819302417</v>
      </c>
      <c r="AA6" s="17">
        <v>1090625.1696472077</v>
      </c>
      <c r="AB6" s="17">
        <v>1059028.6342891369</v>
      </c>
      <c r="AC6" s="17">
        <v>1527016.4466553538</v>
      </c>
      <c r="AD6" s="17">
        <v>2431829.8336913614</v>
      </c>
      <c r="AE6" s="17">
        <v>3381515.2467183685</v>
      </c>
      <c r="AF6" s="17">
        <v>4026400.7559208842</v>
      </c>
      <c r="AG6" s="17">
        <v>4626344.6107118754</v>
      </c>
      <c r="AH6" s="17">
        <v>4828374.4268944617</v>
      </c>
      <c r="AI6" s="27">
        <v>5174690.1644749213</v>
      </c>
      <c r="AJ6" s="27">
        <v>4819566.3206991153</v>
      </c>
      <c r="AK6" s="27">
        <v>5186493.0104252147</v>
      </c>
      <c r="AL6" s="27">
        <v>4514376.9574876502</v>
      </c>
      <c r="AM6" s="27">
        <v>4088027.5920316586</v>
      </c>
      <c r="AN6" s="27">
        <v>2846463.5115764043</v>
      </c>
      <c r="AO6" s="27">
        <v>3246295.725117146</v>
      </c>
      <c r="AP6" s="27">
        <v>4316361.8785490151</v>
      </c>
      <c r="AQ6" s="27">
        <v>5190321.3895259034</v>
      </c>
      <c r="AR6" s="27">
        <v>5477475.6816273676</v>
      </c>
      <c r="AS6" s="27">
        <v>5680148.9618518297</v>
      </c>
      <c r="AT6" s="27">
        <v>5425207.6401730524</v>
      </c>
      <c r="AU6" s="27">
        <v>5379656.68467566</v>
      </c>
      <c r="AV6" s="27">
        <v>4677101.0753004868</v>
      </c>
      <c r="AW6" s="27">
        <v>4732637.5331598045</v>
      </c>
      <c r="AX6" s="27">
        <v>3896996.0015580943</v>
      </c>
      <c r="AY6" s="27">
        <v>3355716.9168852302</v>
      </c>
      <c r="AZ6" s="27">
        <v>3366627.0290551903</v>
      </c>
      <c r="BA6" s="27">
        <v>3825015.1346333344</v>
      </c>
      <c r="BB6" s="27">
        <v>5067595.3221382154</v>
      </c>
      <c r="BC6" s="27">
        <v>6072876.5431018956</v>
      </c>
      <c r="BD6" s="27">
        <v>6388050.203438824</v>
      </c>
      <c r="BE6" s="27">
        <v>6603918.84160088</v>
      </c>
      <c r="BF6" s="27">
        <v>6288895.7216907693</v>
      </c>
      <c r="BG6" s="27">
        <v>6218509.8391455775</v>
      </c>
      <c r="BH6" s="27">
        <v>5391829.5611030618</v>
      </c>
      <c r="BI6" s="27">
        <v>5441776.4531524824</v>
      </c>
      <c r="BJ6" s="27">
        <v>4469847.4113677088</v>
      </c>
      <c r="BK6" s="27">
        <v>3839879.9395720526</v>
      </c>
      <c r="BL6" s="27">
        <v>3898243.9316874226</v>
      </c>
      <c r="BM6" s="27">
        <v>4416395.1494618226</v>
      </c>
      <c r="BN6" s="27">
        <v>5835157.595608105</v>
      </c>
      <c r="BO6" s="27">
        <v>6974491.436109107</v>
      </c>
      <c r="BP6" s="27">
        <v>7318163.0226556631</v>
      </c>
      <c r="BQ6" s="27">
        <v>7547382.6446746718</v>
      </c>
      <c r="BR6" s="27">
        <v>7170878.4336893205</v>
      </c>
      <c r="BS6" s="27">
        <v>7075017.3510616655</v>
      </c>
      <c r="BT6" s="27">
        <v>6121503.4368939903</v>
      </c>
      <c r="BU6" s="27">
        <v>6165648.6225275509</v>
      </c>
      <c r="BV6" s="27">
        <v>5054524.0914175827</v>
      </c>
      <c r="BW6" s="27">
        <v>4333973.2842130922</v>
      </c>
    </row>
    <row r="7" spans="1:75">
      <c r="A7" s="140"/>
      <c r="B7" s="5" t="s">
        <v>4</v>
      </c>
      <c r="C7" s="75"/>
      <c r="D7" s="52">
        <v>177155.40369211903</v>
      </c>
      <c r="E7" s="53">
        <v>200531.82893738212</v>
      </c>
      <c r="F7" s="53">
        <v>264736.09413036285</v>
      </c>
      <c r="G7" s="53">
        <v>316178.65826624463</v>
      </c>
      <c r="H7" s="53">
        <v>331508.71211958217</v>
      </c>
      <c r="I7" s="53">
        <v>341644.73859904392</v>
      </c>
      <c r="J7" s="17">
        <v>324375.58070421679</v>
      </c>
      <c r="K7" s="17">
        <v>319824.68731106637</v>
      </c>
      <c r="L7" s="17">
        <v>276542.50662983232</v>
      </c>
      <c r="M7" s="17">
        <v>278363.28883969825</v>
      </c>
      <c r="N7" s="17">
        <v>228061.7148810834</v>
      </c>
      <c r="O7" s="17">
        <v>195436.78588936778</v>
      </c>
      <c r="P7" s="17">
        <v>226811.54014879849</v>
      </c>
      <c r="Q7" s="17">
        <v>284464.1801130643</v>
      </c>
      <c r="R7" s="17">
        <v>410669.14808622113</v>
      </c>
      <c r="S7" s="17">
        <v>530768.73694086715</v>
      </c>
      <c r="T7" s="17">
        <v>597123.25519553176</v>
      </c>
      <c r="U7" s="17">
        <v>655654.5469623931</v>
      </c>
      <c r="V7" s="17">
        <v>659327.83784985007</v>
      </c>
      <c r="W7" s="17">
        <v>685049.31013036519</v>
      </c>
      <c r="X7" s="17">
        <v>621494.5220320347</v>
      </c>
      <c r="Y7" s="17">
        <v>653897.36244312301</v>
      </c>
      <c r="Z7" s="17">
        <v>558126.29315905517</v>
      </c>
      <c r="AA7" s="17">
        <v>496819.26693869574</v>
      </c>
      <c r="AB7" s="17">
        <v>611644.79185739334</v>
      </c>
      <c r="AC7" s="17">
        <v>927960.41682670987</v>
      </c>
      <c r="AD7" s="17">
        <v>1523595.3041174773</v>
      </c>
      <c r="AE7" s="17">
        <v>2162135.9361594487</v>
      </c>
      <c r="AF7" s="17">
        <v>2612169.6952186991</v>
      </c>
      <c r="AG7" s="17">
        <v>3034299.2865692629</v>
      </c>
      <c r="AH7" s="17">
        <v>3193787.7765591238</v>
      </c>
      <c r="AI7" s="27">
        <v>3446180.2542101238</v>
      </c>
      <c r="AJ7" s="27">
        <v>3227562.030946041</v>
      </c>
      <c r="AK7" s="27">
        <v>3489407.4708319046</v>
      </c>
      <c r="AL7" s="27">
        <v>3049143.4386424897</v>
      </c>
      <c r="AM7" s="27">
        <v>2770467.5980613269</v>
      </c>
      <c r="AN7" s="27">
        <v>1877119.2487357457</v>
      </c>
      <c r="AO7" s="27">
        <v>2145145.0357413497</v>
      </c>
      <c r="AP7" s="27">
        <v>2857717.7554539777</v>
      </c>
      <c r="AQ7" s="27">
        <v>3442573.7089682491</v>
      </c>
      <c r="AR7" s="27">
        <v>3639277.6386871124</v>
      </c>
      <c r="AS7" s="27">
        <v>3780085.7440589685</v>
      </c>
      <c r="AT7" s="27">
        <v>3616011.9737192653</v>
      </c>
      <c r="AU7" s="27">
        <v>3590927.4141706862</v>
      </c>
      <c r="AV7" s="27">
        <v>3126344.0272853523</v>
      </c>
      <c r="AW7" s="27">
        <v>3167690.398561582</v>
      </c>
      <c r="AX7" s="27">
        <v>2611694.6563565694</v>
      </c>
      <c r="AY7" s="27">
        <v>2251676.3982611387</v>
      </c>
      <c r="AZ7" s="27">
        <v>2245244.9678346245</v>
      </c>
      <c r="BA7" s="27">
        <v>2554752.3560318863</v>
      </c>
      <c r="BB7" s="27">
        <v>3389480.1986283944</v>
      </c>
      <c r="BC7" s="27">
        <v>4067354.097069962</v>
      </c>
      <c r="BD7" s="27">
        <v>4283956.6278656032</v>
      </c>
      <c r="BE7" s="27">
        <v>4434170.4794312455</v>
      </c>
      <c r="BF7" s="27">
        <v>4227614.1840546271</v>
      </c>
      <c r="BG7" s="27">
        <v>4185000.2259609294</v>
      </c>
      <c r="BH7" s="27">
        <v>3632560.3638710361</v>
      </c>
      <c r="BI7" s="27">
        <v>3669995.3216450596</v>
      </c>
      <c r="BJ7" s="27">
        <v>3017501.033843088</v>
      </c>
      <c r="BK7" s="27">
        <v>2594688.1437635412</v>
      </c>
      <c r="BL7" s="27">
        <v>2621741.1222056141</v>
      </c>
      <c r="BM7" s="27">
        <v>2973646.508620054</v>
      </c>
      <c r="BN7" s="27">
        <v>3933264.4796852684</v>
      </c>
      <c r="BO7" s="27">
        <v>4706218.911710389</v>
      </c>
      <c r="BP7" s="27">
        <v>4943127.3090347266</v>
      </c>
      <c r="BQ7" s="27">
        <v>5102916.7206060877</v>
      </c>
      <c r="BR7" s="27">
        <v>4852886.9995927308</v>
      </c>
      <c r="BS7" s="27">
        <v>4792314.5508914879</v>
      </c>
      <c r="BT7" s="27">
        <v>4150028.4074407187</v>
      </c>
      <c r="BU7" s="27">
        <v>4183433.9327718578</v>
      </c>
      <c r="BV7" s="27">
        <v>3432277.2543141907</v>
      </c>
      <c r="BW7" s="27">
        <v>2945260.8031268702</v>
      </c>
    </row>
    <row r="8" spans="1:75">
      <c r="A8" s="141" t="s">
        <v>7</v>
      </c>
      <c r="B8" s="6" t="s">
        <v>5</v>
      </c>
      <c r="C8" s="75"/>
      <c r="D8" s="54">
        <v>23775.936843883854</v>
      </c>
      <c r="E8" s="55">
        <v>27296.271579221357</v>
      </c>
      <c r="F8" s="55">
        <v>36521.000882152868</v>
      </c>
      <c r="G8" s="55">
        <v>44174.359810742382</v>
      </c>
      <c r="H8" s="55">
        <v>46877.324206994832</v>
      </c>
      <c r="I8" s="55">
        <v>48866.9916596521</v>
      </c>
      <c r="J8" s="18">
        <v>46905.489980981045</v>
      </c>
      <c r="K8" s="18">
        <v>46730.542133027207</v>
      </c>
      <c r="L8" s="18">
        <v>40809.200863162987</v>
      </c>
      <c r="M8" s="18">
        <v>41468.99816883351</v>
      </c>
      <c r="N8" s="18">
        <v>34284.681214873475</v>
      </c>
      <c r="O8" s="18">
        <v>29636.202656474336</v>
      </c>
      <c r="P8" s="18">
        <v>29156.049712833938</v>
      </c>
      <c r="Q8" s="18">
        <v>33277.102683584708</v>
      </c>
      <c r="R8" s="18">
        <v>44278.336343633215</v>
      </c>
      <c r="S8" s="18">
        <v>53280.321943467454</v>
      </c>
      <c r="T8" s="18">
        <v>56264.780801060755</v>
      </c>
      <c r="U8" s="18">
        <v>58382.824965036794</v>
      </c>
      <c r="V8" s="18">
        <v>55795.303146281825</v>
      </c>
      <c r="W8" s="18">
        <v>55357.872078975888</v>
      </c>
      <c r="X8" s="18">
        <v>48154.142960494086</v>
      </c>
      <c r="Y8" s="18">
        <v>48750.776737230481</v>
      </c>
      <c r="Z8" s="18">
        <v>40162.402909385884</v>
      </c>
      <c r="AA8" s="18">
        <v>34600.085718014918</v>
      </c>
      <c r="AB8" s="18">
        <v>46151.847510232787</v>
      </c>
      <c r="AC8" s="18">
        <v>64914.707886384058</v>
      </c>
      <c r="AD8" s="18">
        <v>101755.92783166534</v>
      </c>
      <c r="AE8" s="18">
        <v>139950.32657482757</v>
      </c>
      <c r="AF8" s="18">
        <v>165303.76781311809</v>
      </c>
      <c r="AG8" s="18">
        <v>188767.73796648957</v>
      </c>
      <c r="AH8" s="18">
        <v>196054.54405473571</v>
      </c>
      <c r="AI8" s="28">
        <v>209289.92767830438</v>
      </c>
      <c r="AJ8" s="28">
        <v>194292.98706299564</v>
      </c>
      <c r="AK8" s="28">
        <v>208513.47431100701</v>
      </c>
      <c r="AL8" s="28">
        <v>181069.435591952</v>
      </c>
      <c r="AM8" s="28">
        <v>163639.31571828789</v>
      </c>
      <c r="AN8" s="28">
        <v>131552.47329965961</v>
      </c>
      <c r="AO8" s="28">
        <v>166861.15884001783</v>
      </c>
      <c r="AP8" s="28">
        <v>243028.69627814932</v>
      </c>
      <c r="AQ8" s="28">
        <v>316345.20714423381</v>
      </c>
      <c r="AR8" s="28">
        <v>357982.65751235449</v>
      </c>
      <c r="AS8" s="28">
        <v>395003.44567253848</v>
      </c>
      <c r="AT8" s="28">
        <v>398872.78858649533</v>
      </c>
      <c r="AU8" s="28">
        <v>415919.04385254282</v>
      </c>
      <c r="AV8" s="28">
        <v>378507.755300686</v>
      </c>
      <c r="AW8" s="28">
        <v>399329.69670177228</v>
      </c>
      <c r="AX8" s="28">
        <v>341666.11998895073</v>
      </c>
      <c r="AY8" s="28">
        <v>304789.95682259923</v>
      </c>
      <c r="AZ8" s="28">
        <v>265261.39778967825</v>
      </c>
      <c r="BA8" s="28">
        <v>329746.44483149011</v>
      </c>
      <c r="BB8" s="28">
        <v>472677.93216129072</v>
      </c>
      <c r="BC8" s="28">
        <v>607383.43566222384</v>
      </c>
      <c r="BD8" s="28">
        <v>680029.54974496714</v>
      </c>
      <c r="BE8" s="28">
        <v>743650.68913609977</v>
      </c>
      <c r="BF8" s="28">
        <v>745211.52747631399</v>
      </c>
      <c r="BG8" s="28">
        <v>771946.65162985539</v>
      </c>
      <c r="BH8" s="28">
        <v>698481.44476548187</v>
      </c>
      <c r="BI8" s="28">
        <v>733187.19387729908</v>
      </c>
      <c r="BJ8" s="28">
        <v>624508.56107146665</v>
      </c>
      <c r="BK8" s="28">
        <v>554881.1718538329</v>
      </c>
      <c r="BL8" s="28">
        <v>470343.63872309867</v>
      </c>
      <c r="BM8" s="28">
        <v>557786.62039926602</v>
      </c>
      <c r="BN8" s="28">
        <v>768530.22341738059</v>
      </c>
      <c r="BO8" s="28">
        <v>954759.68422162591</v>
      </c>
      <c r="BP8" s="28">
        <v>1038236.101144755</v>
      </c>
      <c r="BQ8" s="28">
        <v>1106848.3984067303</v>
      </c>
      <c r="BR8" s="28">
        <v>1084601.4921424119</v>
      </c>
      <c r="BS8" s="28">
        <v>1101398.7355885971</v>
      </c>
      <c r="BT8" s="28">
        <v>979033.28491311322</v>
      </c>
      <c r="BU8" s="28">
        <v>1011395.7724958784</v>
      </c>
      <c r="BV8" s="28">
        <v>849129.26643965126</v>
      </c>
      <c r="BW8" s="28">
        <v>744625.78210749128</v>
      </c>
    </row>
    <row r="9" spans="1:75">
      <c r="A9" s="141"/>
      <c r="B9" s="6" t="s">
        <v>4</v>
      </c>
      <c r="C9" s="75"/>
      <c r="D9" s="54">
        <v>38010.560844186999</v>
      </c>
      <c r="E9" s="55">
        <v>44152.800513069604</v>
      </c>
      <c r="F9" s="55">
        <v>59716.657353434341</v>
      </c>
      <c r="G9" s="55">
        <v>72958.1982906989</v>
      </c>
      <c r="H9" s="55">
        <v>78146.23106837552</v>
      </c>
      <c r="I9" s="55">
        <v>82172.151360129181</v>
      </c>
      <c r="J9" s="18">
        <v>79514.581202269605</v>
      </c>
      <c r="K9" s="18">
        <v>79820.11512504227</v>
      </c>
      <c r="L9" s="18">
        <v>70202.661356603989</v>
      </c>
      <c r="M9" s="18">
        <v>71815.316152878528</v>
      </c>
      <c r="N9" s="18">
        <v>59747.833942259182</v>
      </c>
      <c r="O9" s="18">
        <v>51953.89279105181</v>
      </c>
      <c r="P9" s="18">
        <v>50640.954669113467</v>
      </c>
      <c r="Q9" s="18">
        <v>59377.840712638637</v>
      </c>
      <c r="R9" s="18">
        <v>80992.152818810049</v>
      </c>
      <c r="S9" s="18">
        <v>99716.842266128355</v>
      </c>
      <c r="T9" s="18">
        <v>107561.96592586802</v>
      </c>
      <c r="U9" s="18">
        <v>113835.39076075946</v>
      </c>
      <c r="V9" s="18">
        <v>110809.6479321401</v>
      </c>
      <c r="W9" s="18">
        <v>111846.73971373473</v>
      </c>
      <c r="X9" s="18">
        <v>98870.960719630079</v>
      </c>
      <c r="Y9" s="18">
        <v>101620.02987017541</v>
      </c>
      <c r="Z9" s="18">
        <v>84916.205790986831</v>
      </c>
      <c r="AA9" s="18">
        <v>74142.268820014797</v>
      </c>
      <c r="AB9" s="18">
        <v>84998.899650616964</v>
      </c>
      <c r="AC9" s="18">
        <v>115013.65564178881</v>
      </c>
      <c r="AD9" s="18">
        <v>175656.94436654949</v>
      </c>
      <c r="AE9" s="18">
        <v>237116.16271287651</v>
      </c>
      <c r="AF9" s="18">
        <v>276156.10734476917</v>
      </c>
      <c r="AG9" s="18">
        <v>311908.36406798975</v>
      </c>
      <c r="AH9" s="18">
        <v>321105.33994652686</v>
      </c>
      <c r="AI9" s="28">
        <v>340313.62236606155</v>
      </c>
      <c r="AJ9" s="28">
        <v>314026.88828421757</v>
      </c>
      <c r="AK9" s="28">
        <v>335291.27426574985</v>
      </c>
      <c r="AL9" s="28">
        <v>289885.45792173303</v>
      </c>
      <c r="AM9" s="28">
        <v>260984.28343112051</v>
      </c>
      <c r="AN9" s="28">
        <v>214200.15353393296</v>
      </c>
      <c r="AO9" s="28">
        <v>269382.32386811962</v>
      </c>
      <c r="AP9" s="28">
        <v>389736.8424849686</v>
      </c>
      <c r="AQ9" s="28">
        <v>504596.82965323958</v>
      </c>
      <c r="AR9" s="28">
        <v>568500.9695479176</v>
      </c>
      <c r="AS9" s="28">
        <v>624985.76276431826</v>
      </c>
      <c r="AT9" s="28">
        <v>629138.52421654202</v>
      </c>
      <c r="AU9" s="28">
        <v>654266.40141085349</v>
      </c>
      <c r="AV9" s="28">
        <v>594029.56838578568</v>
      </c>
      <c r="AW9" s="28">
        <v>625428.16210136865</v>
      </c>
      <c r="AX9" s="28">
        <v>534150.36726015818</v>
      </c>
      <c r="AY9" s="28">
        <v>475734.09477279522</v>
      </c>
      <c r="AZ9" s="28">
        <v>417471.33959318016</v>
      </c>
      <c r="BA9" s="28">
        <v>517266.91268553579</v>
      </c>
      <c r="BB9" s="28">
        <v>739528.9258459243</v>
      </c>
      <c r="BC9" s="28">
        <v>948220.35240319604</v>
      </c>
      <c r="BD9" s="28">
        <v>1059700.3019048949</v>
      </c>
      <c r="BE9" s="28">
        <v>1157048.2423559492</v>
      </c>
      <c r="BF9" s="28">
        <v>1157931.4311404289</v>
      </c>
      <c r="BG9" s="28">
        <v>1198082.4090714562</v>
      </c>
      <c r="BH9" s="28">
        <v>1082958.7972154997</v>
      </c>
      <c r="BI9" s="28">
        <v>1135744.1154006431</v>
      </c>
      <c r="BJ9" s="28">
        <v>966618.67899455375</v>
      </c>
      <c r="BK9" s="28">
        <v>858230.49338873778</v>
      </c>
      <c r="BL9" s="28">
        <v>730746.19465425634</v>
      </c>
      <c r="BM9" s="28">
        <v>865884.70453633321</v>
      </c>
      <c r="BN9" s="28">
        <v>1192167.5206520329</v>
      </c>
      <c r="BO9" s="28">
        <v>1480099.5653801954</v>
      </c>
      <c r="BP9" s="28">
        <v>1608584.1903959303</v>
      </c>
      <c r="BQ9" s="28">
        <v>1714005.608477985</v>
      </c>
      <c r="BR9" s="28">
        <v>1678775.3446898307</v>
      </c>
      <c r="BS9" s="28">
        <v>1704056.7280926765</v>
      </c>
      <c r="BT9" s="28">
        <v>1514154.922565442</v>
      </c>
      <c r="BU9" s="28">
        <v>1563657.3043493903</v>
      </c>
      <c r="BV9" s="28">
        <v>1312363.9929995663</v>
      </c>
      <c r="BW9" s="28">
        <v>1150507.9232063601</v>
      </c>
    </row>
    <row r="10" spans="1:75">
      <c r="A10" s="142" t="s">
        <v>14</v>
      </c>
      <c r="B10" s="7" t="s">
        <v>5</v>
      </c>
      <c r="C10" s="75"/>
      <c r="D10" s="56">
        <v>5668.8863621650862</v>
      </c>
      <c r="E10" s="57">
        <v>6313.1600383590076</v>
      </c>
      <c r="F10" s="57">
        <v>8202.9723279292575</v>
      </c>
      <c r="G10" s="57">
        <v>9646.1165133454851</v>
      </c>
      <c r="H10" s="57">
        <v>9961.7864871021138</v>
      </c>
      <c r="I10" s="57">
        <v>10115.641470755276</v>
      </c>
      <c r="J10" s="19">
        <v>9466.5405467186538</v>
      </c>
      <c r="K10" s="19">
        <v>9202.8414518361751</v>
      </c>
      <c r="L10" s="19">
        <v>7848.3006877297976</v>
      </c>
      <c r="M10" s="19">
        <v>7794.0172457183462</v>
      </c>
      <c r="N10" s="19">
        <v>6301.7985382977076</v>
      </c>
      <c r="O10" s="19">
        <v>5330.9383300430836</v>
      </c>
      <c r="P10" s="19">
        <v>5829.6019412428186</v>
      </c>
      <c r="Q10" s="19">
        <v>6491.8345226924339</v>
      </c>
      <c r="R10" s="19">
        <v>8434.7372984293233</v>
      </c>
      <c r="S10" s="19">
        <v>9918.1955654380763</v>
      </c>
      <c r="T10" s="19">
        <v>10242.298244629892</v>
      </c>
      <c r="U10" s="19">
        <v>10400.011377082325</v>
      </c>
      <c r="V10" s="19">
        <v>9732.223045299992</v>
      </c>
      <c r="W10" s="19">
        <v>9460.6991183893588</v>
      </c>
      <c r="X10" s="19">
        <v>8067.8465058994261</v>
      </c>
      <c r="Y10" s="19">
        <v>8011.6915872812197</v>
      </c>
      <c r="Z10" s="19">
        <v>6477.5146545268208</v>
      </c>
      <c r="AA10" s="19">
        <v>5479.346139088304</v>
      </c>
      <c r="AB10" s="19">
        <v>9114.5238064497935</v>
      </c>
      <c r="AC10" s="19">
        <v>13595.175597912666</v>
      </c>
      <c r="AD10" s="19">
        <v>22101.335356495336</v>
      </c>
      <c r="AE10" s="19">
        <v>31160.866056284518</v>
      </c>
      <c r="AF10" s="19">
        <v>37474.443913801035</v>
      </c>
      <c r="AG10" s="19">
        <v>43382.063331251513</v>
      </c>
      <c r="AH10" s="19">
        <v>45542.04073663005</v>
      </c>
      <c r="AI10" s="29">
        <v>49037.995741609891</v>
      </c>
      <c r="AJ10" s="29">
        <v>45848.63136950777</v>
      </c>
      <c r="AK10" s="29">
        <v>49497.857002001285</v>
      </c>
      <c r="AL10" s="29">
        <v>43200.809038351326</v>
      </c>
      <c r="AM10" s="29">
        <v>39212.258049704833</v>
      </c>
      <c r="AN10" s="29">
        <v>30822.527714423548</v>
      </c>
      <c r="AO10" s="29">
        <v>39535.530641101795</v>
      </c>
      <c r="AP10" s="29">
        <v>58080.219456881932</v>
      </c>
      <c r="AQ10" s="29">
        <v>76119.416651594132</v>
      </c>
      <c r="AR10" s="29">
        <v>86617.003274230257</v>
      </c>
      <c r="AS10" s="29">
        <v>96014.281895204447</v>
      </c>
      <c r="AT10" s="29">
        <v>97330.278029037698</v>
      </c>
      <c r="AU10" s="29">
        <v>101825.14765893968</v>
      </c>
      <c r="AV10" s="29">
        <v>92930.47502624034</v>
      </c>
      <c r="AW10" s="29">
        <v>98286.53955037109</v>
      </c>
      <c r="AX10" s="29">
        <v>84277.922651773493</v>
      </c>
      <c r="AY10" s="29">
        <v>75327.657450201586</v>
      </c>
      <c r="AZ10" s="29">
        <v>64984.911635553159</v>
      </c>
      <c r="BA10" s="29">
        <v>81184.775475021394</v>
      </c>
      <c r="BB10" s="29">
        <v>116838.88453470913</v>
      </c>
      <c r="BC10" s="29">
        <v>150626.15285620524</v>
      </c>
      <c r="BD10" s="29">
        <v>169100.92782602692</v>
      </c>
      <c r="BE10" s="29">
        <v>185347.70977754254</v>
      </c>
      <c r="BF10" s="29">
        <v>186103.97643427446</v>
      </c>
      <c r="BG10" s="29">
        <v>193111.15130256431</v>
      </c>
      <c r="BH10" s="29">
        <v>174995.2685508618</v>
      </c>
      <c r="BI10" s="29">
        <v>183933.71462116635</v>
      </c>
      <c r="BJ10" s="29">
        <v>156854.23533436685</v>
      </c>
      <c r="BK10" s="29">
        <v>139513.29165170781</v>
      </c>
      <c r="BL10" s="29">
        <v>117562.40288873954</v>
      </c>
      <c r="BM10" s="29">
        <v>139672.90079707766</v>
      </c>
      <c r="BN10" s="29">
        <v>192751.62273948401</v>
      </c>
      <c r="BO10" s="29">
        <v>239796.83564140793</v>
      </c>
      <c r="BP10" s="29">
        <v>261090.08172392857</v>
      </c>
      <c r="BQ10" s="29">
        <v>278657.28579786536</v>
      </c>
      <c r="BR10" s="29">
        <v>273333.00283808127</v>
      </c>
      <c r="BS10" s="29">
        <v>277820.64936418337</v>
      </c>
      <c r="BT10" s="29">
        <v>247160.78256876324</v>
      </c>
      <c r="BU10" s="29">
        <v>255525.43042257143</v>
      </c>
      <c r="BV10" s="29">
        <v>214679.3687486928</v>
      </c>
      <c r="BW10" s="29">
        <v>188379.63646920462</v>
      </c>
    </row>
    <row r="11" spans="1:75">
      <c r="A11" s="142"/>
      <c r="B11" s="7" t="s">
        <v>4</v>
      </c>
      <c r="C11" s="75"/>
      <c r="D11" s="56">
        <v>629.84885481160461</v>
      </c>
      <c r="E11" s="57">
        <v>726.25591254511232</v>
      </c>
      <c r="F11" s="57">
        <v>975.62789473120347</v>
      </c>
      <c r="G11" s="57">
        <v>1184.5353173527349</v>
      </c>
      <c r="H11" s="57">
        <v>1261.448460075532</v>
      </c>
      <c r="I11" s="57">
        <v>1319.332332634453</v>
      </c>
      <c r="J11" s="19">
        <v>1270.2994289792173</v>
      </c>
      <c r="K11" s="19">
        <v>1269.2491435553068</v>
      </c>
      <c r="L11" s="19">
        <v>1111.4618699454118</v>
      </c>
      <c r="M11" s="19">
        <v>1132.3571128521328</v>
      </c>
      <c r="N11" s="19">
        <v>938.47316261707851</v>
      </c>
      <c r="O11" s="19">
        <v>813.11050990021147</v>
      </c>
      <c r="P11" s="19">
        <v>1117.6084418460964</v>
      </c>
      <c r="Q11" s="19">
        <v>1630.1995411910266</v>
      </c>
      <c r="R11" s="19">
        <v>2614.7702672970172</v>
      </c>
      <c r="S11" s="19">
        <v>3653.6037774219449</v>
      </c>
      <c r="T11" s="19">
        <v>4365.7071717008421</v>
      </c>
      <c r="U11" s="19">
        <v>5029.5908518329343</v>
      </c>
      <c r="V11" s="19">
        <v>5260.2022359468456</v>
      </c>
      <c r="W11" s="19">
        <v>5646.9727017889154</v>
      </c>
      <c r="X11" s="19">
        <v>5266.7093976991509</v>
      </c>
      <c r="Y11" s="19">
        <v>5674.234257276923</v>
      </c>
      <c r="Z11" s="19">
        <v>4943.7620146965237</v>
      </c>
      <c r="AA11" s="19">
        <v>4480.6393413017813</v>
      </c>
      <c r="AB11" s="19">
        <v>7623.3638369545706</v>
      </c>
      <c r="AC11" s="19">
        <v>13568.907327215697</v>
      </c>
      <c r="AD11" s="19">
        <v>24172.092180967349</v>
      </c>
      <c r="AE11" s="19">
        <v>36049.414254676798</v>
      </c>
      <c r="AF11" s="19">
        <v>45034.612415025069</v>
      </c>
      <c r="AG11" s="19">
        <v>53587.246953329348</v>
      </c>
      <c r="AH11" s="19">
        <v>57437.908347019467</v>
      </c>
      <c r="AI11" s="29">
        <v>62863.0269003961</v>
      </c>
      <c r="AJ11" s="29">
        <v>59550.056105426782</v>
      </c>
      <c r="AK11" s="29">
        <v>64986.331736281922</v>
      </c>
      <c r="AL11" s="29">
        <v>57232.486642647433</v>
      </c>
      <c r="AM11" s="29">
        <v>52347.553300059481</v>
      </c>
      <c r="AN11" s="29">
        <v>39448.754223592194</v>
      </c>
      <c r="AO11" s="29">
        <v>51595.518632142208</v>
      </c>
      <c r="AP11" s="29">
        <v>76910.004020547378</v>
      </c>
      <c r="AQ11" s="29">
        <v>101944.90107050761</v>
      </c>
      <c r="AR11" s="29">
        <v>117057.91774600229</v>
      </c>
      <c r="AS11" s="29">
        <v>130720.56391121927</v>
      </c>
      <c r="AT11" s="29">
        <v>133330.46060477244</v>
      </c>
      <c r="AU11" s="29">
        <v>140215.8562217713</v>
      </c>
      <c r="AV11" s="29">
        <v>128539.60415084794</v>
      </c>
      <c r="AW11" s="29">
        <v>136474.21780444979</v>
      </c>
      <c r="AX11" s="29">
        <v>117418.87032277431</v>
      </c>
      <c r="AY11" s="29">
        <v>105262.3312913733</v>
      </c>
      <c r="AZ11" s="29">
        <v>89520.879591372912</v>
      </c>
      <c r="BA11" s="29">
        <v>112648.78419170316</v>
      </c>
      <c r="BB11" s="29">
        <v>163052.73512168659</v>
      </c>
      <c r="BC11" s="29">
        <v>211184.5528373392</v>
      </c>
      <c r="BD11" s="29">
        <v>238002.58175564962</v>
      </c>
      <c r="BE11" s="29">
        <v>261717.06097266986</v>
      </c>
      <c r="BF11" s="29">
        <v>263513.60458296223</v>
      </c>
      <c r="BG11" s="29">
        <v>274089.93294954282</v>
      </c>
      <c r="BH11" s="29">
        <v>248895.8418013489</v>
      </c>
      <c r="BI11" s="29">
        <v>262089.40551789297</v>
      </c>
      <c r="BJ11" s="29">
        <v>223867.39801602758</v>
      </c>
      <c r="BK11" s="29">
        <v>199407.22266180412</v>
      </c>
      <c r="BL11" s="29">
        <v>166634.53485182457</v>
      </c>
      <c r="BM11" s="29">
        <v>198446.36886445733</v>
      </c>
      <c r="BN11" s="29">
        <v>274430.22662445088</v>
      </c>
      <c r="BO11" s="29">
        <v>342036.3740581848</v>
      </c>
      <c r="BP11" s="29">
        <v>373013.44138923538</v>
      </c>
      <c r="BQ11" s="29">
        <v>398689.18566027103</v>
      </c>
      <c r="BR11" s="29">
        <v>391581.53886370658</v>
      </c>
      <c r="BS11" s="29">
        <v>398479.62713993998</v>
      </c>
      <c r="BT11" s="29">
        <v>354883.28805115476</v>
      </c>
      <c r="BU11" s="29">
        <v>367251.55055028509</v>
      </c>
      <c r="BV11" s="29">
        <v>308821.58318572666</v>
      </c>
      <c r="BW11" s="29">
        <v>271211.28076076286</v>
      </c>
    </row>
    <row r="12" spans="1:75">
      <c r="A12" s="147" t="s">
        <v>0</v>
      </c>
      <c r="B12" s="2" t="s">
        <v>5</v>
      </c>
      <c r="C12" s="75"/>
      <c r="D12" s="58">
        <v>70538.816165875003</v>
      </c>
      <c r="E12" s="59">
        <v>77291.073234175477</v>
      </c>
      <c r="F12" s="59">
        <v>111400.80898284001</v>
      </c>
      <c r="G12" s="59">
        <v>141538.36238544376</v>
      </c>
      <c r="H12" s="59">
        <v>149600.9087084301</v>
      </c>
      <c r="I12" s="59">
        <v>159041.68266106723</v>
      </c>
      <c r="J12" s="20">
        <v>155556.00286097461</v>
      </c>
      <c r="K12" s="20">
        <v>160536.15281848039</v>
      </c>
      <c r="L12" s="20">
        <v>133776.41322375103</v>
      </c>
      <c r="M12" s="20">
        <v>122238.06300094756</v>
      </c>
      <c r="N12" s="20">
        <v>72555.994723618744</v>
      </c>
      <c r="O12" s="20">
        <v>60159.721234396078</v>
      </c>
      <c r="P12" s="20">
        <v>81741.618769755631</v>
      </c>
      <c r="Q12" s="20">
        <v>95188.231054931544</v>
      </c>
      <c r="R12" s="20">
        <v>145093.09401821881</v>
      </c>
      <c r="S12" s="20">
        <v>194126.58205353637</v>
      </c>
      <c r="T12" s="20">
        <v>215266.42645346044</v>
      </c>
      <c r="U12" s="20">
        <v>239306.2916796426</v>
      </c>
      <c r="V12" s="20">
        <v>244039.87556364556</v>
      </c>
      <c r="W12" s="20">
        <v>261904.3302245934</v>
      </c>
      <c r="X12" s="20">
        <v>226425.51570284468</v>
      </c>
      <c r="Y12" s="20">
        <v>214194.08505694178</v>
      </c>
      <c r="Z12" s="20">
        <v>131369.4594704599</v>
      </c>
      <c r="AA12" s="20">
        <v>112353.48995196921</v>
      </c>
      <c r="AB12" s="20">
        <v>137776.51535997452</v>
      </c>
      <c r="AC12" s="20">
        <v>173296.14114028926</v>
      </c>
      <c r="AD12" s="20">
        <v>281141.47929312492</v>
      </c>
      <c r="AE12" s="20">
        <v>396050.90272639063</v>
      </c>
      <c r="AF12" s="20">
        <v>458656.9455318157</v>
      </c>
      <c r="AG12" s="20">
        <v>529130.23032017366</v>
      </c>
      <c r="AH12" s="20">
        <v>557168.71135219221</v>
      </c>
      <c r="AI12" s="30">
        <v>614932.1233152668</v>
      </c>
      <c r="AJ12" s="30">
        <v>544912.97988999344</v>
      </c>
      <c r="AK12" s="30">
        <v>526902.1268484568</v>
      </c>
      <c r="AL12" s="30">
        <v>329558.67092177685</v>
      </c>
      <c r="AM12" s="30">
        <v>286872.17330054496</v>
      </c>
      <c r="AN12" s="30">
        <v>290797.50371441897</v>
      </c>
      <c r="AO12" s="30">
        <v>349876.93232404429</v>
      </c>
      <c r="AP12" s="30">
        <v>548168.2358960415</v>
      </c>
      <c r="AQ12" s="30">
        <v>750822.17456822295</v>
      </c>
      <c r="AR12" s="30">
        <v>849618.88679612125</v>
      </c>
      <c r="AS12" s="30">
        <v>961338.03429196659</v>
      </c>
      <c r="AT12" s="30">
        <v>995721.79567144904</v>
      </c>
      <c r="AU12" s="30">
        <v>1083459.2719751738</v>
      </c>
      <c r="AV12" s="30">
        <v>948305.23503165459</v>
      </c>
      <c r="AW12" s="30">
        <v>907070.26228269818</v>
      </c>
      <c r="AX12" s="30">
        <v>561920.6694261597</v>
      </c>
      <c r="AY12" s="30">
        <v>484969.99802204856</v>
      </c>
      <c r="AZ12" s="30">
        <v>499394.31552767305</v>
      </c>
      <c r="BA12" s="30">
        <v>576239.83720610291</v>
      </c>
      <c r="BB12" s="30">
        <v>871336.07624163944</v>
      </c>
      <c r="BC12" s="30">
        <v>1157587.0875135933</v>
      </c>
      <c r="BD12" s="30">
        <v>1275606.5341825827</v>
      </c>
      <c r="BE12" s="30">
        <v>1410113.8676041695</v>
      </c>
      <c r="BF12" s="30">
        <v>1430754.2634311067</v>
      </c>
      <c r="BG12" s="30">
        <v>1528483.1064952947</v>
      </c>
      <c r="BH12" s="30">
        <v>1315945.5558440124</v>
      </c>
      <c r="BI12" s="30">
        <v>1240143.2619972229</v>
      </c>
      <c r="BJ12" s="30">
        <v>757963.28134158521</v>
      </c>
      <c r="BK12" s="30">
        <v>646175.81261501648</v>
      </c>
      <c r="BL12" s="30">
        <v>712290.86076119286</v>
      </c>
      <c r="BM12" s="30">
        <v>807170.32477246027</v>
      </c>
      <c r="BN12" s="30">
        <v>1200885.3433358565</v>
      </c>
      <c r="BO12" s="30">
        <v>1572209.7364669831</v>
      </c>
      <c r="BP12" s="30">
        <v>1709641.7625876528</v>
      </c>
      <c r="BQ12" s="30">
        <v>1867177.825887453</v>
      </c>
      <c r="BR12" s="30">
        <v>1873638.0871263917</v>
      </c>
      <c r="BS12" s="30">
        <v>1981352.6709081866</v>
      </c>
      <c r="BT12" s="30">
        <v>1689914.715471901</v>
      </c>
      <c r="BU12" s="30">
        <v>1578812.6422578432</v>
      </c>
      <c r="BV12" s="30">
        <v>957219.50322153862</v>
      </c>
      <c r="BW12" s="30">
        <v>809958.52720254008</v>
      </c>
    </row>
    <row r="13" spans="1:75">
      <c r="A13" s="147"/>
      <c r="B13" s="2" t="s">
        <v>4</v>
      </c>
      <c r="C13" s="75"/>
      <c r="D13" s="58">
        <v>845913.76087352133</v>
      </c>
      <c r="E13" s="59">
        <v>916587.70769377484</v>
      </c>
      <c r="F13" s="59">
        <v>1306623.7446382395</v>
      </c>
      <c r="G13" s="59">
        <v>1642187.7272803588</v>
      </c>
      <c r="H13" s="59">
        <v>1717261.660383631</v>
      </c>
      <c r="I13" s="59">
        <v>1806476.4218893221</v>
      </c>
      <c r="J13" s="20">
        <v>1748602.3834526686</v>
      </c>
      <c r="K13" s="20">
        <v>1786168.3680301008</v>
      </c>
      <c r="L13" s="20">
        <v>1473449.0720732321</v>
      </c>
      <c r="M13" s="20">
        <v>1332991.5963554804</v>
      </c>
      <c r="N13" s="20">
        <v>783461.29922017595</v>
      </c>
      <c r="O13" s="20">
        <v>643324.258109494</v>
      </c>
      <c r="P13" s="20">
        <v>877344.89740283927</v>
      </c>
      <c r="Q13" s="20">
        <v>974112.37338794139</v>
      </c>
      <c r="R13" s="20">
        <v>1421960.7065309081</v>
      </c>
      <c r="S13" s="20">
        <v>1828889.8754306773</v>
      </c>
      <c r="T13" s="20">
        <v>1955996.1704463344</v>
      </c>
      <c r="U13" s="20">
        <v>2103207.3726410456</v>
      </c>
      <c r="V13" s="20">
        <v>2079803.0061167544</v>
      </c>
      <c r="W13" s="20">
        <v>2169245.5450156545</v>
      </c>
      <c r="X13" s="20">
        <v>1826251.3356292162</v>
      </c>
      <c r="Y13" s="20">
        <v>1685331.1516852402</v>
      </c>
      <c r="Z13" s="20">
        <v>1009973.4117599975</v>
      </c>
      <c r="AA13" s="20">
        <v>845215.15395339089</v>
      </c>
      <c r="AB13" s="20">
        <v>1025647.0333619149</v>
      </c>
      <c r="AC13" s="20">
        <v>1134776.7957375026</v>
      </c>
      <c r="AD13" s="20">
        <v>1650952.9987367562</v>
      </c>
      <c r="AE13" s="20">
        <v>2116641.6476142439</v>
      </c>
      <c r="AF13" s="20">
        <v>2256850.884472006</v>
      </c>
      <c r="AG13" s="20">
        <v>2419637.6560806022</v>
      </c>
      <c r="AH13" s="20">
        <v>2386043.3878144445</v>
      </c>
      <c r="AI13" s="30">
        <v>2482011.6527388692</v>
      </c>
      <c r="AJ13" s="30">
        <v>2084215.0201247903</v>
      </c>
      <c r="AK13" s="30">
        <v>1918664.7359690121</v>
      </c>
      <c r="AL13" s="30">
        <v>1147091.2747661525</v>
      </c>
      <c r="AM13" s="30">
        <v>957787.91258370504</v>
      </c>
      <c r="AN13" s="30">
        <v>1185859.5964496122</v>
      </c>
      <c r="AO13" s="30">
        <v>1319548.8185657214</v>
      </c>
      <c r="AP13" s="30">
        <v>1930223.0972264749</v>
      </c>
      <c r="AQ13" s="30">
        <v>2487509.9961747071</v>
      </c>
      <c r="AR13" s="30">
        <v>2665385.0051917527</v>
      </c>
      <c r="AS13" s="30">
        <v>2871105.3883963167</v>
      </c>
      <c r="AT13" s="30">
        <v>2843986.7214242164</v>
      </c>
      <c r="AU13" s="30">
        <v>2971106.3145874729</v>
      </c>
      <c r="AV13" s="30">
        <v>2505199.1520906016</v>
      </c>
      <c r="AW13" s="30">
        <v>2315311.4716230943</v>
      </c>
      <c r="AX13" s="30">
        <v>1389468.6453999155</v>
      </c>
      <c r="AY13" s="30">
        <v>1164379.7928701136</v>
      </c>
      <c r="AZ13" s="30">
        <v>1404107.2517248837</v>
      </c>
      <c r="BA13" s="30">
        <v>1556796.8066420075</v>
      </c>
      <c r="BB13" s="30">
        <v>2269515.8056846987</v>
      </c>
      <c r="BC13" s="30">
        <v>2915302.1506538726</v>
      </c>
      <c r="BD13" s="30">
        <v>3114154.3520139935</v>
      </c>
      <c r="BE13" s="30">
        <v>3344677.8838562747</v>
      </c>
      <c r="BF13" s="30">
        <v>3303823.354999458</v>
      </c>
      <c r="BG13" s="30">
        <v>3442283.4254838205</v>
      </c>
      <c r="BH13" s="30">
        <v>2895084.8184194928</v>
      </c>
      <c r="BI13" s="30">
        <v>2669114.0987927215</v>
      </c>
      <c r="BJ13" s="30">
        <v>1598049.2586384637</v>
      </c>
      <c r="BK13" s="30">
        <v>1336170.7930903125</v>
      </c>
      <c r="BL13" s="30">
        <v>1629568.3958552217</v>
      </c>
      <c r="BM13" s="30">
        <v>1802073.7188437495</v>
      </c>
      <c r="BN13" s="30">
        <v>2620556.2087165294</v>
      </c>
      <c r="BO13" s="30">
        <v>3358237.4888735414</v>
      </c>
      <c r="BP13" s="30">
        <v>3579153.5286665247</v>
      </c>
      <c r="BQ13" s="30">
        <v>3835736.7496190621</v>
      </c>
      <c r="BR13" s="30">
        <v>3780984.8537528403</v>
      </c>
      <c r="BS13" s="30">
        <v>3931563.4233292146</v>
      </c>
      <c r="BT13" s="30">
        <v>3300237.5354156196</v>
      </c>
      <c r="BU13" s="30">
        <v>3037029.1538974717</v>
      </c>
      <c r="BV13" s="30">
        <v>1815100.5255058007</v>
      </c>
      <c r="BW13" s="30">
        <v>1515061.417524423</v>
      </c>
    </row>
    <row r="14" spans="1:75">
      <c r="A14" s="146" t="s">
        <v>1</v>
      </c>
      <c r="B14" s="8" t="s">
        <v>5</v>
      </c>
      <c r="C14" s="75"/>
      <c r="D14" s="60">
        <v>41470.525854410567</v>
      </c>
      <c r="E14" s="61">
        <v>53465.5244084367</v>
      </c>
      <c r="F14" s="61">
        <v>68739.354815389583</v>
      </c>
      <c r="G14" s="61">
        <v>83075.654886229517</v>
      </c>
      <c r="H14" s="61">
        <v>102049.39848326996</v>
      </c>
      <c r="I14" s="61">
        <v>103882.04582999172</v>
      </c>
      <c r="J14" s="21">
        <v>110776.9692448905</v>
      </c>
      <c r="K14" s="21">
        <v>107319.14032504038</v>
      </c>
      <c r="L14" s="21">
        <v>94108.540030291435</v>
      </c>
      <c r="M14" s="21">
        <v>87805.449197928712</v>
      </c>
      <c r="N14" s="21">
        <v>56945.325787298498</v>
      </c>
      <c r="O14" s="21">
        <v>48231.071136822422</v>
      </c>
      <c r="P14" s="21">
        <v>55012.742228219977</v>
      </c>
      <c r="Q14" s="21">
        <v>70087.905510495882</v>
      </c>
      <c r="R14" s="21">
        <v>89135.386861967258</v>
      </c>
      <c r="S14" s="21">
        <v>106652.73315151424</v>
      </c>
      <c r="T14" s="21">
        <v>129806.49218179552</v>
      </c>
      <c r="U14" s="21">
        <v>131012.02640208795</v>
      </c>
      <c r="V14" s="21">
        <v>138602.12784234772</v>
      </c>
      <c r="W14" s="21">
        <v>133286.11591478932</v>
      </c>
      <c r="X14" s="21">
        <v>116074.7705889442</v>
      </c>
      <c r="Y14" s="21">
        <v>107603.00189097103</v>
      </c>
      <c r="Z14" s="21">
        <v>69363.349611747282</v>
      </c>
      <c r="AA14" s="21">
        <v>58415.347815119618</v>
      </c>
      <c r="AB14" s="21">
        <v>74577.420091781663</v>
      </c>
      <c r="AC14" s="21">
        <v>101335.67794610478</v>
      </c>
      <c r="AD14" s="21">
        <v>136328.71049357695</v>
      </c>
      <c r="AE14" s="21">
        <v>171411.48940819374</v>
      </c>
      <c r="AF14" s="21">
        <v>218028.79649045406</v>
      </c>
      <c r="AG14" s="21">
        <v>228921.77370674897</v>
      </c>
      <c r="AH14" s="21">
        <v>250968.97402614367</v>
      </c>
      <c r="AI14" s="31">
        <v>249269.92618078302</v>
      </c>
      <c r="AJ14" s="31">
        <v>223571.57851215097</v>
      </c>
      <c r="AK14" s="31">
        <v>212920.95945371559</v>
      </c>
      <c r="AL14" s="31">
        <v>140700.44518520075</v>
      </c>
      <c r="AM14" s="31">
        <v>121236.24850514582</v>
      </c>
      <c r="AN14" s="31">
        <v>133956.16321229361</v>
      </c>
      <c r="AO14" s="31">
        <v>184403.16723428314</v>
      </c>
      <c r="AP14" s="31">
        <v>250716.04750370566</v>
      </c>
      <c r="AQ14" s="31">
        <v>318006.13015344337</v>
      </c>
      <c r="AR14" s="31">
        <v>407482.71593573748</v>
      </c>
      <c r="AS14" s="31">
        <v>430539.88636805926</v>
      </c>
      <c r="AT14" s="31">
        <v>474574.6194429145</v>
      </c>
      <c r="AU14" s="31">
        <v>473599.51188447792</v>
      </c>
      <c r="AV14" s="31">
        <v>426547.93321202556</v>
      </c>
      <c r="AW14" s="31">
        <v>407731.7539160694</v>
      </c>
      <c r="AX14" s="31">
        <v>270323.88832506572</v>
      </c>
      <c r="AY14" s="31">
        <v>233619.18281192426</v>
      </c>
      <c r="AZ14" s="31">
        <v>263358.8638573807</v>
      </c>
      <c r="BA14" s="31">
        <v>374351.04456340906</v>
      </c>
      <c r="BB14" s="31">
        <v>521860.74190336297</v>
      </c>
      <c r="BC14" s="31">
        <v>675335.41879325034</v>
      </c>
      <c r="BD14" s="31">
        <v>879704.55375466519</v>
      </c>
      <c r="BE14" s="31">
        <v>942336.10171180242</v>
      </c>
      <c r="BF14" s="31">
        <v>1050879.4754797202</v>
      </c>
      <c r="BG14" s="31">
        <v>1059253.894265848</v>
      </c>
      <c r="BH14" s="31">
        <v>962329.02144132054</v>
      </c>
      <c r="BI14" s="31">
        <v>926894.76864063763</v>
      </c>
      <c r="BJ14" s="31">
        <v>618664.91351526417</v>
      </c>
      <c r="BK14" s="31">
        <v>537865.20207333867</v>
      </c>
      <c r="BL14" s="31">
        <v>529077.00085130194</v>
      </c>
      <c r="BM14" s="31">
        <v>701067.90135227004</v>
      </c>
      <c r="BN14" s="31">
        <v>923436.59142120113</v>
      </c>
      <c r="BO14" s="31">
        <v>1140334.6554287171</v>
      </c>
      <c r="BP14" s="31">
        <v>1428074.1676103768</v>
      </c>
      <c r="BQ14" s="31">
        <v>1479223.0080372044</v>
      </c>
      <c r="BR14" s="31">
        <v>1602450.8805613038</v>
      </c>
      <c r="BS14" s="31">
        <v>1574854.0936578233</v>
      </c>
      <c r="BT14" s="31">
        <v>1399218.6403754721</v>
      </c>
      <c r="BU14" s="31">
        <v>1321305.8114334112</v>
      </c>
      <c r="BV14" s="31">
        <v>866468.92263700464</v>
      </c>
      <c r="BW14" s="31">
        <v>741429.32663391321</v>
      </c>
    </row>
    <row r="15" spans="1:75">
      <c r="A15" s="146"/>
      <c r="B15" s="8" t="s">
        <v>4</v>
      </c>
      <c r="C15" s="75"/>
      <c r="D15" s="60">
        <v>46054.624824606544</v>
      </c>
      <c r="E15" s="61">
        <v>57769.282271503871</v>
      </c>
      <c r="F15" s="61">
        <v>72401.139175487697</v>
      </c>
      <c r="G15" s="61">
        <v>85441.983381491227</v>
      </c>
      <c r="H15" s="61">
        <v>102643.59603080335</v>
      </c>
      <c r="I15" s="61">
        <v>102326.34662828059</v>
      </c>
      <c r="J15" s="21">
        <v>106995.98489039163</v>
      </c>
      <c r="K15" s="21">
        <v>101756.56133436444</v>
      </c>
      <c r="L15" s="21">
        <v>87686.831222085166</v>
      </c>
      <c r="M15" s="21">
        <v>80475.0895490619</v>
      </c>
      <c r="N15" s="21">
        <v>51382.270788175214</v>
      </c>
      <c r="O15" s="21">
        <v>42879.289903748373</v>
      </c>
      <c r="P15" s="21">
        <v>52837.546155071883</v>
      </c>
      <c r="Q15" s="21">
        <v>66111.564705245823</v>
      </c>
      <c r="R15" s="21">
        <v>82657.610073792923</v>
      </c>
      <c r="S15" s="21">
        <v>97321.503126221214</v>
      </c>
      <c r="T15" s="21">
        <v>116656.73958076524</v>
      </c>
      <c r="U15" s="21">
        <v>116049.68655395687</v>
      </c>
      <c r="V15" s="21">
        <v>121098.37913311145</v>
      </c>
      <c r="W15" s="21">
        <v>114942.69799542922</v>
      </c>
      <c r="X15" s="21">
        <v>98862.895805083652</v>
      </c>
      <c r="Y15" s="21">
        <v>90567.112404982399</v>
      </c>
      <c r="Z15" s="21">
        <v>57724.599941693115</v>
      </c>
      <c r="AA15" s="21">
        <v>48090.664524646229</v>
      </c>
      <c r="AB15" s="21">
        <v>62331.53482121056</v>
      </c>
      <c r="AC15" s="21">
        <v>80925.958086904575</v>
      </c>
      <c r="AD15" s="21">
        <v>104703.51303651225</v>
      </c>
      <c r="AE15" s="21">
        <v>127265.52907539171</v>
      </c>
      <c r="AF15" s="21">
        <v>157146.0972987627</v>
      </c>
      <c r="AG15" s="21">
        <v>160728.92122314312</v>
      </c>
      <c r="AH15" s="21">
        <v>172144.07763471451</v>
      </c>
      <c r="AI15" s="31">
        <v>167439.56163147616</v>
      </c>
      <c r="AJ15" s="31">
        <v>147371.9409890892</v>
      </c>
      <c r="AK15" s="31">
        <v>137972.80704595885</v>
      </c>
      <c r="AL15" s="31">
        <v>89765.70664605168</v>
      </c>
      <c r="AM15" s="31">
        <v>76254.352510784636</v>
      </c>
      <c r="AN15" s="31">
        <v>89370.989541796807</v>
      </c>
      <c r="AO15" s="31">
        <v>118734.73057555128</v>
      </c>
      <c r="AP15" s="31">
        <v>156748.5340750771</v>
      </c>
      <c r="AQ15" s="31">
        <v>193944.79812572265</v>
      </c>
      <c r="AR15" s="31">
        <v>243299.21442588593</v>
      </c>
      <c r="AS15" s="31">
        <v>252395.07932239343</v>
      </c>
      <c r="AT15" s="31">
        <v>273789.4850396777</v>
      </c>
      <c r="AU15" s="31">
        <v>269399.04670540645</v>
      </c>
      <c r="AV15" s="31">
        <v>239614.44409430012</v>
      </c>
      <c r="AW15" s="31">
        <v>226494.57734863198</v>
      </c>
      <c r="AX15" s="31">
        <v>148660.61494602141</v>
      </c>
      <c r="AY15" s="31">
        <v>127311.48579953512</v>
      </c>
      <c r="AZ15" s="31">
        <v>166848.98099020758</v>
      </c>
      <c r="BA15" s="31">
        <v>250808.18097912119</v>
      </c>
      <c r="BB15" s="31">
        <v>364051.87415967067</v>
      </c>
      <c r="BC15" s="31">
        <v>485744.17692816863</v>
      </c>
      <c r="BD15" s="31">
        <v>648081.74644113705</v>
      </c>
      <c r="BE15" s="31">
        <v>707739.66559273726</v>
      </c>
      <c r="BF15" s="31">
        <v>801877.05957135244</v>
      </c>
      <c r="BG15" s="31">
        <v>819066.63721929432</v>
      </c>
      <c r="BH15" s="31">
        <v>752555.3918514899</v>
      </c>
      <c r="BI15" s="31">
        <v>731905.96473225171</v>
      </c>
      <c r="BJ15" s="31">
        <v>492651.00042583136</v>
      </c>
      <c r="BK15" s="31">
        <v>431486.32110873755</v>
      </c>
      <c r="BL15" s="31">
        <v>405185.43792077468</v>
      </c>
      <c r="BM15" s="31">
        <v>543418.77257193939</v>
      </c>
      <c r="BN15" s="31">
        <v>723170.79945145571</v>
      </c>
      <c r="BO15" s="31">
        <v>900964.03612323571</v>
      </c>
      <c r="BP15" s="31">
        <v>1137023.7789370152</v>
      </c>
      <c r="BQ15" s="31">
        <v>1185739.6057116908</v>
      </c>
      <c r="BR15" s="31">
        <v>1292232.1784754447</v>
      </c>
      <c r="BS15" s="31">
        <v>1276775.0231093992</v>
      </c>
      <c r="BT15" s="31">
        <v>1139828.3765678951</v>
      </c>
      <c r="BU15" s="31">
        <v>1081019.8074738695</v>
      </c>
      <c r="BV15" s="31">
        <v>711680.03061007126</v>
      </c>
      <c r="BW15" s="31">
        <v>611155.15304720879</v>
      </c>
    </row>
    <row r="16" spans="1:75">
      <c r="A16" s="143" t="s">
        <v>2</v>
      </c>
      <c r="B16" s="9" t="s">
        <v>5</v>
      </c>
      <c r="C16" s="75"/>
      <c r="D16" s="62">
        <v>5786.4683900829004</v>
      </c>
      <c r="E16" s="63">
        <v>6549.3189834670238</v>
      </c>
      <c r="F16" s="63">
        <v>9733.1281367039992</v>
      </c>
      <c r="G16" s="63">
        <v>12729.780700899561</v>
      </c>
      <c r="H16" s="63">
        <v>13829.612116370326</v>
      </c>
      <c r="I16" s="63">
        <v>15090.926742096093</v>
      </c>
      <c r="J16" s="34">
        <v>15131.040300066221</v>
      </c>
      <c r="K16" s="34">
        <v>15989.036761670133</v>
      </c>
      <c r="L16" s="34">
        <v>13627.770119390028</v>
      </c>
      <c r="M16" s="34">
        <v>12723.599011304364</v>
      </c>
      <c r="N16" s="34">
        <v>7709.5361314459578</v>
      </c>
      <c r="O16" s="34">
        <v>6519.7826065033878</v>
      </c>
      <c r="P16" s="34">
        <v>7499.3803580278063</v>
      </c>
      <c r="Q16" s="34">
        <v>8405.6744531537897</v>
      </c>
      <c r="R16" s="34">
        <v>12379.894001225623</v>
      </c>
      <c r="S16" s="34">
        <v>16056.876866788149</v>
      </c>
      <c r="T16" s="34">
        <v>17309.428333842872</v>
      </c>
      <c r="U16" s="34">
        <v>18752.174547156152</v>
      </c>
      <c r="V16" s="34">
        <v>18675.618794724036</v>
      </c>
      <c r="W16" s="34">
        <v>19610.402143843516</v>
      </c>
      <c r="X16" s="34">
        <v>16615.636808329873</v>
      </c>
      <c r="Y16" s="34">
        <v>15427.117542147134</v>
      </c>
      <c r="Z16" s="34">
        <v>9298.7965196120731</v>
      </c>
      <c r="AA16" s="34">
        <v>7824.999631148974</v>
      </c>
      <c r="AB16" s="34">
        <v>10261.146965019181</v>
      </c>
      <c r="AC16" s="34">
        <v>12507.596513723558</v>
      </c>
      <c r="AD16" s="34">
        <v>19803.148669246544</v>
      </c>
      <c r="AE16" s="34">
        <v>27360.01160576745</v>
      </c>
      <c r="AF16" s="34">
        <v>31185.601128126826</v>
      </c>
      <c r="AG16" s="34">
        <v>35504.662753502533</v>
      </c>
      <c r="AH16" s="34">
        <v>36970.35440640022</v>
      </c>
      <c r="AI16" s="34">
        <v>40414.237612791883</v>
      </c>
      <c r="AJ16" s="34">
        <v>35516.571817366152</v>
      </c>
      <c r="AK16" s="34">
        <v>34094.32911548618</v>
      </c>
      <c r="AL16" s="34">
        <v>21188.729313368851</v>
      </c>
      <c r="AM16" s="34">
        <v>18339.61009920061</v>
      </c>
      <c r="AN16" s="34">
        <v>19901.766851220669</v>
      </c>
      <c r="AO16" s="34">
        <v>24398.229080280849</v>
      </c>
      <c r="AP16" s="34">
        <v>38805.497125448899</v>
      </c>
      <c r="AQ16" s="34">
        <v>53812.121994121815</v>
      </c>
      <c r="AR16" s="34">
        <v>61524.491824964207</v>
      </c>
      <c r="AS16" s="34">
        <v>70226.273345581852</v>
      </c>
      <c r="AT16" s="34">
        <v>73286.570196740198</v>
      </c>
      <c r="AU16" s="34">
        <v>80265.964222678449</v>
      </c>
      <c r="AV16" s="34">
        <v>70655.985329397867</v>
      </c>
      <c r="AW16" s="34">
        <v>67925.762987931754</v>
      </c>
      <c r="AX16" s="34">
        <v>42268.806771867276</v>
      </c>
      <c r="AY16" s="34">
        <v>36627.530269766146</v>
      </c>
      <c r="AZ16" s="34">
        <v>40919.378812093557</v>
      </c>
      <c r="BA16" s="34">
        <v>51590.83551644742</v>
      </c>
      <c r="BB16" s="34">
        <v>83846.267534811457</v>
      </c>
      <c r="BC16" s="34">
        <v>118280.82631030012</v>
      </c>
      <c r="BD16" s="34">
        <v>137131.10813816651</v>
      </c>
      <c r="BE16" s="34">
        <v>158346.2648974082</v>
      </c>
      <c r="BF16" s="34">
        <v>166864.31787363748</v>
      </c>
      <c r="BG16" s="34">
        <v>184282.79228385293</v>
      </c>
      <c r="BH16" s="34">
        <v>163390.09655449676</v>
      </c>
      <c r="BI16" s="34">
        <v>158065.67003703583</v>
      </c>
      <c r="BJ16" s="34">
        <v>98906.17099304116</v>
      </c>
      <c r="BK16" s="34">
        <v>86127.271048708499</v>
      </c>
      <c r="BL16" s="34">
        <v>84168.667327122341</v>
      </c>
      <c r="BM16" s="34">
        <v>98503.689558022743</v>
      </c>
      <c r="BN16" s="34">
        <v>150793.27370466574</v>
      </c>
      <c r="BO16" s="34">
        <v>202510.29451438601</v>
      </c>
      <c r="BP16" s="34">
        <v>225304.23500701878</v>
      </c>
      <c r="BQ16" s="34">
        <v>251197.66617597017</v>
      </c>
      <c r="BR16" s="34">
        <v>256835.10636658827</v>
      </c>
      <c r="BS16" s="34">
        <v>276282.20700255048</v>
      </c>
      <c r="BT16" s="34">
        <v>239361.11327746714</v>
      </c>
      <c r="BU16" s="34">
        <v>226865.64848477452</v>
      </c>
      <c r="BV16" s="34">
        <v>139384.67729622929</v>
      </c>
      <c r="BW16" s="34">
        <v>119399.4212852044</v>
      </c>
    </row>
    <row r="17" spans="1:75">
      <c r="A17" s="143"/>
      <c r="B17" s="9" t="s">
        <v>4</v>
      </c>
      <c r="C17" s="75"/>
      <c r="D17" s="62">
        <v>34371.480424825895</v>
      </c>
      <c r="E17" s="63">
        <v>37180.428435897345</v>
      </c>
      <c r="F17" s="63">
        <v>52912.772065607096</v>
      </c>
      <c r="G17" s="63">
        <v>66390.16787390587</v>
      </c>
      <c r="H17" s="63">
        <v>69309.029717474972</v>
      </c>
      <c r="I17" s="63">
        <v>72787.935613322945</v>
      </c>
      <c r="J17" s="34">
        <v>70338.532728383638</v>
      </c>
      <c r="K17" s="34">
        <v>71730.050382811183</v>
      </c>
      <c r="L17" s="34">
        <v>59073.368934871789</v>
      </c>
      <c r="M17" s="34">
        <v>53353.541034101792</v>
      </c>
      <c r="N17" s="34">
        <v>31306.460390430264</v>
      </c>
      <c r="O17" s="34">
        <v>25664.232398367232</v>
      </c>
      <c r="P17" s="34">
        <v>34396.024198040926</v>
      </c>
      <c r="Q17" s="34">
        <v>37207.083926759282</v>
      </c>
      <c r="R17" s="34">
        <v>52950.857136686151</v>
      </c>
      <c r="S17" s="34">
        <v>66438.142632816991</v>
      </c>
      <c r="T17" s="34">
        <v>69359.31101848562</v>
      </c>
      <c r="U17" s="34">
        <v>72840.947916763529</v>
      </c>
      <c r="V17" s="34">
        <v>70389.961263293008</v>
      </c>
      <c r="W17" s="34">
        <v>71782.700410464167</v>
      </c>
      <c r="X17" s="34">
        <v>59116.896956391764</v>
      </c>
      <c r="Y17" s="34">
        <v>53393.006143669001</v>
      </c>
      <c r="Z17" s="34">
        <v>31329.706491272511</v>
      </c>
      <c r="AA17" s="34">
        <v>25683.361905357051</v>
      </c>
      <c r="AB17" s="34">
        <v>35179.83673966959</v>
      </c>
      <c r="AC17" s="34">
        <v>38875.500428573672</v>
      </c>
      <c r="AD17" s="34">
        <v>56492.729202699673</v>
      </c>
      <c r="AE17" s="34">
        <v>72346.69746430355</v>
      </c>
      <c r="AF17" s="34">
        <v>77056.217638899165</v>
      </c>
      <c r="AG17" s="34">
        <v>82529.141616587847</v>
      </c>
      <c r="AH17" s="34">
        <v>81302.72805527279</v>
      </c>
      <c r="AI17" s="34">
        <v>84492.271068601593</v>
      </c>
      <c r="AJ17" s="34">
        <v>70885.552690519238</v>
      </c>
      <c r="AK17" s="34">
        <v>65197.527415527322</v>
      </c>
      <c r="AL17" s="34">
        <v>38945.815839057475</v>
      </c>
      <c r="AM17" s="34">
        <v>32491.981840288085</v>
      </c>
      <c r="AN17" s="34">
        <v>40818.803561426015</v>
      </c>
      <c r="AO17" s="34">
        <v>45826.142144454112</v>
      </c>
      <c r="AP17" s="34">
        <v>67595.021393565112</v>
      </c>
      <c r="AQ17" s="34">
        <v>87795.450734422935</v>
      </c>
      <c r="AR17" s="34">
        <v>94769.190581523872</v>
      </c>
      <c r="AS17" s="34">
        <v>102795.39898493823</v>
      </c>
      <c r="AT17" s="34">
        <v>102494.83683468991</v>
      </c>
      <c r="AU17" s="34">
        <v>107742.90394631249</v>
      </c>
      <c r="AV17" s="34">
        <v>91383.366599456625</v>
      </c>
      <c r="AW17" s="34">
        <v>84929.390104019316</v>
      </c>
      <c r="AX17" s="34">
        <v>51238.936632167017</v>
      </c>
      <c r="AY17" s="34">
        <v>43155.558483024346</v>
      </c>
      <c r="AZ17" s="34">
        <v>57128.940696649144</v>
      </c>
      <c r="BA17" s="34">
        <v>70443.806117407075</v>
      </c>
      <c r="BB17" s="34">
        <v>112552.8759889863</v>
      </c>
      <c r="BC17" s="34">
        <v>156652.95241528263</v>
      </c>
      <c r="BD17" s="34">
        <v>179646.87198333809</v>
      </c>
      <c r="BE17" s="34">
        <v>205575.3971528351</v>
      </c>
      <c r="BF17" s="34">
        <v>214996.10474048194</v>
      </c>
      <c r="BG17" s="34">
        <v>235907.48134349484</v>
      </c>
      <c r="BH17" s="34">
        <v>207997.60341849728</v>
      </c>
      <c r="BI17" s="34">
        <v>200242.97533391055</v>
      </c>
      <c r="BJ17" s="34">
        <v>124762.85209193872</v>
      </c>
      <c r="BK17" s="34">
        <v>108232.13871717821</v>
      </c>
      <c r="BL17" s="34">
        <v>108319.42379058905</v>
      </c>
      <c r="BM17" s="34">
        <v>126133.72645579706</v>
      </c>
      <c r="BN17" s="34">
        <v>192256.7458559447</v>
      </c>
      <c r="BO17" s="34">
        <v>257222.14983707733</v>
      </c>
      <c r="BP17" s="34">
        <v>285226.26505265065</v>
      </c>
      <c r="BQ17" s="34">
        <v>317072.30691052758</v>
      </c>
      <c r="BR17" s="34">
        <v>323338.12748952268</v>
      </c>
      <c r="BS17" s="34">
        <v>347001.64742734109</v>
      </c>
      <c r="BT17" s="34">
        <v>299990.60049145238</v>
      </c>
      <c r="BU17" s="34">
        <v>283781.30134847848</v>
      </c>
      <c r="BV17" s="34">
        <v>174046.48410176323</v>
      </c>
      <c r="BW17" s="34">
        <v>148851.22123885562</v>
      </c>
    </row>
    <row r="18" spans="1:75">
      <c r="A18" s="144" t="s">
        <v>3</v>
      </c>
      <c r="B18" s="10" t="s">
        <v>5</v>
      </c>
      <c r="C18" s="75"/>
      <c r="D18" s="64">
        <v>618463.48440101114</v>
      </c>
      <c r="E18" s="65">
        <v>691552.34045249701</v>
      </c>
      <c r="F18" s="65">
        <v>943655.8951537027</v>
      </c>
      <c r="G18" s="65">
        <v>1010296.0040331867</v>
      </c>
      <c r="H18" s="65">
        <v>1073301.2199501784</v>
      </c>
      <c r="I18" s="65">
        <v>1013447.5168144832</v>
      </c>
      <c r="J18" s="22">
        <v>1098715.5691122545</v>
      </c>
      <c r="K18" s="22">
        <v>1101044.7420283474</v>
      </c>
      <c r="L18" s="22">
        <v>1045414.2577486903</v>
      </c>
      <c r="M18" s="22">
        <v>962243.27566721453</v>
      </c>
      <c r="N18" s="22">
        <v>914852.23421857168</v>
      </c>
      <c r="O18" s="22">
        <v>884607.4604198623</v>
      </c>
      <c r="P18" s="22">
        <v>822169.82527904864</v>
      </c>
      <c r="Q18" s="22">
        <v>948577.25390394323</v>
      </c>
      <c r="R18" s="22">
        <v>1331154.293019094</v>
      </c>
      <c r="S18" s="22">
        <v>1461560.0260441639</v>
      </c>
      <c r="T18" s="22">
        <v>1588565.5679162331</v>
      </c>
      <c r="U18" s="22">
        <v>1531459.7177412873</v>
      </c>
      <c r="V18" s="22">
        <v>1692128.1824668986</v>
      </c>
      <c r="W18" s="22">
        <v>1725508.3749150969</v>
      </c>
      <c r="X18" s="22">
        <v>1664818.2285833554</v>
      </c>
      <c r="Y18" s="22">
        <v>1555251.9015725316</v>
      </c>
      <c r="Z18" s="22">
        <v>1499111.954350445</v>
      </c>
      <c r="AA18" s="22">
        <v>1468185.6742079025</v>
      </c>
      <c r="AB18" s="22">
        <v>1262351.2260577686</v>
      </c>
      <c r="AC18" s="22">
        <v>1467188.800139233</v>
      </c>
      <c r="AD18" s="22">
        <v>2072035.4902793837</v>
      </c>
      <c r="AE18" s="22">
        <v>2287634.2118404186</v>
      </c>
      <c r="AF18" s="22">
        <v>2498538.8169271438</v>
      </c>
      <c r="AG18" s="22">
        <v>2419118.0431834534</v>
      </c>
      <c r="AH18" s="22">
        <v>2683203.8271666621</v>
      </c>
      <c r="AI18" s="32">
        <v>2745590.3148042592</v>
      </c>
      <c r="AJ18" s="32">
        <v>2657284.0966233378</v>
      </c>
      <c r="AK18" s="32">
        <v>2489424.4157685325</v>
      </c>
      <c r="AL18" s="32">
        <v>2405750.2081867759</v>
      </c>
      <c r="AM18" s="32">
        <v>2361678.5490230317</v>
      </c>
      <c r="AN18" s="32">
        <v>1937472.0647900379</v>
      </c>
      <c r="AO18" s="32">
        <v>2193359.2170557645</v>
      </c>
      <c r="AP18" s="32">
        <v>3026794.9790208442</v>
      </c>
      <c r="AQ18" s="32">
        <v>3274051.8826728771</v>
      </c>
      <c r="AR18" s="32">
        <v>3511239.8121744134</v>
      </c>
      <c r="AS18" s="32">
        <v>3344411.7025066232</v>
      </c>
      <c r="AT18" s="32">
        <v>3655086.8042720421</v>
      </c>
      <c r="AU18" s="32">
        <v>3690260.109993103</v>
      </c>
      <c r="AV18" s="32">
        <v>3528194.7876884462</v>
      </c>
      <c r="AW18" s="32">
        <v>3268563.1776456255</v>
      </c>
      <c r="AX18" s="32">
        <v>3126415.5687886896</v>
      </c>
      <c r="AY18" s="32">
        <v>3040209.8933915328</v>
      </c>
      <c r="AZ18" s="32">
        <v>2624257.5293108462</v>
      </c>
      <c r="BA18" s="32">
        <v>2931278.4937644824</v>
      </c>
      <c r="BB18" s="32">
        <v>3995958.7887334973</v>
      </c>
      <c r="BC18" s="32">
        <v>4274280.1315705217</v>
      </c>
      <c r="BD18" s="32">
        <v>4537025.7137220195</v>
      </c>
      <c r="BE18" s="32">
        <v>4280667.2984954463</v>
      </c>
      <c r="BF18" s="32">
        <v>4637445.9361732742</v>
      </c>
      <c r="BG18" s="32">
        <v>4644109.7418956216</v>
      </c>
      <c r="BH18" s="32">
        <v>4406649.0907311486</v>
      </c>
      <c r="BI18" s="32">
        <v>4053632.6765557011</v>
      </c>
      <c r="BJ18" s="32">
        <v>3851814.220200425</v>
      </c>
      <c r="BK18" s="32">
        <v>3722493.378847017</v>
      </c>
      <c r="BL18" s="32">
        <v>3319240.8830584837</v>
      </c>
      <c r="BM18" s="32">
        <v>3678365.8761437042</v>
      </c>
      <c r="BN18" s="32">
        <v>4977634.679614285</v>
      </c>
      <c r="BO18" s="32">
        <v>5287905.8023678251</v>
      </c>
      <c r="BP18" s="32">
        <v>5577046.2652857564</v>
      </c>
      <c r="BQ18" s="32">
        <v>5230365.2479245281</v>
      </c>
      <c r="BR18" s="32">
        <v>5634379.9445703486</v>
      </c>
      <c r="BS18" s="32">
        <v>5612566.5792397913</v>
      </c>
      <c r="BT18" s="32">
        <v>5298973.8404692104</v>
      </c>
      <c r="BU18" s="32">
        <v>4851470.2178568579</v>
      </c>
      <c r="BV18" s="32">
        <v>4589353.063470073</v>
      </c>
      <c r="BW18" s="32">
        <v>4416516.5999991372</v>
      </c>
    </row>
    <row r="19" spans="1:75" ht="15.75" thickBot="1">
      <c r="A19" s="145"/>
      <c r="B19" s="11" t="s">
        <v>4</v>
      </c>
      <c r="C19" s="76"/>
      <c r="D19" s="66">
        <v>866948.5118092146</v>
      </c>
      <c r="E19" s="67">
        <v>946919.03859965352</v>
      </c>
      <c r="F19" s="67">
        <v>1263842.2539654537</v>
      </c>
      <c r="G19" s="67">
        <v>1325108.2661955208</v>
      </c>
      <c r="H19" s="67">
        <v>1380178.0712075206</v>
      </c>
      <c r="I19" s="67">
        <v>1279007.3157667373</v>
      </c>
      <c r="J19" s="23">
        <v>1362157.7163245287</v>
      </c>
      <c r="K19" s="23">
        <v>1342140.1504187216</v>
      </c>
      <c r="L19" s="23">
        <v>1253961.3449322798</v>
      </c>
      <c r="M19" s="23">
        <v>1136605.9816535769</v>
      </c>
      <c r="N19" s="23">
        <v>1064899.8253999588</v>
      </c>
      <c r="O19" s="23">
        <v>1015368.523726834</v>
      </c>
      <c r="P19" s="23">
        <v>1000410.3294819016</v>
      </c>
      <c r="Q19" s="23">
        <v>1124276.39107365</v>
      </c>
      <c r="R19" s="23">
        <v>1541219.9838869169</v>
      </c>
      <c r="S19" s="23">
        <v>1657078.8683019655</v>
      </c>
      <c r="T19" s="23">
        <v>1767334.1738235522</v>
      </c>
      <c r="U19" s="23">
        <v>1674847.8785189923</v>
      </c>
      <c r="V19" s="23">
        <v>1821899.2757097816</v>
      </c>
      <c r="W19" s="23">
        <v>1831506.6656378955</v>
      </c>
      <c r="X19" s="23">
        <v>1744077.9401242472</v>
      </c>
      <c r="Y19" s="23">
        <v>1609735.3974356512</v>
      </c>
      <c r="Z19" s="23">
        <v>1534399.8362791082</v>
      </c>
      <c r="AA19" s="23">
        <v>1487266.2597263386</v>
      </c>
      <c r="AB19" s="23">
        <v>1338700.613241272</v>
      </c>
      <c r="AC19" s="23">
        <v>1522922.9033687413</v>
      </c>
      <c r="AD19" s="23">
        <v>2110817.1537253647</v>
      </c>
      <c r="AE19" s="23">
        <v>2292264.3782397113</v>
      </c>
      <c r="AF19" s="23">
        <v>2467117.5628176774</v>
      </c>
      <c r="AG19" s="23">
        <v>2357543.6987622618</v>
      </c>
      <c r="AH19" s="23">
        <v>2584204.4638121119</v>
      </c>
      <c r="AI19" s="33">
        <v>2616187.4997020378</v>
      </c>
      <c r="AJ19" s="33">
        <v>2507571.7516206852</v>
      </c>
      <c r="AK19" s="33">
        <v>2328432.0837680721</v>
      </c>
      <c r="AL19" s="33">
        <v>2231954.6999396943</v>
      </c>
      <c r="AM19" s="33">
        <v>2174744.1910023708</v>
      </c>
      <c r="AN19" s="33">
        <v>1857761.0568552823</v>
      </c>
      <c r="AO19" s="33">
        <v>2081026.7720512673</v>
      </c>
      <c r="AP19" s="33">
        <v>2844336.1753018349</v>
      </c>
      <c r="AQ19" s="33">
        <v>3049829.5615820484</v>
      </c>
      <c r="AR19" s="33">
        <v>3244586.4324106374</v>
      </c>
      <c r="AS19" s="33">
        <v>3067652.3478713525</v>
      </c>
      <c r="AT19" s="33">
        <v>3329800.2849938045</v>
      </c>
      <c r="AU19" s="33">
        <v>3340647.8402399626</v>
      </c>
      <c r="AV19" s="33">
        <v>3175229.8489482147</v>
      </c>
      <c r="AW19" s="33">
        <v>2925525.1549787768</v>
      </c>
      <c r="AX19" s="33">
        <v>2784042.8096800502</v>
      </c>
      <c r="AY19" s="33">
        <v>2694372.7150867674</v>
      </c>
      <c r="AZ19" s="33">
        <v>2384760.2495902041</v>
      </c>
      <c r="BA19" s="33">
        <v>2647265.5948713408</v>
      </c>
      <c r="BB19" s="33">
        <v>3588022.6792315659</v>
      </c>
      <c r="BC19" s="33">
        <v>3817356.7095385566</v>
      </c>
      <c r="BD19" s="33">
        <v>4031728.7602435034</v>
      </c>
      <c r="BE19" s="33">
        <v>3786096.2646854161</v>
      </c>
      <c r="BF19" s="33">
        <v>4083625.446970392</v>
      </c>
      <c r="BG19" s="33">
        <v>4072599.0794586586</v>
      </c>
      <c r="BH19" s="33">
        <v>3849328.2433448122</v>
      </c>
      <c r="BI19" s="33">
        <v>3527965.5719746361</v>
      </c>
      <c r="BJ19" s="33">
        <v>3340695.8821728448</v>
      </c>
      <c r="BK19" s="33">
        <v>3217942.5179180689</v>
      </c>
      <c r="BL19" s="33">
        <v>2917713.5615313537</v>
      </c>
      <c r="BM19" s="33">
        <v>3219801.698735672</v>
      </c>
      <c r="BN19" s="33">
        <v>4339848.8086680444</v>
      </c>
      <c r="BO19" s="33">
        <v>4593149.6044714544</v>
      </c>
      <c r="BP19" s="33">
        <v>4827210.3116834145</v>
      </c>
      <c r="BQ19" s="33">
        <v>4512026.2993663559</v>
      </c>
      <c r="BR19" s="33">
        <v>4845174.3991713468</v>
      </c>
      <c r="BS19" s="33">
        <v>4811923.2416619044</v>
      </c>
      <c r="BT19" s="33">
        <v>4530100.4979334315</v>
      </c>
      <c r="BU19" s="33">
        <v>4136266.8239313043</v>
      </c>
      <c r="BV19" s="33">
        <v>3902668.97751822</v>
      </c>
      <c r="BW19" s="33">
        <v>3746426.7753274972</v>
      </c>
    </row>
    <row r="20" spans="1:75" s="39" customFormat="1" ht="15.75" thickBot="1">
      <c r="A20" s="37" t="s">
        <v>16</v>
      </c>
      <c r="B20" s="38"/>
      <c r="C20" s="77"/>
      <c r="D20" s="72">
        <v>3303666.5672904695</v>
      </c>
      <c r="E20" s="68">
        <v>3686196.6743388814</v>
      </c>
      <c r="F20" s="68">
        <v>5044640.4732954707</v>
      </c>
      <c r="G20" s="68">
        <v>5851131.2285792585</v>
      </c>
      <c r="H20" s="68">
        <v>6197640.9792910684</v>
      </c>
      <c r="I20" s="68">
        <v>6222978.349240534</v>
      </c>
      <c r="J20" s="40">
        <v>6284762.5052729137</v>
      </c>
      <c r="K20" s="40">
        <v>6309020.4720456433</v>
      </c>
      <c r="L20" s="40">
        <v>5587662.5032380652</v>
      </c>
      <c r="M20" s="40">
        <v>5247487.668541179</v>
      </c>
      <c r="N20" s="40">
        <v>4196771.4018019205</v>
      </c>
      <c r="O20" s="40">
        <v>3781914.1770645943</v>
      </c>
      <c r="P20" s="40">
        <v>4181830.0091116098</v>
      </c>
      <c r="Q20" s="40">
        <v>5020787.8104228424</v>
      </c>
      <c r="R20" s="40">
        <v>7273205.0080124075</v>
      </c>
      <c r="S20" s="40">
        <v>8938405.5861987583</v>
      </c>
      <c r="T20" s="40">
        <v>9953077.7006223984</v>
      </c>
      <c r="U20" s="40">
        <v>10514191.208704118</v>
      </c>
      <c r="V20" s="40">
        <v>10953165.112588562</v>
      </c>
      <c r="W20" s="40">
        <v>11382415.275096934</v>
      </c>
      <c r="X20" s="40">
        <v>10418741.679600287</v>
      </c>
      <c r="Y20" s="40">
        <v>10316089.669705696</v>
      </c>
      <c r="Z20" s="40">
        <v>8653697.8504509665</v>
      </c>
      <c r="AA20" s="40">
        <v>7935574.0894854218</v>
      </c>
      <c r="AB20" s="40">
        <v>8059430.9336665524</v>
      </c>
      <c r="AC20" s="40">
        <v>10600768.842096752</v>
      </c>
      <c r="AD20" s="40">
        <v>16235509.969979621</v>
      </c>
      <c r="AE20" s="40">
        <v>21254053.068235599</v>
      </c>
      <c r="AF20" s="40">
        <v>24666205.813352179</v>
      </c>
      <c r="AG20" s="40">
        <v>27292879.274463832</v>
      </c>
      <c r="AH20" s="40">
        <v>28725562.225210268</v>
      </c>
      <c r="AI20" s="40">
        <v>30476896.505351681</v>
      </c>
      <c r="AJ20" s="40">
        <v>28328005.074117988</v>
      </c>
      <c r="AK20" s="40">
        <v>29345928.277621526</v>
      </c>
      <c r="AL20" s="40">
        <v>25269958.208633043</v>
      </c>
      <c r="AM20" s="40">
        <v>23140804.807270952</v>
      </c>
      <c r="AN20" s="40">
        <v>17362771.454483192</v>
      </c>
      <c r="AO20" s="40">
        <v>19848486.024599932</v>
      </c>
      <c r="AP20" s="40">
        <v>26938005.890457563</v>
      </c>
      <c r="AQ20" s="40">
        <v>32044634.621685591</v>
      </c>
      <c r="AR20" s="40">
        <v>34209122.029163957</v>
      </c>
      <c r="AS20" s="40">
        <v>35180821.810708508</v>
      </c>
      <c r="AT20" s="40">
        <v>34833023.300053582</v>
      </c>
      <c r="AU20" s="40">
        <v>34986944.715505019</v>
      </c>
      <c r="AV20" s="40">
        <v>31022082.404840454</v>
      </c>
      <c r="AW20" s="40">
        <v>30542469.51090448</v>
      </c>
      <c r="AX20" s="40">
        <v>25172405.388706394</v>
      </c>
      <c r="AY20" s="40">
        <v>22331019.848891303</v>
      </c>
      <c r="AZ20" s="40">
        <v>21825552.525046803</v>
      </c>
      <c r="BA20" s="40">
        <v>24902787.617137417</v>
      </c>
      <c r="BB20" s="40">
        <v>33720164.648998231</v>
      </c>
      <c r="BC20" s="40">
        <v>40005798.570126839</v>
      </c>
      <c r="BD20" s="40">
        <v>42724649.589180276</v>
      </c>
      <c r="BE20" s="40">
        <v>43844867.430820271</v>
      </c>
      <c r="BF20" s="40">
        <v>43447172.115879253</v>
      </c>
      <c r="BG20" s="40">
        <v>43556689.806856327</v>
      </c>
      <c r="BH20" s="40">
        <v>38562223.99129834</v>
      </c>
      <c r="BI20" s="40">
        <v>37839499.478196889</v>
      </c>
      <c r="BJ20" s="40">
        <v>30948332.593470298</v>
      </c>
      <c r="BK20" s="40">
        <v>27388687.632989045</v>
      </c>
      <c r="BL20" s="40">
        <v>26941203.947300188</v>
      </c>
      <c r="BM20" s="40">
        <v>30591934.033130333</v>
      </c>
      <c r="BN20" s="40">
        <v>41157843.036769465</v>
      </c>
      <c r="BO20" s="40">
        <v>48552977.224545814</v>
      </c>
      <c r="BP20" s="40">
        <v>51678317.955217764</v>
      </c>
      <c r="BQ20" s="40">
        <v>52747575.553433202</v>
      </c>
      <c r="BR20" s="40">
        <v>52095994.685421377</v>
      </c>
      <c r="BS20" s="40">
        <v>51976503.769310884</v>
      </c>
      <c r="BT20" s="40">
        <v>45819878.962860741</v>
      </c>
      <c r="BU20" s="40">
        <v>44730321.360977471</v>
      </c>
      <c r="BV20" s="40">
        <v>36356489.261786953</v>
      </c>
      <c r="BW20" s="40">
        <v>32060945.209245756</v>
      </c>
    </row>
    <row r="21" spans="1:75" s="39" customFormat="1">
      <c r="A21" s="35"/>
      <c r="B21" s="36"/>
      <c r="C21" s="36"/>
      <c r="D21" s="44"/>
      <c r="E21" s="44"/>
      <c r="F21" s="44"/>
      <c r="G21" s="44"/>
      <c r="H21" s="44"/>
      <c r="I21" s="44"/>
      <c r="J21" s="44"/>
      <c r="K21" s="44"/>
      <c r="L21" s="44"/>
      <c r="M21" s="44"/>
      <c r="N21" s="45" t="s">
        <v>18</v>
      </c>
      <c r="O21" s="46">
        <v>0</v>
      </c>
      <c r="P21" s="44"/>
      <c r="Q21" s="44"/>
      <c r="R21" s="44"/>
      <c r="S21" s="44"/>
      <c r="T21" s="44"/>
      <c r="U21" s="44"/>
      <c r="V21" s="44"/>
      <c r="W21" s="44"/>
      <c r="X21" s="44"/>
      <c r="Y21" s="44"/>
      <c r="Z21" s="45" t="s">
        <v>18</v>
      </c>
      <c r="AA21" s="46">
        <v>0</v>
      </c>
      <c r="AB21" s="44"/>
      <c r="AC21" s="44"/>
      <c r="AD21" s="44"/>
      <c r="AE21" s="44"/>
      <c r="AF21" s="44"/>
      <c r="AG21" s="44"/>
      <c r="AH21" s="44"/>
      <c r="AI21" s="44"/>
      <c r="AJ21" s="44"/>
      <c r="AK21" s="44"/>
      <c r="AL21" s="45" t="s">
        <v>18</v>
      </c>
      <c r="AM21" s="46">
        <f>SUM(AB20:AM20)-F41</f>
        <v>0</v>
      </c>
      <c r="AN21" s="44"/>
      <c r="AO21" s="44"/>
      <c r="AP21" s="44"/>
      <c r="AQ21" s="44"/>
      <c r="AR21" s="44"/>
      <c r="AS21" s="44"/>
      <c r="AT21" s="44"/>
      <c r="AU21" s="44"/>
      <c r="AV21" s="44"/>
      <c r="AW21" s="44"/>
      <c r="AX21" s="45" t="s">
        <v>18</v>
      </c>
      <c r="AY21" s="46">
        <f>SUM(AN20:AY20)-G41</f>
        <v>0</v>
      </c>
      <c r="AZ21" s="44"/>
      <c r="BA21" s="44"/>
      <c r="BB21" s="44"/>
      <c r="BC21" s="44"/>
      <c r="BD21" s="44"/>
      <c r="BE21" s="44"/>
      <c r="BF21" s="44"/>
      <c r="BG21" s="44"/>
      <c r="BH21" s="44"/>
      <c r="BI21" s="45"/>
      <c r="BJ21" s="45" t="s">
        <v>18</v>
      </c>
      <c r="BK21" s="46">
        <f>SUM(AZ20:BK20)-H41</f>
        <v>0</v>
      </c>
      <c r="BL21" s="44"/>
      <c r="BM21" s="44"/>
      <c r="BN21" s="44"/>
      <c r="BO21" s="44"/>
      <c r="BP21" s="44"/>
      <c r="BQ21" s="44"/>
      <c r="BR21" s="44"/>
      <c r="BS21" s="44"/>
      <c r="BT21" s="44"/>
      <c r="BU21" s="44"/>
      <c r="BV21" s="45" t="s">
        <v>18</v>
      </c>
      <c r="BW21" s="46">
        <f>SUM(BL20:BW20)-I41</f>
        <v>0</v>
      </c>
    </row>
    <row r="22" spans="1:75" s="39" customFormat="1">
      <c r="A22" s="1" t="s">
        <v>19</v>
      </c>
      <c r="B22" s="36"/>
      <c r="C22" s="36"/>
      <c r="D22" s="44"/>
      <c r="E22" s="44"/>
      <c r="F22" s="44"/>
      <c r="G22" s="44"/>
      <c r="H22" s="44"/>
      <c r="I22" s="44"/>
      <c r="J22" s="44"/>
      <c r="K22" s="44"/>
      <c r="L22" s="44"/>
      <c r="M22" s="44"/>
      <c r="N22" s="45"/>
      <c r="O22" s="46"/>
      <c r="P22" s="44"/>
      <c r="Q22" s="44"/>
      <c r="R22" s="44"/>
      <c r="S22" s="44"/>
      <c r="T22" s="44"/>
      <c r="U22" s="44"/>
      <c r="V22" s="44"/>
      <c r="W22" s="44"/>
      <c r="X22" s="44"/>
      <c r="Y22" s="44"/>
      <c r="Z22" s="45"/>
      <c r="AA22" s="46"/>
      <c r="AB22" s="44"/>
      <c r="AC22" s="44"/>
      <c r="AD22" s="44"/>
      <c r="AE22" s="44"/>
      <c r="AF22" s="44"/>
      <c r="AG22" s="44"/>
      <c r="AH22" s="44"/>
      <c r="AI22" s="44"/>
      <c r="AJ22" s="44"/>
      <c r="AK22" s="44"/>
      <c r="AL22" s="45"/>
      <c r="AM22" s="46"/>
      <c r="AN22" s="44"/>
      <c r="AO22" s="44"/>
      <c r="AP22" s="44"/>
      <c r="AQ22" s="44"/>
      <c r="AR22" s="44"/>
      <c r="AS22" s="44"/>
      <c r="AT22" s="44"/>
      <c r="AU22" s="44"/>
      <c r="AV22" s="44"/>
      <c r="AW22" s="44"/>
      <c r="AX22" s="45"/>
      <c r="AY22" s="46"/>
      <c r="AZ22" s="44"/>
      <c r="BA22" s="44"/>
      <c r="BB22" s="44"/>
      <c r="BC22" s="44"/>
      <c r="BD22" s="44"/>
      <c r="BE22" s="44"/>
      <c r="BF22" s="44"/>
      <c r="BG22" s="44"/>
      <c r="BH22" s="44"/>
      <c r="BI22" s="45"/>
      <c r="BJ22" s="45"/>
      <c r="BK22" s="46"/>
      <c r="BL22" s="44"/>
      <c r="BM22" s="44"/>
      <c r="BN22" s="44"/>
      <c r="BO22" s="44"/>
      <c r="BP22" s="44"/>
      <c r="BQ22" s="44"/>
      <c r="BR22" s="44"/>
      <c r="BS22" s="44"/>
      <c r="BT22" s="44"/>
      <c r="BU22" s="44"/>
      <c r="BV22" s="45"/>
      <c r="BW22" s="46"/>
    </row>
    <row r="23" spans="1:75" ht="15.75" thickBot="1">
      <c r="AZ23" s="47"/>
      <c r="BA23" s="47"/>
      <c r="BB23" s="47"/>
      <c r="BC23" s="47"/>
      <c r="BD23" s="47"/>
      <c r="BE23" s="47"/>
      <c r="BF23" s="47"/>
      <c r="BG23" s="47"/>
      <c r="BH23" s="47"/>
      <c r="BI23" s="47"/>
      <c r="BJ23" s="47"/>
      <c r="BK23" s="47"/>
    </row>
    <row r="24" spans="1:75" ht="15.75" thickBot="1">
      <c r="A24" s="12" t="s">
        <v>15</v>
      </c>
      <c r="B24" s="13"/>
      <c r="C24" s="78">
        <v>2012</v>
      </c>
      <c r="D24" s="43">
        <v>2013</v>
      </c>
      <c r="E24" s="43">
        <v>2014</v>
      </c>
      <c r="F24" s="43">
        <v>2015</v>
      </c>
      <c r="G24" s="43">
        <v>2016</v>
      </c>
      <c r="H24" s="43">
        <v>2017</v>
      </c>
      <c r="I24" s="43">
        <v>2018</v>
      </c>
      <c r="J24" s="43">
        <v>2019</v>
      </c>
      <c r="K24" s="43">
        <v>2020</v>
      </c>
      <c r="L24" s="43">
        <v>2021</v>
      </c>
      <c r="M24" s="43">
        <v>2022</v>
      </c>
      <c r="N24" s="43">
        <v>2023</v>
      </c>
      <c r="O24" s="43">
        <v>2024</v>
      </c>
      <c r="P24" s="43">
        <v>2025</v>
      </c>
      <c r="Q24" s="43">
        <v>2026</v>
      </c>
      <c r="R24" s="43">
        <v>2027</v>
      </c>
      <c r="S24" s="43">
        <v>2028</v>
      </c>
      <c r="T24" s="43">
        <v>2029</v>
      </c>
      <c r="U24" s="43">
        <v>2030</v>
      </c>
      <c r="V24" s="43">
        <v>2031</v>
      </c>
      <c r="W24" s="43">
        <v>2032</v>
      </c>
      <c r="X24" s="43">
        <v>2033</v>
      </c>
      <c r="Y24" s="43">
        <v>2034</v>
      </c>
      <c r="Z24" s="43">
        <v>2035</v>
      </c>
    </row>
    <row r="25" spans="1:75">
      <c r="A25" s="138" t="s">
        <v>6</v>
      </c>
      <c r="B25" s="3" t="s">
        <v>5</v>
      </c>
      <c r="C25" s="79">
        <v>1601399</v>
      </c>
      <c r="D25" s="25">
        <v>2077651</v>
      </c>
      <c r="E25" s="25">
        <v>5951934</v>
      </c>
      <c r="F25" s="25">
        <v>49548815</v>
      </c>
      <c r="G25" s="25">
        <v>60653302</v>
      </c>
      <c r="H25" s="25">
        <v>71959268</v>
      </c>
      <c r="I25" s="25">
        <v>83474864</v>
      </c>
      <c r="J25" s="25">
        <v>95199829</v>
      </c>
      <c r="K25" s="25">
        <v>107133468</v>
      </c>
      <c r="L25" s="25">
        <v>119278860</v>
      </c>
      <c r="M25" s="25">
        <v>131639447</v>
      </c>
      <c r="N25" s="25">
        <v>144216465</v>
      </c>
      <c r="O25" s="25">
        <v>157013455</v>
      </c>
      <c r="P25" s="25">
        <v>170035874</v>
      </c>
      <c r="Q25" s="25">
        <v>183285476</v>
      </c>
      <c r="R25" s="25">
        <v>196758591</v>
      </c>
      <c r="S25" s="25">
        <v>210443084</v>
      </c>
      <c r="T25" s="25">
        <v>224337100</v>
      </c>
      <c r="U25" s="25">
        <v>238456977</v>
      </c>
      <c r="V25" s="25">
        <v>252805466</v>
      </c>
      <c r="W25" s="25">
        <v>267389013</v>
      </c>
      <c r="X25" s="25">
        <v>282207201</v>
      </c>
      <c r="Y25" s="25">
        <v>297268276</v>
      </c>
      <c r="Z25" s="25">
        <v>312572224</v>
      </c>
    </row>
    <row r="26" spans="1:75">
      <c r="A26" s="139"/>
      <c r="B26" s="4" t="s">
        <v>4</v>
      </c>
      <c r="C26" s="80">
        <v>4349110</v>
      </c>
      <c r="D26" s="26">
        <v>5956442</v>
      </c>
      <c r="E26" s="26">
        <v>19073346</v>
      </c>
      <c r="F26" s="26">
        <v>57278145</v>
      </c>
      <c r="G26" s="26">
        <v>67054211</v>
      </c>
      <c r="H26" s="26">
        <v>77060300</v>
      </c>
      <c r="I26" s="26">
        <v>87302338</v>
      </c>
      <c r="J26" s="26">
        <v>97784143</v>
      </c>
      <c r="K26" s="26">
        <v>108507397</v>
      </c>
      <c r="L26" s="26">
        <v>119465427</v>
      </c>
      <c r="M26" s="26">
        <v>130665492</v>
      </c>
      <c r="N26" s="26">
        <v>142107831</v>
      </c>
      <c r="O26" s="26">
        <v>153803103</v>
      </c>
      <c r="P26" s="26">
        <v>165750755</v>
      </c>
      <c r="Q26" s="26">
        <v>177955934</v>
      </c>
      <c r="R26" s="26">
        <v>190419402</v>
      </c>
      <c r="S26" s="26">
        <v>203145509</v>
      </c>
      <c r="T26" s="26">
        <v>216150045</v>
      </c>
      <c r="U26" s="26">
        <v>229450268</v>
      </c>
      <c r="V26" s="26">
        <v>243049272</v>
      </c>
      <c r="W26" s="26">
        <v>256947938</v>
      </c>
      <c r="X26" s="26">
        <v>271148396</v>
      </c>
      <c r="Y26" s="26">
        <v>285653737</v>
      </c>
      <c r="Z26" s="26">
        <v>300466154</v>
      </c>
    </row>
    <row r="27" spans="1:75">
      <c r="A27" s="140" t="s">
        <v>13</v>
      </c>
      <c r="B27" s="5" t="s">
        <v>5</v>
      </c>
      <c r="C27" s="81">
        <v>2285221</v>
      </c>
      <c r="D27" s="27">
        <v>3373844</v>
      </c>
      <c r="E27" s="27">
        <v>12234073</v>
      </c>
      <c r="F27" s="27">
        <v>45663664</v>
      </c>
      <c r="G27" s="27">
        <v>54224383</v>
      </c>
      <c r="H27" s="27">
        <v>62974822</v>
      </c>
      <c r="I27" s="27">
        <v>71911379</v>
      </c>
      <c r="J27" s="27">
        <v>81046177</v>
      </c>
      <c r="K27" s="27">
        <v>90383180</v>
      </c>
      <c r="L27" s="27">
        <v>99923628</v>
      </c>
      <c r="M27" s="27">
        <v>109669819</v>
      </c>
      <c r="N27" s="27">
        <v>119619154</v>
      </c>
      <c r="O27" s="27">
        <v>129770042</v>
      </c>
      <c r="P27" s="27">
        <v>140113751</v>
      </c>
      <c r="Q27" s="27">
        <v>150643932</v>
      </c>
      <c r="R27" s="27">
        <v>161356129</v>
      </c>
      <c r="S27" s="27">
        <v>172248580</v>
      </c>
      <c r="T27" s="27">
        <v>183306771</v>
      </c>
      <c r="U27" s="27">
        <v>194531643</v>
      </c>
      <c r="V27" s="27">
        <v>205920535</v>
      </c>
      <c r="W27" s="27">
        <v>217470825</v>
      </c>
      <c r="X27" s="27">
        <v>229181336</v>
      </c>
      <c r="Y27" s="27">
        <v>241055909</v>
      </c>
      <c r="Z27" s="27">
        <v>253092558</v>
      </c>
    </row>
    <row r="28" spans="1:75">
      <c r="A28" s="140"/>
      <c r="B28" s="5" t="s">
        <v>4</v>
      </c>
      <c r="C28" s="81">
        <v>2864432</v>
      </c>
      <c r="D28" s="27">
        <v>3254360</v>
      </c>
      <c r="E28" s="27">
        <v>6380206</v>
      </c>
      <c r="F28" s="27">
        <v>30048354</v>
      </c>
      <c r="G28" s="27">
        <v>36106264</v>
      </c>
      <c r="H28" s="27">
        <v>42302318</v>
      </c>
      <c r="I28" s="27">
        <v>48637117</v>
      </c>
      <c r="J28" s="27">
        <v>55113946</v>
      </c>
      <c r="K28" s="27">
        <v>61730000</v>
      </c>
      <c r="L28" s="27">
        <v>68482922</v>
      </c>
      <c r="M28" s="27">
        <v>75372912</v>
      </c>
      <c r="N28" s="27">
        <v>82398784</v>
      </c>
      <c r="O28" s="27">
        <v>89558853</v>
      </c>
      <c r="P28" s="27">
        <v>96852710</v>
      </c>
      <c r="Q28" s="27">
        <v>104280035</v>
      </c>
      <c r="R28" s="27">
        <v>111841492</v>
      </c>
      <c r="S28" s="27">
        <v>119539615</v>
      </c>
      <c r="T28" s="27">
        <v>127375529</v>
      </c>
      <c r="U28" s="27">
        <v>135347512</v>
      </c>
      <c r="V28" s="27">
        <v>143452058</v>
      </c>
      <c r="W28" s="27">
        <v>151690491</v>
      </c>
      <c r="X28" s="27">
        <v>160066518</v>
      </c>
      <c r="Y28" s="27">
        <v>168584039</v>
      </c>
      <c r="Z28" s="27">
        <v>177244982</v>
      </c>
    </row>
    <row r="29" spans="1:75">
      <c r="A29" s="141" t="s">
        <v>7</v>
      </c>
      <c r="B29" s="6" t="s">
        <v>5</v>
      </c>
      <c r="C29" s="82">
        <v>378729</v>
      </c>
      <c r="D29" s="28">
        <v>467347</v>
      </c>
      <c r="E29" s="28">
        <v>557460</v>
      </c>
      <c r="F29" s="28">
        <v>1859704</v>
      </c>
      <c r="G29" s="28">
        <v>3849859</v>
      </c>
      <c r="H29" s="28">
        <v>7226966</v>
      </c>
      <c r="I29" s="28">
        <v>10666689</v>
      </c>
      <c r="J29" s="28">
        <v>14168951</v>
      </c>
      <c r="K29" s="28">
        <v>17733544</v>
      </c>
      <c r="L29" s="28">
        <v>21361388</v>
      </c>
      <c r="M29" s="28">
        <v>25053511</v>
      </c>
      <c r="N29" s="28">
        <v>28810283</v>
      </c>
      <c r="O29" s="28">
        <v>32632761</v>
      </c>
      <c r="P29" s="28">
        <v>36522574</v>
      </c>
      <c r="Q29" s="28">
        <v>40480247</v>
      </c>
      <c r="R29" s="28">
        <v>44504684</v>
      </c>
      <c r="S29" s="28">
        <v>48592260</v>
      </c>
      <c r="T29" s="28">
        <v>52742421</v>
      </c>
      <c r="U29" s="28">
        <v>56960047</v>
      </c>
      <c r="V29" s="28">
        <v>61245959</v>
      </c>
      <c r="W29" s="28">
        <v>65602083</v>
      </c>
      <c r="X29" s="28">
        <v>70028295</v>
      </c>
      <c r="Y29" s="28">
        <v>74527058</v>
      </c>
      <c r="Z29" s="28">
        <v>79098367</v>
      </c>
    </row>
    <row r="30" spans="1:75">
      <c r="A30" s="141"/>
      <c r="B30" s="6" t="s">
        <v>4</v>
      </c>
      <c r="C30" s="82">
        <v>597813</v>
      </c>
      <c r="D30" s="28">
        <v>788211</v>
      </c>
      <c r="E30" s="28">
        <v>1094331</v>
      </c>
      <c r="F30" s="28">
        <v>3062457</v>
      </c>
      <c r="G30" s="28">
        <v>6084150</v>
      </c>
      <c r="H30" s="28">
        <v>11238802</v>
      </c>
      <c r="I30" s="28">
        <v>16515004</v>
      </c>
      <c r="J30" s="28">
        <v>21914721</v>
      </c>
      <c r="K30" s="28">
        <v>27438822</v>
      </c>
      <c r="L30" s="28">
        <v>33083868</v>
      </c>
      <c r="M30" s="28">
        <v>38853598</v>
      </c>
      <c r="N30" s="28">
        <v>44748136</v>
      </c>
      <c r="O30" s="28">
        <v>50772973</v>
      </c>
      <c r="P30" s="28">
        <v>56927824</v>
      </c>
      <c r="Q30" s="28">
        <v>63215341</v>
      </c>
      <c r="R30" s="28">
        <v>69635916</v>
      </c>
      <c r="S30" s="28">
        <v>76191790</v>
      </c>
      <c r="T30" s="28">
        <v>82891096</v>
      </c>
      <c r="U30" s="28">
        <v>89742726</v>
      </c>
      <c r="V30" s="28">
        <v>96748274</v>
      </c>
      <c r="W30" s="28">
        <v>103908193</v>
      </c>
      <c r="X30" s="28">
        <v>111223580</v>
      </c>
      <c r="Y30" s="28">
        <v>118696029</v>
      </c>
      <c r="Z30" s="28">
        <v>126326668</v>
      </c>
    </row>
    <row r="31" spans="1:75">
      <c r="A31" s="142" t="s">
        <v>14</v>
      </c>
      <c r="B31" s="7" t="s">
        <v>5</v>
      </c>
      <c r="C31" s="83">
        <v>93206</v>
      </c>
      <c r="D31" s="29">
        <v>95853</v>
      </c>
      <c r="E31" s="29">
        <v>98546</v>
      </c>
      <c r="F31" s="29">
        <v>429168</v>
      </c>
      <c r="G31" s="29">
        <v>937167</v>
      </c>
      <c r="H31" s="29">
        <v>1802595</v>
      </c>
      <c r="I31" s="29">
        <v>2686430</v>
      </c>
      <c r="J31" s="29">
        <v>3589872</v>
      </c>
      <c r="K31" s="29">
        <v>4513312</v>
      </c>
      <c r="L31" s="29">
        <v>5456873</v>
      </c>
      <c r="M31" s="29">
        <v>6420782</v>
      </c>
      <c r="N31" s="29">
        <v>7404782</v>
      </c>
      <c r="O31" s="29">
        <v>8408716</v>
      </c>
      <c r="P31" s="29">
        <v>9431720</v>
      </c>
      <c r="Q31" s="29">
        <v>10473166</v>
      </c>
      <c r="R31" s="29">
        <v>11532614</v>
      </c>
      <c r="S31" s="29">
        <v>12609889</v>
      </c>
      <c r="T31" s="29">
        <v>13703556</v>
      </c>
      <c r="U31" s="29">
        <v>14813708</v>
      </c>
      <c r="V31" s="29">
        <v>15940082</v>
      </c>
      <c r="W31" s="29">
        <v>17082418</v>
      </c>
      <c r="X31" s="29">
        <v>18240600</v>
      </c>
      <c r="Y31" s="29">
        <v>19415008</v>
      </c>
      <c r="Z31" s="29">
        <v>20605446</v>
      </c>
    </row>
    <row r="32" spans="1:75">
      <c r="A32" s="142"/>
      <c r="B32" s="7" t="s">
        <v>4</v>
      </c>
      <c r="C32" s="83">
        <v>9986</v>
      </c>
      <c r="D32" s="29">
        <v>12632</v>
      </c>
      <c r="E32" s="29">
        <v>49684</v>
      </c>
      <c r="F32" s="29">
        <v>534453</v>
      </c>
      <c r="G32" s="29">
        <v>1278919</v>
      </c>
      <c r="H32" s="29">
        <v>2547990</v>
      </c>
      <c r="I32" s="29">
        <v>3845479</v>
      </c>
      <c r="J32" s="29">
        <v>5172058</v>
      </c>
      <c r="K32" s="29">
        <v>6527153</v>
      </c>
      <c r="L32" s="29">
        <v>7910282</v>
      </c>
      <c r="M32" s="29">
        <v>9321485</v>
      </c>
      <c r="N32" s="29">
        <v>10760519</v>
      </c>
      <c r="O32" s="29">
        <v>12227039</v>
      </c>
      <c r="P32" s="29">
        <v>13720961</v>
      </c>
      <c r="Q32" s="29">
        <v>15242220</v>
      </c>
      <c r="R32" s="29">
        <v>16790952</v>
      </c>
      <c r="S32" s="29">
        <v>18367676</v>
      </c>
      <c r="T32" s="29">
        <v>19972622</v>
      </c>
      <c r="U32" s="29">
        <v>21605438</v>
      </c>
      <c r="V32" s="29">
        <v>23265405</v>
      </c>
      <c r="W32" s="29">
        <v>24952795</v>
      </c>
      <c r="X32" s="29">
        <v>26668367</v>
      </c>
      <c r="Y32" s="29">
        <v>28412920</v>
      </c>
      <c r="Z32" s="29">
        <v>30186848</v>
      </c>
    </row>
    <row r="33" spans="1:26">
      <c r="A33" s="147" t="s">
        <v>0</v>
      </c>
      <c r="B33" s="2" t="s">
        <v>5</v>
      </c>
      <c r="C33" s="84">
        <v>1304457</v>
      </c>
      <c r="D33" s="30">
        <v>1414234</v>
      </c>
      <c r="E33" s="30">
        <v>2161009</v>
      </c>
      <c r="F33" s="30">
        <v>4836399</v>
      </c>
      <c r="G33" s="30">
        <v>8732069</v>
      </c>
      <c r="H33" s="30">
        <v>12709743</v>
      </c>
      <c r="I33" s="30">
        <v>16760272</v>
      </c>
      <c r="J33" s="30">
        <v>20879617</v>
      </c>
      <c r="K33" s="30">
        <v>25048884</v>
      </c>
      <c r="L33" s="30">
        <v>29281722</v>
      </c>
      <c r="M33" s="30">
        <v>33559586</v>
      </c>
      <c r="N33" s="30">
        <v>37884666</v>
      </c>
      <c r="O33" s="30">
        <v>42257359</v>
      </c>
      <c r="P33" s="30">
        <v>46678494</v>
      </c>
      <c r="Q33" s="30">
        <v>51149095</v>
      </c>
      <c r="R33" s="30">
        <v>55670394</v>
      </c>
      <c r="S33" s="30">
        <v>60243216</v>
      </c>
      <c r="T33" s="30">
        <v>64869184</v>
      </c>
      <c r="U33" s="30">
        <v>69548228</v>
      </c>
      <c r="V33" s="30">
        <v>74281698</v>
      </c>
      <c r="W33" s="30">
        <v>79071089</v>
      </c>
      <c r="X33" s="30">
        <v>83916092</v>
      </c>
      <c r="Y33" s="30">
        <v>88816062</v>
      </c>
      <c r="Z33" s="30">
        <v>93770086</v>
      </c>
    </row>
    <row r="34" spans="1:26">
      <c r="A34" s="147"/>
      <c r="B34" s="2" t="s">
        <v>4</v>
      </c>
      <c r="C34" s="84">
        <v>15821715</v>
      </c>
      <c r="D34" s="30">
        <v>16003048</v>
      </c>
      <c r="E34" s="30">
        <v>18777331</v>
      </c>
      <c r="F34" s="30">
        <v>21580321</v>
      </c>
      <c r="G34" s="30">
        <v>25649084</v>
      </c>
      <c r="H34" s="30">
        <v>29849080</v>
      </c>
      <c r="I34" s="30">
        <v>34205303</v>
      </c>
      <c r="J34" s="30">
        <v>38690952</v>
      </c>
      <c r="K34" s="30">
        <v>43202088</v>
      </c>
      <c r="L34" s="30">
        <v>47733857</v>
      </c>
      <c r="M34" s="30">
        <v>52290428</v>
      </c>
      <c r="N34" s="30">
        <v>56872144</v>
      </c>
      <c r="O34" s="30">
        <v>61477296</v>
      </c>
      <c r="P34" s="30">
        <v>66103668</v>
      </c>
      <c r="Q34" s="30">
        <v>70749635</v>
      </c>
      <c r="R34" s="30">
        <v>75413113</v>
      </c>
      <c r="S34" s="30">
        <v>80096685</v>
      </c>
      <c r="T34" s="30">
        <v>84802822</v>
      </c>
      <c r="U34" s="30">
        <v>89534439</v>
      </c>
      <c r="V34" s="30">
        <v>94291998</v>
      </c>
      <c r="W34" s="30">
        <v>99077024</v>
      </c>
      <c r="X34" s="30">
        <v>103895921</v>
      </c>
      <c r="Y34" s="30">
        <v>108753480</v>
      </c>
      <c r="Z34" s="30">
        <v>113652124</v>
      </c>
    </row>
    <row r="35" spans="1:26">
      <c r="A35" s="146" t="s">
        <v>1</v>
      </c>
      <c r="B35" s="8" t="s">
        <v>5</v>
      </c>
      <c r="C35" s="85">
        <v>712748</v>
      </c>
      <c r="D35" s="31">
        <v>957869</v>
      </c>
      <c r="E35" s="31">
        <v>1205052</v>
      </c>
      <c r="F35" s="31">
        <v>2129272</v>
      </c>
      <c r="G35" s="31">
        <v>4011501</v>
      </c>
      <c r="H35" s="31">
        <v>8812834</v>
      </c>
      <c r="I35" s="31">
        <v>13706941</v>
      </c>
      <c r="J35" s="31">
        <v>18670038</v>
      </c>
      <c r="K35" s="31">
        <v>28696196</v>
      </c>
      <c r="L35" s="31">
        <v>38812323</v>
      </c>
      <c r="M35" s="31">
        <v>49004531</v>
      </c>
      <c r="N35" s="31">
        <v>59287792</v>
      </c>
      <c r="O35" s="31">
        <v>69678116</v>
      </c>
      <c r="P35" s="31">
        <v>80196222</v>
      </c>
      <c r="Q35" s="31">
        <v>90848923</v>
      </c>
      <c r="R35" s="31">
        <v>101634428</v>
      </c>
      <c r="S35" s="31">
        <v>112558290</v>
      </c>
      <c r="T35" s="31">
        <v>123625238</v>
      </c>
      <c r="U35" s="31">
        <v>134834959</v>
      </c>
      <c r="V35" s="31">
        <v>146190075</v>
      </c>
      <c r="W35" s="31">
        <v>157695198</v>
      </c>
      <c r="X35" s="31">
        <v>169356252</v>
      </c>
      <c r="Y35" s="31">
        <v>181165266</v>
      </c>
      <c r="Z35" s="31">
        <v>193105935</v>
      </c>
    </row>
    <row r="36" spans="1:26">
      <c r="A36" s="146"/>
      <c r="B36" s="8" t="s">
        <v>4</v>
      </c>
      <c r="C36" s="85">
        <v>815284</v>
      </c>
      <c r="D36" s="31">
        <v>937813</v>
      </c>
      <c r="E36" s="31">
        <v>1062921</v>
      </c>
      <c r="F36" s="31">
        <v>1484050</v>
      </c>
      <c r="G36" s="31">
        <v>2339763</v>
      </c>
      <c r="H36" s="31">
        <v>6652817</v>
      </c>
      <c r="I36" s="31">
        <v>11008193</v>
      </c>
      <c r="J36" s="31">
        <v>15394204</v>
      </c>
      <c r="K36" s="31">
        <v>24223509</v>
      </c>
      <c r="L36" s="31">
        <v>33089976</v>
      </c>
      <c r="M36" s="31">
        <v>41995605</v>
      </c>
      <c r="N36" s="31">
        <v>50949057</v>
      </c>
      <c r="O36" s="31">
        <v>59961377</v>
      </c>
      <c r="P36" s="31">
        <v>69052738</v>
      </c>
      <c r="Q36" s="31">
        <v>78240096</v>
      </c>
      <c r="R36" s="31">
        <v>87525240</v>
      </c>
      <c r="S36" s="31">
        <v>96913845</v>
      </c>
      <c r="T36" s="31">
        <v>106413215</v>
      </c>
      <c r="U36" s="31">
        <v>116024198</v>
      </c>
      <c r="V36" s="31">
        <v>125743996</v>
      </c>
      <c r="W36" s="31">
        <v>135579877</v>
      </c>
      <c r="X36" s="31">
        <v>145538615</v>
      </c>
      <c r="Y36" s="31">
        <v>155617149</v>
      </c>
      <c r="Z36" s="31">
        <v>165799241</v>
      </c>
    </row>
    <row r="37" spans="1:26">
      <c r="A37" s="143" t="s">
        <v>2</v>
      </c>
      <c r="B37" s="9" t="s">
        <v>5</v>
      </c>
      <c r="C37" s="86">
        <v>103388</v>
      </c>
      <c r="D37" s="34">
        <v>135420</v>
      </c>
      <c r="E37" s="34">
        <v>167856</v>
      </c>
      <c r="F37" s="34">
        <v>323146</v>
      </c>
      <c r="G37" s="34">
        <v>639699</v>
      </c>
      <c r="H37" s="34">
        <v>1447751</v>
      </c>
      <c r="I37" s="34">
        <v>2270606</v>
      </c>
      <c r="J37" s="34">
        <v>3107454</v>
      </c>
      <c r="K37" s="34">
        <v>4801467</v>
      </c>
      <c r="L37" s="34">
        <v>6521332</v>
      </c>
      <c r="M37" s="34">
        <v>8259491</v>
      </c>
      <c r="N37" s="34">
        <v>10016835</v>
      </c>
      <c r="O37" s="34">
        <v>11793525</v>
      </c>
      <c r="P37" s="34">
        <v>13589898</v>
      </c>
      <c r="Q37" s="34">
        <v>15406370</v>
      </c>
      <c r="R37" s="34">
        <v>17243441</v>
      </c>
      <c r="S37" s="34">
        <v>19101446</v>
      </c>
      <c r="T37" s="34">
        <v>20981045</v>
      </c>
      <c r="U37" s="34">
        <v>22882210</v>
      </c>
      <c r="V37" s="34">
        <v>24805489</v>
      </c>
      <c r="W37" s="34">
        <v>26751489</v>
      </c>
      <c r="X37" s="34">
        <v>28720085</v>
      </c>
      <c r="Y37" s="34">
        <v>30711016</v>
      </c>
      <c r="Z37" s="34">
        <v>32723909</v>
      </c>
    </row>
    <row r="38" spans="1:26">
      <c r="A38" s="143"/>
      <c r="B38" s="9" t="s">
        <v>4</v>
      </c>
      <c r="C38" s="86">
        <v>643960</v>
      </c>
      <c r="D38" s="34">
        <v>644418</v>
      </c>
      <c r="E38" s="34">
        <v>644888</v>
      </c>
      <c r="F38" s="34">
        <v>735796</v>
      </c>
      <c r="G38" s="34">
        <v>920545</v>
      </c>
      <c r="H38" s="34">
        <v>1874140</v>
      </c>
      <c r="I38" s="34">
        <v>2863240</v>
      </c>
      <c r="J38" s="34">
        <v>3881764</v>
      </c>
      <c r="K38" s="34">
        <v>5930447</v>
      </c>
      <c r="L38" s="34">
        <v>7988505</v>
      </c>
      <c r="M38" s="34">
        <v>10057837</v>
      </c>
      <c r="N38" s="34">
        <v>12138602</v>
      </c>
      <c r="O38" s="34">
        <v>14230025</v>
      </c>
      <c r="P38" s="34">
        <v>16331097</v>
      </c>
      <c r="Q38" s="34">
        <v>18441077</v>
      </c>
      <c r="R38" s="34">
        <v>20559019</v>
      </c>
      <c r="S38" s="34">
        <v>22686094</v>
      </c>
      <c r="T38" s="34">
        <v>24823423</v>
      </c>
      <c r="U38" s="34">
        <v>26972331</v>
      </c>
      <c r="V38" s="34">
        <v>29133027</v>
      </c>
      <c r="W38" s="34">
        <v>31306205</v>
      </c>
      <c r="X38" s="34">
        <v>33494777</v>
      </c>
      <c r="Y38" s="34">
        <v>35700920</v>
      </c>
      <c r="Z38" s="34">
        <v>37925728</v>
      </c>
    </row>
    <row r="39" spans="1:26">
      <c r="A39" s="144" t="s">
        <v>3</v>
      </c>
      <c r="B39" s="10" t="s">
        <v>5</v>
      </c>
      <c r="C39" s="87">
        <v>8850121</v>
      </c>
      <c r="D39" s="32">
        <v>11357594</v>
      </c>
      <c r="E39" s="32">
        <v>17288491</v>
      </c>
      <c r="F39" s="32">
        <v>27349798</v>
      </c>
      <c r="G39" s="32">
        <v>37596060</v>
      </c>
      <c r="H39" s="32">
        <v>47959613</v>
      </c>
      <c r="I39" s="32">
        <v>58473819</v>
      </c>
      <c r="J39" s="32">
        <v>69152102</v>
      </c>
      <c r="K39" s="32">
        <v>79929173</v>
      </c>
      <c r="L39" s="32">
        <v>90814584</v>
      </c>
      <c r="M39" s="32">
        <v>101814505</v>
      </c>
      <c r="N39" s="32">
        <v>112945891</v>
      </c>
      <c r="O39" s="32">
        <v>124201352</v>
      </c>
      <c r="P39" s="32">
        <v>135600534</v>
      </c>
      <c r="Q39" s="32">
        <v>147155754</v>
      </c>
      <c r="R39" s="32">
        <v>158873041</v>
      </c>
      <c r="S39" s="32">
        <v>170757607</v>
      </c>
      <c r="T39" s="32">
        <v>182789695</v>
      </c>
      <c r="U39" s="32">
        <v>194975571</v>
      </c>
      <c r="V39" s="32">
        <v>207314072</v>
      </c>
      <c r="W39" s="32">
        <v>219799785</v>
      </c>
      <c r="X39" s="32">
        <v>232423048</v>
      </c>
      <c r="Y39" s="32">
        <v>245155925</v>
      </c>
      <c r="Z39" s="32">
        <v>257986234</v>
      </c>
    </row>
    <row r="40" spans="1:26" ht="15.75" thickBot="1">
      <c r="A40" s="145"/>
      <c r="B40" s="11" t="s">
        <v>4</v>
      </c>
      <c r="C40" s="88">
        <v>12719222</v>
      </c>
      <c r="D40" s="33">
        <v>14237137</v>
      </c>
      <c r="E40" s="33">
        <v>18794053</v>
      </c>
      <c r="F40" s="33">
        <v>26532461</v>
      </c>
      <c r="G40" s="33">
        <v>34394811</v>
      </c>
      <c r="H40" s="33">
        <v>42347387</v>
      </c>
      <c r="I40" s="33">
        <v>50382311</v>
      </c>
      <c r="J40" s="33">
        <v>58499639</v>
      </c>
      <c r="K40" s="33">
        <v>66699447</v>
      </c>
      <c r="L40" s="33">
        <v>74981814</v>
      </c>
      <c r="M40" s="33">
        <v>83345863</v>
      </c>
      <c r="N40" s="33">
        <v>91788684</v>
      </c>
      <c r="O40" s="33">
        <v>100307870</v>
      </c>
      <c r="P40" s="33">
        <v>108901657</v>
      </c>
      <c r="Q40" s="33">
        <v>117569265</v>
      </c>
      <c r="R40" s="33">
        <v>126309157</v>
      </c>
      <c r="S40" s="33">
        <v>135120187</v>
      </c>
      <c r="T40" s="33">
        <v>144003395</v>
      </c>
      <c r="U40" s="33">
        <v>152959735</v>
      </c>
      <c r="V40" s="33">
        <v>161989583</v>
      </c>
      <c r="W40" s="33">
        <v>171095123</v>
      </c>
      <c r="X40" s="33">
        <v>180272762</v>
      </c>
      <c r="Y40" s="33">
        <v>189517462</v>
      </c>
      <c r="Z40" s="33">
        <v>198825454</v>
      </c>
    </row>
    <row r="41" spans="1:26" ht="15.75" thickBot="1">
      <c r="A41" s="37" t="s">
        <v>16</v>
      </c>
      <c r="B41" s="38"/>
      <c r="C41" s="89">
        <v>53150791</v>
      </c>
      <c r="D41" s="40">
        <v>61713873</v>
      </c>
      <c r="E41" s="40">
        <v>105541181</v>
      </c>
      <c r="F41" s="40">
        <v>273396003</v>
      </c>
      <c r="G41" s="40">
        <v>344471787</v>
      </c>
      <c r="H41" s="40">
        <v>428766426</v>
      </c>
      <c r="I41" s="40">
        <v>514709985</v>
      </c>
      <c r="J41" s="40">
        <v>602265467</v>
      </c>
      <c r="K41" s="40">
        <v>702498087</v>
      </c>
      <c r="L41" s="40">
        <v>804187361</v>
      </c>
      <c r="M41" s="40">
        <v>907324892</v>
      </c>
      <c r="N41" s="40">
        <v>1011949625</v>
      </c>
      <c r="O41" s="40">
        <v>1118093862</v>
      </c>
      <c r="P41" s="40">
        <v>1225810477</v>
      </c>
      <c r="Q41" s="40">
        <v>1335136566</v>
      </c>
      <c r="R41" s="40">
        <v>1446067613</v>
      </c>
      <c r="S41" s="40">
        <v>1558615773</v>
      </c>
      <c r="T41" s="40">
        <v>1672787157</v>
      </c>
      <c r="U41" s="40">
        <v>1788639990</v>
      </c>
      <c r="V41" s="40">
        <v>1906176989</v>
      </c>
      <c r="W41" s="40">
        <v>2025419546</v>
      </c>
      <c r="X41" s="40">
        <v>2146381845</v>
      </c>
      <c r="Y41" s="40">
        <v>2269050256</v>
      </c>
      <c r="Z41" s="40">
        <v>2393381958</v>
      </c>
    </row>
    <row r="45" spans="1:26" ht="15.75" thickBot="1"/>
    <row r="46" spans="1:26" ht="15.75" thickBot="1">
      <c r="A46" s="12" t="s">
        <v>17</v>
      </c>
      <c r="B46" s="13"/>
      <c r="C46" s="144" t="s">
        <v>3</v>
      </c>
      <c r="D46" s="145"/>
      <c r="I46" s="148" t="s">
        <v>15</v>
      </c>
      <c r="L46" s="103" t="s">
        <v>37</v>
      </c>
    </row>
    <row r="47" spans="1:26" ht="15.75" thickBot="1">
      <c r="C47" s="97" t="s">
        <v>5</v>
      </c>
      <c r="D47" s="97" t="s">
        <v>4</v>
      </c>
      <c r="E47" s="92" t="s">
        <v>35</v>
      </c>
      <c r="F47" s="92" t="s">
        <v>34</v>
      </c>
      <c r="I47" s="149"/>
      <c r="J47" s="90" t="s">
        <v>5</v>
      </c>
      <c r="K47" s="90" t="s">
        <v>4</v>
      </c>
      <c r="L47" s="102" t="s">
        <v>36</v>
      </c>
    </row>
    <row r="48" spans="1:26" ht="15.75" thickBot="1">
      <c r="A48" s="94">
        <v>41275</v>
      </c>
      <c r="C48" s="98">
        <v>618463.48440101114</v>
      </c>
      <c r="D48" s="98">
        <v>866948.5118092146</v>
      </c>
      <c r="I48" s="78">
        <v>2012</v>
      </c>
      <c r="J48" s="91">
        <v>8850121</v>
      </c>
      <c r="K48" s="91">
        <v>12719222</v>
      </c>
      <c r="L48" s="96">
        <f>J48+K48</f>
        <v>21569343</v>
      </c>
    </row>
    <row r="49" spans="1:12" ht="15.75" thickBot="1">
      <c r="A49" s="95">
        <v>41306</v>
      </c>
      <c r="C49" s="99">
        <v>691552.34045249701</v>
      </c>
      <c r="D49" s="99">
        <v>946919.03859965352</v>
      </c>
      <c r="I49" s="43">
        <v>2013</v>
      </c>
      <c r="J49" s="91">
        <v>11357594</v>
      </c>
      <c r="K49" s="91">
        <v>14237137</v>
      </c>
      <c r="L49" s="96">
        <f t="shared" ref="L49:L71" si="2">J49+K49</f>
        <v>25594731</v>
      </c>
    </row>
    <row r="50" spans="1:12" ht="15.75" thickBot="1">
      <c r="A50" s="94">
        <v>41334</v>
      </c>
      <c r="C50" s="99">
        <v>943655.8951537027</v>
      </c>
      <c r="D50" s="99">
        <v>1263842.2539654537</v>
      </c>
      <c r="I50" s="43">
        <v>2014</v>
      </c>
      <c r="J50" s="91">
        <v>17288491</v>
      </c>
      <c r="K50" s="91">
        <v>18794053</v>
      </c>
      <c r="L50" s="96">
        <f t="shared" si="2"/>
        <v>36082544</v>
      </c>
    </row>
    <row r="51" spans="1:12" ht="15.75" thickBot="1">
      <c r="A51" s="95">
        <v>41365</v>
      </c>
      <c r="C51" s="99">
        <v>1010296.0040331867</v>
      </c>
      <c r="D51" s="99">
        <v>1325108.2661955208</v>
      </c>
      <c r="I51" s="43">
        <v>2015</v>
      </c>
      <c r="J51" s="91">
        <v>27349798</v>
      </c>
      <c r="K51" s="91">
        <v>26532461</v>
      </c>
      <c r="L51" s="96">
        <f t="shared" si="2"/>
        <v>53882259</v>
      </c>
    </row>
    <row r="52" spans="1:12" ht="15.75" thickBot="1">
      <c r="A52" s="94">
        <v>41395</v>
      </c>
      <c r="C52" s="99">
        <v>1073301.2199501784</v>
      </c>
      <c r="D52" s="99">
        <v>1380178.0712075206</v>
      </c>
      <c r="I52" s="43">
        <v>2016</v>
      </c>
      <c r="J52" s="91">
        <v>37596060</v>
      </c>
      <c r="K52" s="91">
        <v>34394811</v>
      </c>
      <c r="L52" s="96">
        <f t="shared" si="2"/>
        <v>71990871</v>
      </c>
    </row>
    <row r="53" spans="1:12" ht="15.75" thickBot="1">
      <c r="A53" s="95">
        <v>41426</v>
      </c>
      <c r="C53" s="99">
        <v>1013447.5168144832</v>
      </c>
      <c r="D53" s="99">
        <v>1279007.3157667373</v>
      </c>
      <c r="I53" s="43">
        <v>2017</v>
      </c>
      <c r="J53" s="91">
        <v>47959613</v>
      </c>
      <c r="K53" s="91">
        <v>42347387</v>
      </c>
      <c r="L53" s="96">
        <f t="shared" si="2"/>
        <v>90307000</v>
      </c>
    </row>
    <row r="54" spans="1:12" ht="15.75" thickBot="1">
      <c r="A54" s="94">
        <v>41456</v>
      </c>
      <c r="C54" s="100">
        <v>1098715.5691122545</v>
      </c>
      <c r="D54" s="100">
        <v>1362157.7163245287</v>
      </c>
      <c r="I54" s="43">
        <v>2018</v>
      </c>
      <c r="J54" s="91">
        <v>58473819</v>
      </c>
      <c r="K54" s="91">
        <v>50382311</v>
      </c>
      <c r="L54" s="96">
        <f t="shared" si="2"/>
        <v>108856130</v>
      </c>
    </row>
    <row r="55" spans="1:12" ht="15.75" thickBot="1">
      <c r="A55" s="95">
        <v>41487</v>
      </c>
      <c r="C55" s="100">
        <v>1101044.7420283474</v>
      </c>
      <c r="D55" s="100">
        <v>1342140.1504187216</v>
      </c>
      <c r="I55" s="43">
        <v>2019</v>
      </c>
      <c r="J55" s="91">
        <v>69152102</v>
      </c>
      <c r="K55" s="91">
        <v>58499639</v>
      </c>
      <c r="L55" s="96">
        <f t="shared" si="2"/>
        <v>127651741</v>
      </c>
    </row>
    <row r="56" spans="1:12" ht="15.75" thickBot="1">
      <c r="A56" s="94">
        <v>41518</v>
      </c>
      <c r="C56" s="100">
        <v>1045414.2577486903</v>
      </c>
      <c r="D56" s="100">
        <v>1253961.3449322798</v>
      </c>
      <c r="I56" s="43">
        <v>2020</v>
      </c>
      <c r="J56" s="91">
        <v>79929173</v>
      </c>
      <c r="K56" s="91">
        <v>66699447</v>
      </c>
      <c r="L56" s="96">
        <f t="shared" si="2"/>
        <v>146628620</v>
      </c>
    </row>
    <row r="57" spans="1:12" ht="15.75" thickBot="1">
      <c r="A57" s="95">
        <v>41548</v>
      </c>
      <c r="C57" s="100">
        <v>962243.27566721453</v>
      </c>
      <c r="D57" s="100">
        <v>1136605.9816535769</v>
      </c>
      <c r="I57" s="43">
        <v>2021</v>
      </c>
      <c r="J57" s="91">
        <v>90814584</v>
      </c>
      <c r="K57" s="91">
        <v>74981814</v>
      </c>
      <c r="L57" s="96">
        <f t="shared" si="2"/>
        <v>165796398</v>
      </c>
    </row>
    <row r="58" spans="1:12" ht="15.75" thickBot="1">
      <c r="A58" s="94">
        <v>41579</v>
      </c>
      <c r="C58" s="100">
        <v>914852.23421857168</v>
      </c>
      <c r="D58" s="100">
        <v>1064899.8253999588</v>
      </c>
      <c r="I58" s="43">
        <v>2022</v>
      </c>
      <c r="J58" s="91">
        <v>101814505</v>
      </c>
      <c r="K58" s="91">
        <v>83345863</v>
      </c>
      <c r="L58" s="96">
        <f t="shared" si="2"/>
        <v>185160368</v>
      </c>
    </row>
    <row r="59" spans="1:12" ht="15.75" thickBot="1">
      <c r="A59" s="95">
        <v>41609</v>
      </c>
      <c r="C59" s="100">
        <v>884607.4604198623</v>
      </c>
      <c r="D59" s="100">
        <v>1015368.523726834</v>
      </c>
      <c r="I59" s="43">
        <v>2023</v>
      </c>
      <c r="J59" s="91">
        <v>112945891</v>
      </c>
      <c r="K59" s="91">
        <v>91788684</v>
      </c>
      <c r="L59" s="96">
        <f t="shared" si="2"/>
        <v>204734575</v>
      </c>
    </row>
    <row r="60" spans="1:12" ht="15.75" thickBot="1">
      <c r="A60" s="94">
        <v>41640</v>
      </c>
      <c r="C60" s="100">
        <v>822169.82527904864</v>
      </c>
      <c r="D60" s="100">
        <v>1000410.3294819016</v>
      </c>
      <c r="E60" s="93">
        <f>C60/$J$50</f>
        <v>4.7555904403631798E-2</v>
      </c>
      <c r="F60" s="93">
        <f t="shared" ref="F60:F71" si="3">D60/$K$50</f>
        <v>5.3230153681161886E-2</v>
      </c>
      <c r="I60" s="43">
        <v>2024</v>
      </c>
      <c r="J60" s="91">
        <v>124201352</v>
      </c>
      <c r="K60" s="91">
        <v>100307870</v>
      </c>
      <c r="L60" s="96">
        <f t="shared" si="2"/>
        <v>224509222</v>
      </c>
    </row>
    <row r="61" spans="1:12" ht="15.75" thickBot="1">
      <c r="A61" s="95">
        <v>41671</v>
      </c>
      <c r="C61" s="100">
        <v>948577.25390394323</v>
      </c>
      <c r="D61" s="100">
        <v>1124276.39107365</v>
      </c>
      <c r="E61" s="93">
        <f t="shared" ref="E61:E71" si="4">C61/$J$50</f>
        <v>5.4867556335827301E-2</v>
      </c>
      <c r="F61" s="93">
        <f t="shared" si="3"/>
        <v>5.9820858814948003E-2</v>
      </c>
      <c r="I61" s="43">
        <v>2025</v>
      </c>
      <c r="J61" s="91">
        <v>135600534</v>
      </c>
      <c r="K61" s="91">
        <v>108901657</v>
      </c>
      <c r="L61" s="96">
        <f t="shared" si="2"/>
        <v>244502191</v>
      </c>
    </row>
    <row r="62" spans="1:12" ht="15.75" thickBot="1">
      <c r="A62" s="94">
        <v>41699</v>
      </c>
      <c r="C62" s="100">
        <v>1331154.293019094</v>
      </c>
      <c r="D62" s="100">
        <v>1541219.9838869169</v>
      </c>
      <c r="E62" s="93">
        <f t="shared" si="4"/>
        <v>7.699655759540229E-2</v>
      </c>
      <c r="F62" s="93">
        <f t="shared" si="3"/>
        <v>8.200572723121069E-2</v>
      </c>
      <c r="I62" s="43">
        <v>2026</v>
      </c>
      <c r="J62" s="91">
        <v>147155754</v>
      </c>
      <c r="K62" s="91">
        <v>117569265</v>
      </c>
      <c r="L62" s="96">
        <f t="shared" si="2"/>
        <v>264725019</v>
      </c>
    </row>
    <row r="63" spans="1:12" ht="15.75" thickBot="1">
      <c r="A63" s="95">
        <v>41730</v>
      </c>
      <c r="C63" s="100">
        <v>1461560.0260441639</v>
      </c>
      <c r="D63" s="100">
        <v>1657078.8683019655</v>
      </c>
      <c r="E63" s="93">
        <f t="shared" si="4"/>
        <v>8.453947924339747E-2</v>
      </c>
      <c r="F63" s="93">
        <f t="shared" si="3"/>
        <v>8.8170383913569128E-2</v>
      </c>
      <c r="I63" s="43">
        <v>2027</v>
      </c>
      <c r="J63" s="91">
        <v>158873041</v>
      </c>
      <c r="K63" s="91">
        <v>126309157</v>
      </c>
      <c r="L63" s="96">
        <f t="shared" si="2"/>
        <v>285182198</v>
      </c>
    </row>
    <row r="64" spans="1:12" ht="15.75" thickBot="1">
      <c r="A64" s="94">
        <v>41760</v>
      </c>
      <c r="C64" s="100">
        <v>1588565.5679162331</v>
      </c>
      <c r="D64" s="100">
        <v>1767334.1738235522</v>
      </c>
      <c r="E64" s="93">
        <f t="shared" si="4"/>
        <v>9.1885727211023394E-2</v>
      </c>
      <c r="F64" s="93">
        <f t="shared" si="3"/>
        <v>9.4036883572880856E-2</v>
      </c>
      <c r="I64" s="43">
        <v>2028</v>
      </c>
      <c r="J64" s="91">
        <v>170757607</v>
      </c>
      <c r="K64" s="91">
        <v>135120187</v>
      </c>
      <c r="L64" s="96">
        <f t="shared" si="2"/>
        <v>305877794</v>
      </c>
    </row>
    <row r="65" spans="1:12" ht="15.75" thickBot="1">
      <c r="A65" s="95">
        <v>41791</v>
      </c>
      <c r="C65" s="100">
        <v>1531459.7177412873</v>
      </c>
      <c r="D65" s="100">
        <v>1674847.8785189923</v>
      </c>
      <c r="E65" s="93">
        <f t="shared" si="4"/>
        <v>8.8582613586187908E-2</v>
      </c>
      <c r="F65" s="93">
        <f t="shared" si="3"/>
        <v>8.9115843108402024E-2</v>
      </c>
      <c r="I65" s="43">
        <v>2029</v>
      </c>
      <c r="J65" s="91">
        <v>182789695</v>
      </c>
      <c r="K65" s="91">
        <v>144003395</v>
      </c>
      <c r="L65" s="96">
        <f t="shared" si="2"/>
        <v>326793090</v>
      </c>
    </row>
    <row r="66" spans="1:12" ht="15.75" thickBot="1">
      <c r="A66" s="94">
        <v>41821</v>
      </c>
      <c r="C66" s="100">
        <v>1692128.1824668986</v>
      </c>
      <c r="D66" s="100">
        <v>1821899.2757097816</v>
      </c>
      <c r="E66" s="93">
        <f t="shared" si="4"/>
        <v>9.7875990592059106E-2</v>
      </c>
      <c r="F66" s="93">
        <f t="shared" si="3"/>
        <v>9.6940201015171215E-2</v>
      </c>
      <c r="I66" s="43">
        <v>2030</v>
      </c>
      <c r="J66" s="91">
        <v>194975571</v>
      </c>
      <c r="K66" s="91">
        <v>152959735</v>
      </c>
      <c r="L66" s="96">
        <f t="shared" si="2"/>
        <v>347935306</v>
      </c>
    </row>
    <row r="67" spans="1:12" ht="15.75" thickBot="1">
      <c r="A67" s="95">
        <v>41852</v>
      </c>
      <c r="C67" s="100">
        <v>1725508.3749150969</v>
      </c>
      <c r="D67" s="100">
        <v>1831506.6656378955</v>
      </c>
      <c r="E67" s="93">
        <f t="shared" si="4"/>
        <v>9.9806765952858284E-2</v>
      </c>
      <c r="F67" s="93">
        <f t="shared" si="3"/>
        <v>9.7451394099925939E-2</v>
      </c>
      <c r="I67" s="43">
        <v>2031</v>
      </c>
      <c r="J67" s="91">
        <v>207314072</v>
      </c>
      <c r="K67" s="91">
        <v>161989583</v>
      </c>
      <c r="L67" s="96">
        <f t="shared" si="2"/>
        <v>369303655</v>
      </c>
    </row>
    <row r="68" spans="1:12" ht="15.75" thickBot="1">
      <c r="A68" s="94">
        <v>41883</v>
      </c>
      <c r="C68" s="100">
        <v>1664818.2285833554</v>
      </c>
      <c r="D68" s="100">
        <v>1744077.9401242472</v>
      </c>
      <c r="E68" s="93">
        <f t="shared" si="4"/>
        <v>9.6296329655570029E-2</v>
      </c>
      <c r="F68" s="93">
        <f t="shared" si="3"/>
        <v>9.2799458431039178E-2</v>
      </c>
      <c r="I68" s="43">
        <v>2032</v>
      </c>
      <c r="J68" s="91">
        <v>219799785</v>
      </c>
      <c r="K68" s="91">
        <v>171095123</v>
      </c>
      <c r="L68" s="96">
        <f t="shared" si="2"/>
        <v>390894908</v>
      </c>
    </row>
    <row r="69" spans="1:12" ht="15.75" thickBot="1">
      <c r="A69" s="95">
        <v>41913</v>
      </c>
      <c r="C69" s="100">
        <v>1555251.9015725316</v>
      </c>
      <c r="D69" s="100">
        <v>1609735.3974356512</v>
      </c>
      <c r="E69" s="93">
        <f t="shared" si="4"/>
        <v>8.9958799849711085E-2</v>
      </c>
      <c r="F69" s="93">
        <f t="shared" si="3"/>
        <v>8.5651317330841359E-2</v>
      </c>
      <c r="I69" s="43">
        <v>2033</v>
      </c>
      <c r="J69" s="91">
        <v>232423048</v>
      </c>
      <c r="K69" s="91">
        <v>180272762</v>
      </c>
      <c r="L69" s="96">
        <f t="shared" si="2"/>
        <v>412695810</v>
      </c>
    </row>
    <row r="70" spans="1:12" ht="15.75" thickBot="1">
      <c r="A70" s="94">
        <v>41944</v>
      </c>
      <c r="C70" s="100">
        <v>1499111.954350445</v>
      </c>
      <c r="D70" s="100">
        <v>1534399.8362791082</v>
      </c>
      <c r="E70" s="93">
        <f t="shared" si="4"/>
        <v>8.671155593339204E-2</v>
      </c>
      <c r="F70" s="93">
        <f t="shared" si="3"/>
        <v>8.1642838629810616E-2</v>
      </c>
      <c r="I70" s="43">
        <v>2034</v>
      </c>
      <c r="J70" s="91">
        <v>245155925</v>
      </c>
      <c r="K70" s="91">
        <v>189517462</v>
      </c>
      <c r="L70" s="96">
        <f t="shared" si="2"/>
        <v>434673387</v>
      </c>
    </row>
    <row r="71" spans="1:12" ht="15.75" thickBot="1">
      <c r="A71" s="95">
        <v>41974</v>
      </c>
      <c r="C71" s="100">
        <v>1468185.6742079025</v>
      </c>
      <c r="D71" s="100">
        <v>1487266.2597263386</v>
      </c>
      <c r="E71" s="93">
        <f t="shared" si="4"/>
        <v>8.4922719640939309E-2</v>
      </c>
      <c r="F71" s="93">
        <f t="shared" si="3"/>
        <v>7.9134940171039128E-2</v>
      </c>
      <c r="I71" s="43">
        <v>2035</v>
      </c>
      <c r="J71" s="91">
        <v>257986234</v>
      </c>
      <c r="K71" s="91">
        <v>198825454</v>
      </c>
      <c r="L71" s="96">
        <f t="shared" si="2"/>
        <v>456811688</v>
      </c>
    </row>
    <row r="72" spans="1:12">
      <c r="A72" s="94">
        <v>42005</v>
      </c>
      <c r="C72" s="100">
        <v>1262351.2260577686</v>
      </c>
      <c r="D72" s="100">
        <v>1338700.613241272</v>
      </c>
      <c r="E72" s="93">
        <f>C72/$J$51</f>
        <v>4.615577877605416E-2</v>
      </c>
      <c r="F72" s="93">
        <f t="shared" ref="F72:F83" si="5">D72/$K$51</f>
        <v>5.0455199509810721E-2</v>
      </c>
    </row>
    <row r="73" spans="1:12">
      <c r="A73" s="95">
        <v>42036</v>
      </c>
      <c r="C73" s="100">
        <v>1467188.800139233</v>
      </c>
      <c r="D73" s="100">
        <v>1522922.9033687413</v>
      </c>
      <c r="E73" s="93">
        <f t="shared" ref="E73:E83" si="6">C73/$J$51</f>
        <v>5.3645324917545388E-2</v>
      </c>
      <c r="F73" s="93">
        <f t="shared" si="5"/>
        <v>5.7398478918662739E-2</v>
      </c>
    </row>
    <row r="74" spans="1:12">
      <c r="A74" s="94">
        <v>42064</v>
      </c>
      <c r="C74" s="100">
        <v>2072035.4902793837</v>
      </c>
      <c r="D74" s="100">
        <v>2110817.1537253647</v>
      </c>
      <c r="E74" s="93">
        <f t="shared" si="6"/>
        <v>7.5760540910736668E-2</v>
      </c>
      <c r="F74" s="93">
        <f t="shared" si="5"/>
        <v>7.9556025870550218E-2</v>
      </c>
    </row>
    <row r="75" spans="1:12">
      <c r="A75" s="95">
        <v>42095</v>
      </c>
      <c r="C75" s="100">
        <v>2287634.2118404186</v>
      </c>
      <c r="D75" s="100">
        <v>2292264.3782397113</v>
      </c>
      <c r="E75" s="93">
        <f t="shared" si="6"/>
        <v>8.3643550560790925E-2</v>
      </c>
      <c r="F75" s="93">
        <f t="shared" si="5"/>
        <v>8.6394713940772819E-2</v>
      </c>
    </row>
    <row r="76" spans="1:12">
      <c r="A76" s="94">
        <v>42125</v>
      </c>
      <c r="C76" s="100">
        <v>2498538.8169271438</v>
      </c>
      <c r="D76" s="100">
        <v>2467117.5628176774</v>
      </c>
      <c r="E76" s="93">
        <f t="shared" si="6"/>
        <v>9.135492762788025E-2</v>
      </c>
      <c r="F76" s="93">
        <f t="shared" si="5"/>
        <v>9.298487474711363E-2</v>
      </c>
    </row>
    <row r="77" spans="1:12">
      <c r="A77" s="95">
        <v>42156</v>
      </c>
      <c r="C77" s="100">
        <v>2419118.0431834534</v>
      </c>
      <c r="D77" s="100">
        <v>2357543.6987622618</v>
      </c>
      <c r="E77" s="93">
        <f t="shared" si="6"/>
        <v>8.8451038767578954E-2</v>
      </c>
      <c r="F77" s="93">
        <f t="shared" si="5"/>
        <v>8.8855070728729682E-2</v>
      </c>
    </row>
    <row r="78" spans="1:12">
      <c r="A78" s="94">
        <v>42186</v>
      </c>
      <c r="C78" s="100">
        <v>2683203.8271666621</v>
      </c>
      <c r="D78" s="100">
        <v>2584204.4638121119</v>
      </c>
      <c r="E78" s="93">
        <f t="shared" si="6"/>
        <v>9.8106897431807796E-2</v>
      </c>
      <c r="F78" s="93">
        <f t="shared" si="5"/>
        <v>9.7397842733552384E-2</v>
      </c>
    </row>
    <row r="79" spans="1:12">
      <c r="A79" s="95">
        <v>42217</v>
      </c>
      <c r="C79" s="100">
        <v>2745590.3148042592</v>
      </c>
      <c r="D79" s="100">
        <v>2616187.4997020378</v>
      </c>
      <c r="E79" s="93">
        <f t="shared" si="6"/>
        <v>0.10038795587463788</v>
      </c>
      <c r="F79" s="93">
        <f t="shared" si="5"/>
        <v>9.8603273164220906E-2</v>
      </c>
    </row>
    <row r="80" spans="1:12">
      <c r="A80" s="94">
        <v>42248</v>
      </c>
      <c r="C80" s="100">
        <v>2657284.0966233378</v>
      </c>
      <c r="D80" s="100">
        <v>2507571.7516206852</v>
      </c>
      <c r="E80" s="93">
        <f t="shared" si="6"/>
        <v>9.7159185476373089E-2</v>
      </c>
      <c r="F80" s="93">
        <f t="shared" si="5"/>
        <v>9.4509580231576906E-2</v>
      </c>
    </row>
    <row r="81" spans="1:6">
      <c r="A81" s="95">
        <v>42278</v>
      </c>
      <c r="C81" s="100">
        <v>2489424.4157685325</v>
      </c>
      <c r="D81" s="100">
        <v>2328432.0837680721</v>
      </c>
      <c r="E81" s="93">
        <f t="shared" si="6"/>
        <v>9.1021674667159616E-2</v>
      </c>
      <c r="F81" s="93">
        <f t="shared" si="5"/>
        <v>8.7757863236586769E-2</v>
      </c>
    </row>
    <row r="82" spans="1:6">
      <c r="A82" s="94">
        <v>42309</v>
      </c>
      <c r="C82" s="100">
        <v>2405750.2081867759</v>
      </c>
      <c r="D82" s="100">
        <v>2231954.6999396943</v>
      </c>
      <c r="E82" s="93">
        <f t="shared" si="6"/>
        <v>8.7962266053547303E-2</v>
      </c>
      <c r="F82" s="93">
        <f t="shared" si="5"/>
        <v>8.4121661384509119E-2</v>
      </c>
    </row>
    <row r="83" spans="1:6">
      <c r="A83" s="95">
        <v>42339</v>
      </c>
      <c r="C83" s="100">
        <v>2361678.5490230317</v>
      </c>
      <c r="D83" s="100">
        <v>2174744.1910023708</v>
      </c>
      <c r="E83" s="93">
        <f t="shared" si="6"/>
        <v>8.6350858935887995E-2</v>
      </c>
      <c r="F83" s="93">
        <f t="shared" si="5"/>
        <v>8.1965415533914135E-2</v>
      </c>
    </row>
    <row r="84" spans="1:6">
      <c r="A84" s="94">
        <v>42370</v>
      </c>
      <c r="C84" s="100">
        <v>1937472.0647900379</v>
      </c>
      <c r="D84" s="100">
        <v>1857761.0568552823</v>
      </c>
      <c r="E84" s="93">
        <f>C84/$J$52</f>
        <v>5.1533912457583E-2</v>
      </c>
      <c r="F84" s="93">
        <f t="shared" ref="F84:F95" si="7">D84/$K$52</f>
        <v>5.4012829343800792E-2</v>
      </c>
    </row>
    <row r="85" spans="1:6">
      <c r="A85" s="95">
        <v>42401</v>
      </c>
      <c r="C85" s="100">
        <v>2193359.2170557645</v>
      </c>
      <c r="D85" s="100">
        <v>2081026.7720512673</v>
      </c>
      <c r="E85" s="93">
        <f t="shared" ref="E85:E95" si="8">C85/$J$52</f>
        <v>5.8340135031590135E-2</v>
      </c>
      <c r="F85" s="93">
        <f t="shared" si="7"/>
        <v>6.0504090923810205E-2</v>
      </c>
    </row>
    <row r="86" spans="1:6">
      <c r="A86" s="94">
        <v>42430</v>
      </c>
      <c r="C86" s="100">
        <v>3026794.9790208442</v>
      </c>
      <c r="D86" s="100">
        <v>2844336.1753018349</v>
      </c>
      <c r="E86" s="93">
        <f t="shared" si="8"/>
        <v>8.0508302705678311E-2</v>
      </c>
      <c r="F86" s="93">
        <f t="shared" si="7"/>
        <v>8.2696665357510898E-2</v>
      </c>
    </row>
    <row r="87" spans="1:6">
      <c r="A87" s="95">
        <v>42461</v>
      </c>
      <c r="C87" s="100">
        <v>3274051.8826728771</v>
      </c>
      <c r="D87" s="100">
        <v>3049829.5615820484</v>
      </c>
      <c r="E87" s="93">
        <f t="shared" si="8"/>
        <v>8.7084973336910232E-2</v>
      </c>
      <c r="F87" s="93">
        <f t="shared" si="7"/>
        <v>8.8671211526123769E-2</v>
      </c>
    </row>
    <row r="88" spans="1:6">
      <c r="A88" s="94">
        <v>42491</v>
      </c>
      <c r="C88" s="100">
        <v>3511239.8121744134</v>
      </c>
      <c r="D88" s="100">
        <v>3244586.4324106374</v>
      </c>
      <c r="E88" s="93">
        <f t="shared" si="8"/>
        <v>9.3393824038327772E-2</v>
      </c>
      <c r="F88" s="93">
        <f t="shared" si="7"/>
        <v>9.4333602601003902E-2</v>
      </c>
    </row>
    <row r="89" spans="1:6">
      <c r="A89" s="95">
        <v>42522</v>
      </c>
      <c r="C89" s="100">
        <v>3344411.7025066232</v>
      </c>
      <c r="D89" s="100">
        <v>3067652.3478713525</v>
      </c>
      <c r="E89" s="93">
        <f t="shared" si="8"/>
        <v>8.8956441246945114E-2</v>
      </c>
      <c r="F89" s="93">
        <f t="shared" si="7"/>
        <v>8.9189393942922163E-2</v>
      </c>
    </row>
    <row r="90" spans="1:6">
      <c r="A90" s="94">
        <v>42552</v>
      </c>
      <c r="C90" s="100">
        <v>3655086.8042720421</v>
      </c>
      <c r="D90" s="100">
        <v>3329800.2849938045</v>
      </c>
      <c r="E90" s="93">
        <f t="shared" si="8"/>
        <v>9.7219942841671236E-2</v>
      </c>
      <c r="F90" s="93">
        <f t="shared" si="7"/>
        <v>9.6811123195118143E-2</v>
      </c>
    </row>
    <row r="91" spans="1:6">
      <c r="A91" s="95">
        <v>42583</v>
      </c>
      <c r="C91" s="100">
        <v>3690260.109993103</v>
      </c>
      <c r="D91" s="100">
        <v>3340647.8402399626</v>
      </c>
      <c r="E91" s="93">
        <f t="shared" si="8"/>
        <v>9.8155501134775905E-2</v>
      </c>
      <c r="F91" s="93">
        <f t="shared" si="7"/>
        <v>9.7126506676834548E-2</v>
      </c>
    </row>
    <row r="92" spans="1:6">
      <c r="A92" s="94">
        <v>42614</v>
      </c>
      <c r="C92" s="100">
        <v>3528194.7876884462</v>
      </c>
      <c r="D92" s="100">
        <v>3175229.8489482147</v>
      </c>
      <c r="E92" s="93">
        <f t="shared" si="8"/>
        <v>9.3844801494849361E-2</v>
      </c>
      <c r="F92" s="93">
        <f t="shared" si="7"/>
        <v>9.2317118676657789E-2</v>
      </c>
    </row>
    <row r="93" spans="1:6">
      <c r="A93" s="95">
        <v>42644</v>
      </c>
      <c r="C93" s="100">
        <v>3268563.1776456255</v>
      </c>
      <c r="D93" s="100">
        <v>2925525.1549787768</v>
      </c>
      <c r="E93" s="93">
        <f t="shared" si="8"/>
        <v>8.6938981841331919E-2</v>
      </c>
      <c r="F93" s="93">
        <f t="shared" si="7"/>
        <v>8.5057166180642102E-2</v>
      </c>
    </row>
    <row r="94" spans="1:6">
      <c r="A94" s="94">
        <v>42675</v>
      </c>
      <c r="C94" s="100">
        <v>3126415.5687886896</v>
      </c>
      <c r="D94" s="100">
        <v>2784042.8096800502</v>
      </c>
      <c r="E94" s="93">
        <f t="shared" si="8"/>
        <v>8.3158064137271018E-2</v>
      </c>
      <c r="F94" s="93">
        <f t="shared" si="7"/>
        <v>8.0943686816015659E-2</v>
      </c>
    </row>
    <row r="95" spans="1:6">
      <c r="A95" s="95">
        <v>42705</v>
      </c>
      <c r="C95" s="100">
        <v>3040209.8933915328</v>
      </c>
      <c r="D95" s="100">
        <v>2694372.7150867674</v>
      </c>
      <c r="E95" s="93">
        <f t="shared" si="8"/>
        <v>8.0865119733065982E-2</v>
      </c>
      <c r="F95" s="93">
        <f t="shared" si="7"/>
        <v>7.833660475956003E-2</v>
      </c>
    </row>
    <row r="96" spans="1:6">
      <c r="A96" s="94">
        <v>42736</v>
      </c>
      <c r="C96" s="100">
        <v>2624257.5293108462</v>
      </c>
      <c r="D96" s="100">
        <v>2384760.2495902041</v>
      </c>
      <c r="E96" s="93">
        <f>C96/$J$53</f>
        <v>5.4718071417941723E-2</v>
      </c>
      <c r="F96" s="93">
        <f t="shared" ref="F96:F107" si="9">D96/$K$53</f>
        <v>5.6314224289451535E-2</v>
      </c>
    </row>
    <row r="97" spans="1:6">
      <c r="A97" s="95">
        <v>42767</v>
      </c>
      <c r="C97" s="100">
        <v>2931278.4937644824</v>
      </c>
      <c r="D97" s="100">
        <v>2647265.5948713408</v>
      </c>
      <c r="E97" s="93">
        <f t="shared" ref="E97:E107" si="10">C97/$J$53</f>
        <v>6.1119727837763878E-2</v>
      </c>
      <c r="F97" s="93">
        <f t="shared" si="9"/>
        <v>6.2513080083815814E-2</v>
      </c>
    </row>
    <row r="98" spans="1:6">
      <c r="A98" s="94">
        <v>42795</v>
      </c>
      <c r="C98" s="100">
        <v>3995958.7887334973</v>
      </c>
      <c r="D98" s="100">
        <v>3588022.6792315659</v>
      </c>
      <c r="E98" s="93">
        <f t="shared" si="10"/>
        <v>8.3319245898283156E-2</v>
      </c>
      <c r="F98" s="93">
        <f t="shared" si="9"/>
        <v>8.4728313443083653E-2</v>
      </c>
    </row>
    <row r="99" spans="1:6">
      <c r="A99" s="95">
        <v>42826</v>
      </c>
      <c r="C99" s="100">
        <v>4274280.1315705217</v>
      </c>
      <c r="D99" s="100">
        <v>3817356.7095385566</v>
      </c>
      <c r="E99" s="93">
        <f t="shared" si="10"/>
        <v>8.9122490032822438E-2</v>
      </c>
      <c r="F99" s="93">
        <f t="shared" si="9"/>
        <v>9.0143854909833204E-2</v>
      </c>
    </row>
    <row r="100" spans="1:6">
      <c r="A100" s="94">
        <v>42856</v>
      </c>
      <c r="C100" s="100">
        <v>4537025.7137220195</v>
      </c>
      <c r="D100" s="100">
        <v>4031728.7602435034</v>
      </c>
      <c r="E100" s="93">
        <f t="shared" si="10"/>
        <v>9.4600965894408265E-2</v>
      </c>
      <c r="F100" s="93">
        <f t="shared" si="9"/>
        <v>9.5206081079890564E-2</v>
      </c>
    </row>
    <row r="101" spans="1:6">
      <c r="A101" s="95">
        <v>42887</v>
      </c>
      <c r="C101" s="100">
        <v>4280667.2984954463</v>
      </c>
      <c r="D101" s="100">
        <v>3786096.2646854161</v>
      </c>
      <c r="E101" s="93">
        <f t="shared" si="10"/>
        <v>8.9255668065867141E-2</v>
      </c>
      <c r="F101" s="93">
        <f t="shared" si="9"/>
        <v>8.9405664266496918E-2</v>
      </c>
    </row>
    <row r="102" spans="1:6">
      <c r="A102" s="94">
        <v>42917</v>
      </c>
      <c r="C102" s="100">
        <v>4637445.9361732742</v>
      </c>
      <c r="D102" s="100">
        <v>4083625.446970392</v>
      </c>
      <c r="E102" s="93">
        <f t="shared" si="10"/>
        <v>9.6694815618576277E-2</v>
      </c>
      <c r="F102" s="93">
        <f t="shared" si="9"/>
        <v>9.6431580228796457E-2</v>
      </c>
    </row>
    <row r="103" spans="1:6">
      <c r="A103" s="95">
        <v>42948</v>
      </c>
      <c r="C103" s="100">
        <v>4644109.7418956216</v>
      </c>
      <c r="D103" s="100">
        <v>4072599.0794586586</v>
      </c>
      <c r="E103" s="93">
        <f t="shared" si="10"/>
        <v>9.6833761813207742E-2</v>
      </c>
      <c r="F103" s="93">
        <f t="shared" si="9"/>
        <v>9.6171201294159153E-2</v>
      </c>
    </row>
    <row r="104" spans="1:6">
      <c r="A104" s="94">
        <v>42979</v>
      </c>
      <c r="C104" s="100">
        <v>4406649.0907311486</v>
      </c>
      <c r="D104" s="100">
        <v>3849328.2433448122</v>
      </c>
      <c r="E104" s="93">
        <f t="shared" si="10"/>
        <v>9.188249894199832E-2</v>
      </c>
      <c r="F104" s="93">
        <f t="shared" si="9"/>
        <v>9.0898837355532988E-2</v>
      </c>
    </row>
    <row r="105" spans="1:6">
      <c r="A105" s="95">
        <v>43009</v>
      </c>
      <c r="C105" s="100">
        <v>4053632.6765557011</v>
      </c>
      <c r="D105" s="100">
        <v>3527965.5719746361</v>
      </c>
      <c r="E105" s="93">
        <f t="shared" si="10"/>
        <v>8.452179704944035E-2</v>
      </c>
      <c r="F105" s="93">
        <f t="shared" si="9"/>
        <v>8.3310112427353214E-2</v>
      </c>
    </row>
    <row r="106" spans="1:6">
      <c r="A106" s="94">
        <v>43040</v>
      </c>
      <c r="C106" s="100">
        <v>3851814.220200425</v>
      </c>
      <c r="D106" s="100">
        <v>3340695.8821728448</v>
      </c>
      <c r="E106" s="93">
        <f t="shared" si="10"/>
        <v>8.0313705204427419E-2</v>
      </c>
      <c r="F106" s="93">
        <f t="shared" si="9"/>
        <v>7.8887887041834359E-2</v>
      </c>
    </row>
    <row r="107" spans="1:6">
      <c r="A107" s="95">
        <v>43070</v>
      </c>
      <c r="C107" s="100">
        <v>3722493.378847017</v>
      </c>
      <c r="D107" s="100">
        <v>3217942.5179180689</v>
      </c>
      <c r="E107" s="93">
        <f t="shared" si="10"/>
        <v>7.7617252225263306E-2</v>
      </c>
      <c r="F107" s="93">
        <f t="shared" si="9"/>
        <v>7.5989163579752134E-2</v>
      </c>
    </row>
    <row r="108" spans="1:6">
      <c r="A108" s="94">
        <v>43101</v>
      </c>
      <c r="C108" s="100">
        <v>3319240.8830584837</v>
      </c>
      <c r="D108" s="100">
        <v>2917713.5615313537</v>
      </c>
      <c r="E108" s="93">
        <f>C108/$J$54</f>
        <v>5.6764564720126857E-2</v>
      </c>
      <c r="F108" s="93">
        <f t="shared" ref="F108:F119" si="11">D108/$K$54</f>
        <v>5.7911467410285203E-2</v>
      </c>
    </row>
    <row r="109" spans="1:6">
      <c r="A109" s="95">
        <v>43132</v>
      </c>
      <c r="C109" s="100">
        <v>3678365.8761437042</v>
      </c>
      <c r="D109" s="100">
        <v>3219801.698735672</v>
      </c>
      <c r="E109" s="93">
        <f t="shared" ref="E109:E118" si="12">C109/$J$54</f>
        <v>6.2906202109763068E-2</v>
      </c>
      <c r="F109" s="93">
        <f t="shared" si="11"/>
        <v>6.3907384056592242E-2</v>
      </c>
    </row>
    <row r="110" spans="1:6">
      <c r="A110" s="94">
        <v>43160</v>
      </c>
      <c r="C110" s="100">
        <v>4977634.679614285</v>
      </c>
      <c r="D110" s="100">
        <v>4339848.8086680444</v>
      </c>
      <c r="E110" s="93">
        <f t="shared" si="12"/>
        <v>8.512586940172806E-2</v>
      </c>
      <c r="F110" s="93">
        <f t="shared" si="11"/>
        <v>8.6138343448914925E-2</v>
      </c>
    </row>
    <row r="111" spans="1:6">
      <c r="A111" s="95">
        <v>43191</v>
      </c>
      <c r="C111" s="100">
        <v>5287905.8023678251</v>
      </c>
      <c r="D111" s="100">
        <v>4593149.6044714544</v>
      </c>
      <c r="E111" s="93">
        <f t="shared" si="12"/>
        <v>9.0432023986116328E-2</v>
      </c>
      <c r="F111" s="93">
        <f t="shared" si="11"/>
        <v>9.1165917428270696E-2</v>
      </c>
    </row>
    <row r="112" spans="1:6">
      <c r="A112" s="94">
        <v>43221</v>
      </c>
      <c r="C112" s="100">
        <v>5577046.2652857564</v>
      </c>
      <c r="D112" s="100">
        <v>4827210.3116834145</v>
      </c>
      <c r="E112" s="93">
        <f t="shared" si="12"/>
        <v>9.537680898327773E-2</v>
      </c>
      <c r="F112" s="93">
        <f t="shared" si="11"/>
        <v>9.5811609588202784E-2</v>
      </c>
    </row>
    <row r="113" spans="1:6">
      <c r="A113" s="95">
        <v>43252</v>
      </c>
      <c r="C113" s="100">
        <v>5230365.2479245281</v>
      </c>
      <c r="D113" s="100">
        <v>4512026.2993663559</v>
      </c>
      <c r="E113" s="93">
        <f t="shared" si="12"/>
        <v>8.9447984369287192E-2</v>
      </c>
      <c r="F113" s="93">
        <f t="shared" si="11"/>
        <v>8.9555762921759499E-2</v>
      </c>
    </row>
    <row r="114" spans="1:6">
      <c r="A114" s="94">
        <v>43282</v>
      </c>
      <c r="C114" s="100">
        <v>5634379.9445703486</v>
      </c>
      <c r="D114" s="100">
        <v>4845174.3991713468</v>
      </c>
      <c r="E114" s="93">
        <f t="shared" si="12"/>
        <v>9.6357310689256473E-2</v>
      </c>
      <c r="F114" s="93">
        <f t="shared" si="11"/>
        <v>9.6168165036561087E-2</v>
      </c>
    </row>
    <row r="115" spans="1:6">
      <c r="A115" s="95">
        <v>43313</v>
      </c>
      <c r="C115" s="100">
        <v>5612566.5792397913</v>
      </c>
      <c r="D115" s="100">
        <v>4811923.2416619044</v>
      </c>
      <c r="E115" s="93">
        <f t="shared" si="12"/>
        <v>9.5984265697436164E-2</v>
      </c>
      <c r="F115" s="93">
        <f t="shared" si="11"/>
        <v>9.5508188214349768E-2</v>
      </c>
    </row>
    <row r="116" spans="1:6">
      <c r="A116" s="94">
        <v>43344</v>
      </c>
      <c r="C116" s="100">
        <v>5298973.8404692104</v>
      </c>
      <c r="D116" s="100">
        <v>4530100.4979334315</v>
      </c>
      <c r="E116" s="93">
        <f t="shared" si="12"/>
        <v>9.0621305929568421E-2</v>
      </c>
      <c r="F116" s="93">
        <f t="shared" si="11"/>
        <v>8.9914503880805144E-2</v>
      </c>
    </row>
    <row r="117" spans="1:6">
      <c r="A117" s="95">
        <v>43374</v>
      </c>
      <c r="C117" s="100">
        <v>4851470.2178568579</v>
      </c>
      <c r="D117" s="100">
        <v>4136266.8239313043</v>
      </c>
      <c r="E117" s="93">
        <f t="shared" si="12"/>
        <v>8.2968246316472982E-2</v>
      </c>
      <c r="F117" s="93">
        <f t="shared" si="11"/>
        <v>8.2097600166282647E-2</v>
      </c>
    </row>
    <row r="118" spans="1:6">
      <c r="A118" s="94">
        <v>43405</v>
      </c>
      <c r="C118" s="100">
        <v>4589353.063470073</v>
      </c>
      <c r="D118" s="100">
        <v>3902668.97751822</v>
      </c>
      <c r="E118" s="93">
        <f t="shared" si="12"/>
        <v>7.8485605044371617E-2</v>
      </c>
      <c r="F118" s="93">
        <f t="shared" si="11"/>
        <v>7.7461094976731412E-2</v>
      </c>
    </row>
    <row r="119" spans="1:6">
      <c r="A119" s="95">
        <v>43435</v>
      </c>
      <c r="C119" s="100">
        <v>4416516.5999991372</v>
      </c>
      <c r="D119" s="100">
        <v>3746426.7753274972</v>
      </c>
      <c r="E119" s="93">
        <f>C119/$J$54</f>
        <v>7.5529812752595099E-2</v>
      </c>
      <c r="F119" s="93">
        <f t="shared" si="11"/>
        <v>7.4359962871244578E-2</v>
      </c>
    </row>
    <row r="120" spans="1:6">
      <c r="A120" s="94">
        <v>43466</v>
      </c>
      <c r="C120" s="101">
        <f>E120*J$55</f>
        <v>3925388.9695118139</v>
      </c>
      <c r="D120" s="101">
        <f>F120*K$55</f>
        <v>3387799.9374619494</v>
      </c>
      <c r="E120" s="93">
        <f>E108</f>
        <v>5.6764564720126857E-2</v>
      </c>
      <c r="F120" s="93">
        <f>F108</f>
        <v>5.7911467410285203E-2</v>
      </c>
    </row>
    <row r="121" spans="1:6">
      <c r="A121" s="95">
        <v>43497</v>
      </c>
      <c r="C121" s="101">
        <f t="shared" ref="C121:C131" si="13">E121*J$55</f>
        <v>4350096.1047269506</v>
      </c>
      <c r="D121" s="101">
        <f t="shared" ref="D121:D131" si="14">F121*K$55</f>
        <v>3738558.8967450019</v>
      </c>
      <c r="E121" s="93">
        <f t="shared" ref="E121:F184" si="15">E109</f>
        <v>6.2906202109763068E-2</v>
      </c>
      <c r="F121" s="93">
        <f t="shared" si="15"/>
        <v>6.3907384056592242E-2</v>
      </c>
    </row>
    <row r="122" spans="1:6">
      <c r="A122" s="94">
        <v>43525</v>
      </c>
      <c r="C122" s="101">
        <f t="shared" si="13"/>
        <v>5886632.8037069775</v>
      </c>
      <c r="D122" s="101">
        <f t="shared" si="14"/>
        <v>5039061.9958195379</v>
      </c>
      <c r="E122" s="93">
        <f t="shared" si="15"/>
        <v>8.512586940172806E-2</v>
      </c>
      <c r="F122" s="93">
        <f t="shared" si="15"/>
        <v>8.6138343448914925E-2</v>
      </c>
    </row>
    <row r="123" spans="1:6">
      <c r="A123" s="95">
        <v>43556</v>
      </c>
      <c r="C123" s="101">
        <f t="shared" si="13"/>
        <v>6253564.546754363</v>
      </c>
      <c r="D123" s="101">
        <f t="shared" si="14"/>
        <v>5333173.2586576445</v>
      </c>
      <c r="E123" s="93">
        <f t="shared" si="15"/>
        <v>9.0432023986116328E-2</v>
      </c>
      <c r="F123" s="93">
        <f t="shared" si="15"/>
        <v>9.1165917428270696E-2</v>
      </c>
    </row>
    <row r="124" spans="1:6">
      <c r="A124" s="94">
        <v>43586</v>
      </c>
      <c r="C124" s="101">
        <f t="shared" si="13"/>
        <v>6595506.8232461382</v>
      </c>
      <c r="D124" s="101">
        <f t="shared" si="14"/>
        <v>5604944.5729188016</v>
      </c>
      <c r="E124" s="93">
        <f t="shared" si="15"/>
        <v>9.537680898327773E-2</v>
      </c>
      <c r="F124" s="93">
        <f t="shared" si="15"/>
        <v>9.5811609588202784E-2</v>
      </c>
    </row>
    <row r="125" spans="1:6">
      <c r="A125" s="95">
        <v>43617</v>
      </c>
      <c r="C125" s="101">
        <f t="shared" si="13"/>
        <v>6185516.1387993535</v>
      </c>
      <c r="D125" s="101">
        <f t="shared" si="14"/>
        <v>5238979.8012925163</v>
      </c>
      <c r="E125" s="93">
        <f t="shared" si="15"/>
        <v>8.9447984369287192E-2</v>
      </c>
      <c r="F125" s="93">
        <f t="shared" si="15"/>
        <v>8.9555762921759499E-2</v>
      </c>
    </row>
    <row r="126" spans="1:6">
      <c r="A126" s="94">
        <v>43647</v>
      </c>
      <c r="C126" s="101">
        <f t="shared" si="13"/>
        <v>6663310.5772291543</v>
      </c>
      <c r="D126" s="101">
        <f t="shared" si="14"/>
        <v>5625802.9379312452</v>
      </c>
      <c r="E126" s="93">
        <f t="shared" si="15"/>
        <v>9.6357310689256473E-2</v>
      </c>
      <c r="F126" s="93">
        <f t="shared" si="15"/>
        <v>9.6168165036561087E-2</v>
      </c>
    </row>
    <row r="127" spans="1:6">
      <c r="A127" s="95">
        <v>43678</v>
      </c>
      <c r="C127" s="101">
        <f t="shared" si="13"/>
        <v>6637513.7319042068</v>
      </c>
      <c r="D127" s="101">
        <f t="shared" si="14"/>
        <v>5587194.532083516</v>
      </c>
      <c r="E127" s="93">
        <f t="shared" si="15"/>
        <v>9.5984265697436164E-2</v>
      </c>
      <c r="F127" s="93">
        <f t="shared" si="15"/>
        <v>9.5508188214349768E-2</v>
      </c>
    </row>
    <row r="128" spans="1:6">
      <c r="A128" s="94">
        <v>43709</v>
      </c>
      <c r="C128" s="101">
        <f t="shared" si="13"/>
        <v>6266653.7910147207</v>
      </c>
      <c r="D128" s="101">
        <f t="shared" si="14"/>
        <v>5259966.0178912003</v>
      </c>
      <c r="E128" s="93">
        <f t="shared" si="15"/>
        <v>9.0621305929568421E-2</v>
      </c>
      <c r="F128" s="93">
        <f t="shared" si="15"/>
        <v>8.9914503880805144E-2</v>
      </c>
    </row>
    <row r="129" spans="1:6">
      <c r="A129" s="95">
        <v>43739</v>
      </c>
      <c r="C129" s="101">
        <f t="shared" si="13"/>
        <v>5737428.6320378641</v>
      </c>
      <c r="D129" s="101">
        <f t="shared" si="14"/>
        <v>4802679.9724938748</v>
      </c>
      <c r="E129" s="93">
        <f t="shared" si="15"/>
        <v>8.2968246316472982E-2</v>
      </c>
      <c r="F129" s="93">
        <f t="shared" si="15"/>
        <v>8.2097600166282647E-2</v>
      </c>
    </row>
    <row r="130" spans="1:6">
      <c r="A130" s="94">
        <v>43770</v>
      </c>
      <c r="C130" s="101">
        <f t="shared" si="13"/>
        <v>5427444.5655601006</v>
      </c>
      <c r="D130" s="101">
        <f t="shared" si="14"/>
        <v>4531446.0926835006</v>
      </c>
      <c r="E130" s="93">
        <f t="shared" si="15"/>
        <v>7.8485605044371617E-2</v>
      </c>
      <c r="F130" s="93">
        <f t="shared" si="15"/>
        <v>7.7461094976731412E-2</v>
      </c>
    </row>
    <row r="131" spans="1:6">
      <c r="A131" s="95">
        <v>43800</v>
      </c>
      <c r="C131" s="101">
        <f t="shared" si="13"/>
        <v>5223045.3155083572</v>
      </c>
      <c r="D131" s="101">
        <f t="shared" si="14"/>
        <v>4350030.984021211</v>
      </c>
      <c r="E131" s="93">
        <f t="shared" si="15"/>
        <v>7.5529812752595099E-2</v>
      </c>
      <c r="F131" s="93">
        <f t="shared" si="15"/>
        <v>7.4359962871244578E-2</v>
      </c>
    </row>
    <row r="132" spans="1:6">
      <c r="A132" s="94">
        <v>43831</v>
      </c>
      <c r="C132" s="101">
        <f t="shared" ref="C132:C143" si="16">E132*J$56</f>
        <v>4537144.7137847161</v>
      </c>
      <c r="D132" s="101">
        <f t="shared" ref="D132:D143" si="17">F132*K$56</f>
        <v>3862662.8512245449</v>
      </c>
      <c r="E132" s="93">
        <f t="shared" si="15"/>
        <v>5.6764564720126857E-2</v>
      </c>
      <c r="F132" s="93">
        <f t="shared" ref="F132" si="18">F120</f>
        <v>5.7911467410285203E-2</v>
      </c>
    </row>
    <row r="133" spans="1:6">
      <c r="A133" s="95">
        <v>43862</v>
      </c>
      <c r="C133" s="101">
        <f t="shared" si="16"/>
        <v>5028040.7112042168</v>
      </c>
      <c r="D133" s="101">
        <f t="shared" si="17"/>
        <v>4262587.1757913195</v>
      </c>
      <c r="E133" s="93">
        <f t="shared" si="15"/>
        <v>6.2906202109763068E-2</v>
      </c>
      <c r="F133" s="93">
        <f t="shared" ref="F133" si="19">F121</f>
        <v>6.3907384056592242E-2</v>
      </c>
    </row>
    <row r="134" spans="1:6">
      <c r="A134" s="94">
        <v>43891</v>
      </c>
      <c r="C134" s="101">
        <f t="shared" si="16"/>
        <v>6804040.3421861287</v>
      </c>
      <c r="D134" s="101">
        <f t="shared" si="17"/>
        <v>5745379.8735386981</v>
      </c>
      <c r="E134" s="93">
        <f t="shared" si="15"/>
        <v>8.512586940172806E-2</v>
      </c>
      <c r="F134" s="93">
        <f t="shared" ref="F134" si="20">F122</f>
        <v>8.6138343448914925E-2</v>
      </c>
    </row>
    <row r="135" spans="1:6">
      <c r="A135" s="95">
        <v>43922</v>
      </c>
      <c r="C135" s="101">
        <f t="shared" si="16"/>
        <v>7228156.8899264419</v>
      </c>
      <c r="D135" s="101">
        <f t="shared" si="17"/>
        <v>6080716.2777133174</v>
      </c>
      <c r="E135" s="93">
        <f t="shared" si="15"/>
        <v>9.0432023986116328E-2</v>
      </c>
      <c r="F135" s="93">
        <f t="shared" ref="F135" si="21">F123</f>
        <v>9.1165917428270696E-2</v>
      </c>
    </row>
    <row r="136" spans="1:6">
      <c r="A136" s="94">
        <v>43952</v>
      </c>
      <c r="C136" s="101">
        <f t="shared" si="16"/>
        <v>7623389.4654123597</v>
      </c>
      <c r="D136" s="101">
        <f t="shared" si="17"/>
        <v>6390581.3757130234</v>
      </c>
      <c r="E136" s="93">
        <f t="shared" si="15"/>
        <v>9.537680898327773E-2</v>
      </c>
      <c r="F136" s="93">
        <f t="shared" ref="F136" si="22">F124</f>
        <v>9.5811609588202784E-2</v>
      </c>
    </row>
    <row r="137" spans="1:6">
      <c r="A137" s="95">
        <v>43983</v>
      </c>
      <c r="C137" s="101">
        <f t="shared" si="16"/>
        <v>7149503.4171540523</v>
      </c>
      <c r="D137" s="101">
        <f t="shared" si="17"/>
        <v>5973319.862544463</v>
      </c>
      <c r="E137" s="93">
        <f t="shared" si="15"/>
        <v>8.9447984369287192E-2</v>
      </c>
      <c r="F137" s="93">
        <f t="shared" ref="F137" si="23">F125</f>
        <v>8.9555762921759499E-2</v>
      </c>
    </row>
    <row r="138" spans="1:6">
      <c r="A138" s="94">
        <v>44013</v>
      </c>
      <c r="C138" s="101">
        <f t="shared" si="16"/>
        <v>7701760.1558963303</v>
      </c>
      <c r="D138" s="101">
        <f t="shared" si="17"/>
        <v>6414363.426943359</v>
      </c>
      <c r="E138" s="93">
        <f t="shared" si="15"/>
        <v>9.6357310689256473E-2</v>
      </c>
      <c r="F138" s="93">
        <f t="shared" ref="F138" si="24">F126</f>
        <v>9.6168165036561087E-2</v>
      </c>
    </row>
    <row r="139" spans="1:6">
      <c r="A139" s="95">
        <v>44044</v>
      </c>
      <c r="C139" s="101">
        <f t="shared" si="16"/>
        <v>7671942.9782083407</v>
      </c>
      <c r="D139" s="101">
        <f t="shared" si="17"/>
        <v>6370343.3378690472</v>
      </c>
      <c r="E139" s="93">
        <f t="shared" si="15"/>
        <v>9.5984265697436164E-2</v>
      </c>
      <c r="F139" s="93">
        <f t="shared" ref="F139" si="25">F127</f>
        <v>9.5508188214349768E-2</v>
      </c>
    </row>
    <row r="140" spans="1:6">
      <c r="A140" s="94">
        <v>44075</v>
      </c>
      <c r="C140" s="101">
        <f t="shared" si="16"/>
        <v>7243286.0391303999</v>
      </c>
      <c r="D140" s="101">
        <f t="shared" si="17"/>
        <v>5997247.6861290568</v>
      </c>
      <c r="E140" s="93">
        <f t="shared" si="15"/>
        <v>9.0621305929568421E-2</v>
      </c>
      <c r="F140" s="93">
        <f t="shared" ref="F140" si="26">F128</f>
        <v>8.9914503880805144E-2</v>
      </c>
    </row>
    <row r="141" spans="1:6">
      <c r="A141" s="95">
        <v>44105</v>
      </c>
      <c r="C141" s="101">
        <f t="shared" si="16"/>
        <v>6631583.3133359822</v>
      </c>
      <c r="D141" s="101">
        <f t="shared" si="17"/>
        <v>5475864.531118161</v>
      </c>
      <c r="E141" s="93">
        <f t="shared" si="15"/>
        <v>8.2968246316472982E-2</v>
      </c>
      <c r="F141" s="93">
        <f t="shared" ref="F141" si="27">F129</f>
        <v>8.2097600166282647E-2</v>
      </c>
    </row>
    <row r="142" spans="1:6">
      <c r="A142" s="94">
        <v>44136</v>
      </c>
      <c r="C142" s="101">
        <f t="shared" si="16"/>
        <v>6273289.5036012521</v>
      </c>
      <c r="D142" s="101">
        <f t="shared" si="17"/>
        <v>5166612.1989624631</v>
      </c>
      <c r="E142" s="93">
        <f t="shared" si="15"/>
        <v>7.8485605044371617E-2</v>
      </c>
      <c r="F142" s="93">
        <f t="shared" ref="F142" si="28">F130</f>
        <v>7.7461094976731412E-2</v>
      </c>
    </row>
    <row r="143" spans="1:6">
      <c r="A143" s="95">
        <v>44166</v>
      </c>
      <c r="C143" s="101">
        <f t="shared" si="16"/>
        <v>6037035.4701597802</v>
      </c>
      <c r="D143" s="101">
        <f t="shared" si="17"/>
        <v>4959768.4024525452</v>
      </c>
      <c r="E143" s="93">
        <f t="shared" si="15"/>
        <v>7.5529812752595099E-2</v>
      </c>
      <c r="F143" s="93">
        <f t="shared" ref="F143" si="29">F131</f>
        <v>7.4359962871244578E-2</v>
      </c>
    </row>
    <row r="144" spans="1:6">
      <c r="A144" s="94">
        <v>44197</v>
      </c>
      <c r="C144" s="101">
        <f t="shared" ref="C144:C155" si="30">E144*J$57</f>
        <v>5155050.3309993967</v>
      </c>
      <c r="D144" s="101">
        <f t="shared" ref="D144:D155" si="31">F144*K$57</f>
        <v>4342306.8778250664</v>
      </c>
      <c r="E144" s="93">
        <f t="shared" si="15"/>
        <v>5.6764564720126857E-2</v>
      </c>
      <c r="F144" s="93">
        <f t="shared" ref="F144" si="32">F132</f>
        <v>5.7911467410285203E-2</v>
      </c>
    </row>
    <row r="145" spans="1:6">
      <c r="A145" s="95">
        <v>44228</v>
      </c>
      <c r="C145" s="101">
        <f t="shared" si="30"/>
        <v>5712800.5756180556</v>
      </c>
      <c r="D145" s="101">
        <f t="shared" si="31"/>
        <v>4791891.5845579654</v>
      </c>
      <c r="E145" s="93">
        <f t="shared" si="15"/>
        <v>6.2906202109763068E-2</v>
      </c>
      <c r="F145" s="93">
        <f t="shared" ref="F145" si="33">F133</f>
        <v>6.3907384056592242E-2</v>
      </c>
    </row>
    <row r="146" spans="1:6">
      <c r="A146" s="94">
        <v>44256</v>
      </c>
      <c r="C146" s="101">
        <f t="shared" si="30"/>
        <v>7730670.4173562629</v>
      </c>
      <c r="D146" s="101">
        <f t="shared" si="31"/>
        <v>6458809.2467546575</v>
      </c>
      <c r="E146" s="93">
        <f t="shared" si="15"/>
        <v>8.512586940172806E-2</v>
      </c>
      <c r="F146" s="93">
        <f t="shared" ref="F146" si="34">F134</f>
        <v>8.6138343448914925E-2</v>
      </c>
    </row>
    <row r="147" spans="1:6">
      <c r="A147" s="95">
        <v>44287</v>
      </c>
      <c r="C147" s="101">
        <f t="shared" si="30"/>
        <v>8212546.6385771763</v>
      </c>
      <c r="D147" s="101">
        <f t="shared" si="31"/>
        <v>6835785.863745952</v>
      </c>
      <c r="E147" s="93">
        <f t="shared" si="15"/>
        <v>9.0432023986116328E-2</v>
      </c>
      <c r="F147" s="93">
        <f t="shared" ref="F147" si="35">F135</f>
        <v>9.1165917428270696E-2</v>
      </c>
    </row>
    <row r="148" spans="1:6">
      <c r="A148" s="94">
        <v>44317</v>
      </c>
      <c r="C148" s="101">
        <f t="shared" si="30"/>
        <v>8661605.2310638297</v>
      </c>
      <c r="D148" s="101">
        <f t="shared" si="31"/>
        <v>7184128.2891832376</v>
      </c>
      <c r="E148" s="93">
        <f t="shared" si="15"/>
        <v>9.537680898327773E-2</v>
      </c>
      <c r="F148" s="93">
        <f t="shared" ref="F148" si="36">F136</f>
        <v>9.5811609588202784E-2</v>
      </c>
    </row>
    <row r="149" spans="1:6">
      <c r="A149" s="95">
        <v>44348</v>
      </c>
      <c r="C149" s="101">
        <f t="shared" si="30"/>
        <v>8123181.4901353186</v>
      </c>
      <c r="D149" s="101">
        <f t="shared" si="31"/>
        <v>6715053.5580274677</v>
      </c>
      <c r="E149" s="93">
        <f t="shared" si="15"/>
        <v>8.9447984369287192E-2</v>
      </c>
      <c r="F149" s="93">
        <f t="shared" ref="F149" si="37">F137</f>
        <v>8.9555762921759499E-2</v>
      </c>
    </row>
    <row r="150" spans="1:6">
      <c r="A150" s="94">
        <v>44378</v>
      </c>
      <c r="C150" s="101">
        <f t="shared" si="30"/>
        <v>8750649.0856035799</v>
      </c>
      <c r="D150" s="101">
        <f t="shared" si="31"/>
        <v>7210863.4634927269</v>
      </c>
      <c r="E150" s="93">
        <f t="shared" si="15"/>
        <v>9.6357310689256473E-2</v>
      </c>
      <c r="F150" s="93">
        <f t="shared" ref="F150" si="38">F138</f>
        <v>9.6168165036561087E-2</v>
      </c>
    </row>
    <row r="151" spans="1:6">
      <c r="A151" s="95">
        <v>44409</v>
      </c>
      <c r="C151" s="101">
        <f t="shared" si="30"/>
        <v>8716771.1598581355</v>
      </c>
      <c r="D151" s="101">
        <f t="shared" si="31"/>
        <v>7161377.2041653665</v>
      </c>
      <c r="E151" s="93">
        <f t="shared" si="15"/>
        <v>9.5984265697436164E-2</v>
      </c>
      <c r="F151" s="93">
        <f t="shared" ref="F151" si="39">F139</f>
        <v>9.5508188214349768E-2</v>
      </c>
    </row>
    <row r="152" spans="1:6">
      <c r="A152" s="94">
        <v>44440</v>
      </c>
      <c r="C152" s="101">
        <f t="shared" si="30"/>
        <v>8229736.1995304897</v>
      </c>
      <c r="D152" s="101">
        <f t="shared" si="31"/>
        <v>6741952.6058928091</v>
      </c>
      <c r="E152" s="93">
        <f t="shared" si="15"/>
        <v>9.0621305929568421E-2</v>
      </c>
      <c r="F152" s="93">
        <f t="shared" ref="F152" si="40">F140</f>
        <v>8.9914503880805144E-2</v>
      </c>
    </row>
    <row r="153" spans="1:6">
      <c r="A153" s="95">
        <v>44470</v>
      </c>
      <c r="C153" s="101">
        <f t="shared" si="30"/>
        <v>7534726.7744400259</v>
      </c>
      <c r="D153" s="101">
        <f t="shared" si="31"/>
        <v>6155826.9855145747</v>
      </c>
      <c r="E153" s="93">
        <f t="shared" si="15"/>
        <v>8.2968246316472982E-2</v>
      </c>
      <c r="F153" s="93">
        <f t="shared" ref="F153" si="41">F141</f>
        <v>8.2097600166282647E-2</v>
      </c>
    </row>
    <row r="154" spans="1:6">
      <c r="A154" s="94">
        <v>44501</v>
      </c>
      <c r="C154" s="101">
        <f t="shared" si="30"/>
        <v>7127637.5720929103</v>
      </c>
      <c r="D154" s="101">
        <f t="shared" si="31"/>
        <v>5808173.4157816088</v>
      </c>
      <c r="E154" s="93">
        <f t="shared" si="15"/>
        <v>7.8485605044371617E-2</v>
      </c>
      <c r="F154" s="93">
        <f t="shared" ref="F154" si="42">F142</f>
        <v>7.7461094976731412E-2</v>
      </c>
    </row>
    <row r="155" spans="1:6">
      <c r="A155" s="95">
        <v>44531</v>
      </c>
      <c r="C155" s="101">
        <f t="shared" si="30"/>
        <v>6859208.5247248188</v>
      </c>
      <c r="D155" s="101">
        <f t="shared" si="31"/>
        <v>5575644.9050585665</v>
      </c>
      <c r="E155" s="93">
        <f t="shared" si="15"/>
        <v>7.5529812752595099E-2</v>
      </c>
      <c r="F155" s="93">
        <f t="shared" ref="F155" si="43">F143</f>
        <v>7.4359962871244578E-2</v>
      </c>
    </row>
    <row r="156" spans="1:6">
      <c r="A156" s="94">
        <v>44562</v>
      </c>
      <c r="C156" s="101">
        <f t="shared" ref="C156:C167" si="44">E156*J$58</f>
        <v>5779456.0585201792</v>
      </c>
      <c r="D156" s="101">
        <f t="shared" ref="D156:D167" si="45">F156*K$58</f>
        <v>4826681.2289065951</v>
      </c>
      <c r="E156" s="93">
        <f t="shared" si="15"/>
        <v>5.6764564720126857E-2</v>
      </c>
      <c r="F156" s="93">
        <f t="shared" ref="F156" si="46">F144</f>
        <v>5.7911467410285203E-2</v>
      </c>
    </row>
    <row r="157" spans="1:6">
      <c r="A157" s="95">
        <v>44593</v>
      </c>
      <c r="C157" s="101">
        <f t="shared" si="44"/>
        <v>6404763.829235482</v>
      </c>
      <c r="D157" s="101">
        <f t="shared" si="45"/>
        <v>5326416.0762691209</v>
      </c>
      <c r="E157" s="93">
        <f t="shared" si="15"/>
        <v>6.2906202109763068E-2</v>
      </c>
      <c r="F157" s="93">
        <f t="shared" ref="F157" si="47">F145</f>
        <v>6.3907384056592242E-2</v>
      </c>
    </row>
    <row r="158" spans="1:6">
      <c r="A158" s="94">
        <v>44621</v>
      </c>
      <c r="C158" s="101">
        <f t="shared" si="44"/>
        <v>8667048.2558315881</v>
      </c>
      <c r="D158" s="101">
        <f t="shared" si="45"/>
        <v>7179274.5721402112</v>
      </c>
      <c r="E158" s="93">
        <f t="shared" si="15"/>
        <v>8.512586940172806E-2</v>
      </c>
      <c r="F158" s="93">
        <f t="shared" ref="F158" si="48">F146</f>
        <v>8.6138343448914925E-2</v>
      </c>
    </row>
    <row r="159" spans="1:6">
      <c r="A159" s="95">
        <v>44652</v>
      </c>
      <c r="C159" s="101">
        <f t="shared" si="44"/>
        <v>9207291.75829456</v>
      </c>
      <c r="D159" s="101">
        <f t="shared" si="45"/>
        <v>7598302.0642459616</v>
      </c>
      <c r="E159" s="93">
        <f t="shared" si="15"/>
        <v>9.0432023986116328E-2</v>
      </c>
      <c r="F159" s="93">
        <f t="shared" ref="F159" si="49">F147</f>
        <v>9.1165917428270696E-2</v>
      </c>
    </row>
    <row r="160" spans="1:6">
      <c r="A160" s="94">
        <v>44682</v>
      </c>
      <c r="C160" s="101">
        <f t="shared" si="44"/>
        <v>9710742.5951119754</v>
      </c>
      <c r="D160" s="101">
        <f t="shared" si="45"/>
        <v>7985501.2865478359</v>
      </c>
      <c r="E160" s="93">
        <f t="shared" si="15"/>
        <v>9.537680898327773E-2</v>
      </c>
      <c r="F160" s="93">
        <f t="shared" ref="F160" si="50">F148</f>
        <v>9.5811609588202784E-2</v>
      </c>
    </row>
    <row r="161" spans="1:6">
      <c r="A161" s="95">
        <v>44713</v>
      </c>
      <c r="C161" s="101">
        <f t="shared" si="44"/>
        <v>9107102.2518067118</v>
      </c>
      <c r="D161" s="101">
        <f t="shared" si="45"/>
        <v>7464102.3473374471</v>
      </c>
      <c r="E161" s="93">
        <f t="shared" si="15"/>
        <v>8.9447984369287192E-2</v>
      </c>
      <c r="F161" s="93">
        <f t="shared" ref="F161" si="51">F149</f>
        <v>8.9555762921759499E-2</v>
      </c>
    </row>
    <row r="162" spans="1:6">
      <c r="A162" s="94">
        <v>44743</v>
      </c>
      <c r="C162" s="101">
        <f t="shared" si="44"/>
        <v>9810571.8909578566</v>
      </c>
      <c r="D162" s="101">
        <f t="shared" si="45"/>
        <v>8015218.7080986099</v>
      </c>
      <c r="E162" s="93">
        <f t="shared" si="15"/>
        <v>9.6357310689256473E-2</v>
      </c>
      <c r="F162" s="93">
        <f t="shared" ref="F162" si="52">F150</f>
        <v>9.6168165036561087E-2</v>
      </c>
    </row>
    <row r="163" spans="1:6">
      <c r="A163" s="95">
        <v>44774</v>
      </c>
      <c r="C163" s="101">
        <f t="shared" si="44"/>
        <v>9772590.4997729436</v>
      </c>
      <c r="D163" s="101">
        <f t="shared" si="45"/>
        <v>7960212.37029141</v>
      </c>
      <c r="E163" s="93">
        <f t="shared" si="15"/>
        <v>9.5984265697436164E-2</v>
      </c>
      <c r="F163" s="93">
        <f t="shared" ref="F163" si="53">F151</f>
        <v>9.5508188214349768E-2</v>
      </c>
    </row>
    <row r="164" spans="1:6">
      <c r="A164" s="94">
        <v>44805</v>
      </c>
      <c r="C164" s="101">
        <f t="shared" si="44"/>
        <v>9226563.4056725744</v>
      </c>
      <c r="D164" s="101">
        <f t="shared" si="45"/>
        <v>7494001.9221625542</v>
      </c>
      <c r="E164" s="93">
        <f t="shared" si="15"/>
        <v>9.0621305929568421E-2</v>
      </c>
      <c r="F164" s="93">
        <f t="shared" ref="F164" si="54">F152</f>
        <v>8.9914503880805144E-2</v>
      </c>
    </row>
    <row r="165" spans="1:6">
      <c r="A165" s="95">
        <v>44835</v>
      </c>
      <c r="C165" s="101">
        <f t="shared" si="44"/>
        <v>8447370.9294297695</v>
      </c>
      <c r="D165" s="101">
        <f t="shared" si="45"/>
        <v>6842495.3360877708</v>
      </c>
      <c r="E165" s="93">
        <f t="shared" si="15"/>
        <v>8.2968246316472982E-2</v>
      </c>
      <c r="F165" s="93">
        <f t="shared" ref="F165" si="55">F153</f>
        <v>8.2097600166282647E-2</v>
      </c>
    </row>
    <row r="166" spans="1:6">
      <c r="A166" s="94">
        <v>44866</v>
      </c>
      <c r="C166" s="101">
        <f t="shared" si="44"/>
        <v>7990973.0272181993</v>
      </c>
      <c r="D166" s="101">
        <f t="shared" si="45"/>
        <v>6456061.8097606441</v>
      </c>
      <c r="E166" s="93">
        <f t="shared" si="15"/>
        <v>7.8485605044371617E-2</v>
      </c>
      <c r="F166" s="93">
        <f t="shared" ref="F166" si="56">F154</f>
        <v>7.7461094976731412E-2</v>
      </c>
    </row>
    <row r="167" spans="1:6">
      <c r="A167" s="95">
        <v>44896</v>
      </c>
      <c r="C167" s="101">
        <f t="shared" si="44"/>
        <v>7690030.4981481573</v>
      </c>
      <c r="D167" s="101">
        <f t="shared" si="45"/>
        <v>6197595.2781518372</v>
      </c>
      <c r="E167" s="93">
        <f t="shared" si="15"/>
        <v>7.5529812752595099E-2</v>
      </c>
      <c r="F167" s="93">
        <f t="shared" ref="F167" si="57">F155</f>
        <v>7.4359962871244578E-2</v>
      </c>
    </row>
    <row r="168" spans="1:6">
      <c r="A168" s="94">
        <v>44927</v>
      </c>
      <c r="C168" s="101">
        <f t="shared" ref="C168:C179" si="58">E168*J$59</f>
        <v>6411324.3395418935</v>
      </c>
      <c r="D168" s="101">
        <f t="shared" ref="D168:D179" si="59">F168*K$59</f>
        <v>5315617.3820989672</v>
      </c>
      <c r="E168" s="93">
        <f t="shared" si="15"/>
        <v>5.6764564720126857E-2</v>
      </c>
      <c r="F168" s="93">
        <f t="shared" ref="F168" si="60">F156</f>
        <v>5.7911467410285203E-2</v>
      </c>
    </row>
    <row r="169" spans="1:6">
      <c r="A169" s="95">
        <v>44958</v>
      </c>
      <c r="C169" s="101">
        <f t="shared" si="58"/>
        <v>7104997.0467132693</v>
      </c>
      <c r="D169" s="101">
        <f t="shared" si="59"/>
        <v>5865974.680437183</v>
      </c>
      <c r="E169" s="93">
        <f t="shared" si="15"/>
        <v>6.2906202109763068E-2</v>
      </c>
      <c r="F169" s="93">
        <f t="shared" ref="F169" si="61">F157</f>
        <v>6.3907384056592242E-2</v>
      </c>
    </row>
    <row r="170" spans="1:6">
      <c r="A170" s="94">
        <v>44986</v>
      </c>
      <c r="C170" s="101">
        <f t="shared" si="58"/>
        <v>9614617.166727813</v>
      </c>
      <c r="D170" s="101">
        <f t="shared" si="59"/>
        <v>7906525.1871159226</v>
      </c>
      <c r="E170" s="93">
        <f t="shared" si="15"/>
        <v>8.512586940172806E-2</v>
      </c>
      <c r="F170" s="93">
        <f t="shared" ref="F170" si="62">F158</f>
        <v>8.6138343448914925E-2</v>
      </c>
    </row>
    <row r="171" spans="1:6">
      <c r="A171" s="95">
        <v>45017</v>
      </c>
      <c r="C171" s="101">
        <f t="shared" si="58"/>
        <v>10213925.524045281</v>
      </c>
      <c r="D171" s="101">
        <f t="shared" si="59"/>
        <v>8367999.586393632</v>
      </c>
      <c r="E171" s="93">
        <f t="shared" si="15"/>
        <v>9.0432023986116328E-2</v>
      </c>
      <c r="F171" s="93">
        <f t="shared" ref="F171" si="63">F159</f>
        <v>9.1165917428270696E-2</v>
      </c>
    </row>
    <row r="172" spans="1:6">
      <c r="A172" s="94">
        <v>45047</v>
      </c>
      <c r="C172" s="101">
        <f t="shared" si="58"/>
        <v>10772418.671353107</v>
      </c>
      <c r="D172" s="101">
        <f t="shared" si="59"/>
        <v>8794421.556022916</v>
      </c>
      <c r="E172" s="93">
        <f t="shared" si="15"/>
        <v>9.537680898327773E-2</v>
      </c>
      <c r="F172" s="93">
        <f t="shared" ref="F172" si="64">F160</f>
        <v>9.5811609588202784E-2</v>
      </c>
    </row>
    <row r="173" spans="1:6">
      <c r="A173" s="95">
        <v>45078</v>
      </c>
      <c r="C173" s="101">
        <f t="shared" si="58"/>
        <v>10102782.292743215</v>
      </c>
      <c r="D173" s="101">
        <f t="shared" si="59"/>
        <v>8220205.6232042992</v>
      </c>
      <c r="E173" s="93">
        <f t="shared" si="15"/>
        <v>8.9447984369287192E-2</v>
      </c>
      <c r="F173" s="93">
        <f t="shared" ref="F173" si="65">F161</f>
        <v>8.9555762921759499E-2</v>
      </c>
    </row>
    <row r="174" spans="1:6">
      <c r="A174" s="94">
        <v>45108</v>
      </c>
      <c r="C174" s="101">
        <f t="shared" si="58"/>
        <v>10883162.310161896</v>
      </c>
      <c r="D174" s="101">
        <f t="shared" si="59"/>
        <v>8827149.3114007544</v>
      </c>
      <c r="E174" s="93">
        <f t="shared" si="15"/>
        <v>9.6357310689256473E-2</v>
      </c>
      <c r="F174" s="93">
        <f t="shared" ref="F174" si="66">F162</f>
        <v>9.6168165036561087E-2</v>
      </c>
    </row>
    <row r="175" spans="1:6">
      <c r="A175" s="95">
        <v>45139</v>
      </c>
      <c r="C175" s="101">
        <f t="shared" si="58"/>
        <v>10841028.411177663</v>
      </c>
      <c r="D175" s="101">
        <f t="shared" si="59"/>
        <v>8766570.9074194748</v>
      </c>
      <c r="E175" s="93">
        <f t="shared" si="15"/>
        <v>9.5984265697436164E-2</v>
      </c>
      <c r="F175" s="93">
        <f t="shared" ref="F175" si="67">F163</f>
        <v>9.5508188214349768E-2</v>
      </c>
    </row>
    <row r="176" spans="1:6">
      <c r="A176" s="94">
        <v>45170</v>
      </c>
      <c r="C176" s="101">
        <f t="shared" si="58"/>
        <v>10235304.141798688</v>
      </c>
      <c r="D176" s="101">
        <f t="shared" si="59"/>
        <v>8253133.9837319972</v>
      </c>
      <c r="E176" s="93">
        <f t="shared" si="15"/>
        <v>9.0621305929568421E-2</v>
      </c>
      <c r="F176" s="93">
        <f t="shared" ref="F176" si="68">F164</f>
        <v>8.9914503880805144E-2</v>
      </c>
    </row>
    <row r="177" spans="1:6">
      <c r="A177" s="95">
        <v>45200</v>
      </c>
      <c r="C177" s="96">
        <f t="shared" si="58"/>
        <v>9370922.504921509</v>
      </c>
      <c r="D177" s="96">
        <f t="shared" si="59"/>
        <v>7535630.6788212657</v>
      </c>
      <c r="E177" s="93">
        <f t="shared" si="15"/>
        <v>8.2968246316472982E-2</v>
      </c>
      <c r="F177" s="93">
        <f t="shared" ref="F177" si="69">F165</f>
        <v>8.2097600166282647E-2</v>
      </c>
    </row>
    <row r="178" spans="1:6">
      <c r="A178" s="94">
        <v>45231</v>
      </c>
      <c r="C178" s="96">
        <f t="shared" si="58"/>
        <v>8864626.5924106464</v>
      </c>
      <c r="D178" s="96">
        <f t="shared" si="59"/>
        <v>7110051.9691131869</v>
      </c>
      <c r="E178" s="93">
        <f t="shared" si="15"/>
        <v>7.8485605044371617E-2</v>
      </c>
      <c r="F178" s="93">
        <f t="shared" ref="F178" si="70">F166</f>
        <v>7.7461094976731412E-2</v>
      </c>
    </row>
    <row r="179" spans="1:6">
      <c r="A179" s="95">
        <v>45261</v>
      </c>
      <c r="C179" s="96">
        <f t="shared" si="58"/>
        <v>8530781.998405017</v>
      </c>
      <c r="D179" s="96">
        <f t="shared" si="59"/>
        <v>6825403.134240401</v>
      </c>
      <c r="E179" s="93">
        <f t="shared" si="15"/>
        <v>7.5529812752595099E-2</v>
      </c>
      <c r="F179" s="93">
        <f t="shared" ref="F179" si="71">F167</f>
        <v>7.4359962871244578E-2</v>
      </c>
    </row>
    <row r="180" spans="1:6">
      <c r="A180" s="94">
        <v>45292</v>
      </c>
      <c r="C180" s="96">
        <f t="shared" ref="C180:C191" si="72">E180*J$60</f>
        <v>7050235.6839312576</v>
      </c>
      <c r="D180" s="96">
        <f t="shared" ref="D180:D191" si="73">F180*K$60</f>
        <v>5808975.944500125</v>
      </c>
      <c r="E180" s="93">
        <f t="shared" si="15"/>
        <v>5.6764564720126857E-2</v>
      </c>
      <c r="F180" s="93">
        <f t="shared" ref="F180" si="74">F168</f>
        <v>5.7911467410285203E-2</v>
      </c>
    </row>
    <row r="181" spans="1:6">
      <c r="A181" s="95">
        <v>45323</v>
      </c>
      <c r="C181" s="96">
        <f t="shared" si="72"/>
        <v>7813035.3512178259</v>
      </c>
      <c r="D181" s="96">
        <f t="shared" si="73"/>
        <v>6410413.571988727</v>
      </c>
      <c r="E181" s="93">
        <f t="shared" si="15"/>
        <v>6.2906202109763068E-2</v>
      </c>
      <c r="F181" s="93">
        <f t="shared" ref="F181" si="75">F169</f>
        <v>6.3907384056592242E-2</v>
      </c>
    </row>
    <row r="182" spans="1:6">
      <c r="A182" s="94">
        <v>45352</v>
      </c>
      <c r="C182" s="96">
        <f t="shared" si="72"/>
        <v>10572748.069870057</v>
      </c>
      <c r="D182" s="96">
        <f t="shared" si="73"/>
        <v>8640353.7566891108</v>
      </c>
      <c r="E182" s="93">
        <f t="shared" si="15"/>
        <v>8.512586940172806E-2</v>
      </c>
      <c r="F182" s="93">
        <f t="shared" ref="F182" si="76">F170</f>
        <v>8.6138343448914925E-2</v>
      </c>
    </row>
    <row r="183" spans="1:6">
      <c r="A183" s="95">
        <v>45383</v>
      </c>
      <c r="C183" s="96">
        <f t="shared" si="72"/>
        <v>11231779.643172078</v>
      </c>
      <c r="D183" s="96">
        <f t="shared" si="73"/>
        <v>9144658.9938257113</v>
      </c>
      <c r="E183" s="93">
        <f t="shared" si="15"/>
        <v>9.0432023986116328E-2</v>
      </c>
      <c r="F183" s="93">
        <f t="shared" ref="F183" si="77">F171</f>
        <v>9.1165917428270696E-2</v>
      </c>
    </row>
    <row r="184" spans="1:6">
      <c r="A184" s="94">
        <v>45413</v>
      </c>
      <c r="C184" s="96">
        <f t="shared" si="72"/>
        <v>11845928.625168839</v>
      </c>
      <c r="D184" s="96">
        <f t="shared" si="73"/>
        <v>9610658.4790641982</v>
      </c>
      <c r="E184" s="93">
        <f t="shared" si="15"/>
        <v>9.537680898327773E-2</v>
      </c>
      <c r="F184" s="93">
        <f t="shared" ref="F184" si="78">F172</f>
        <v>9.5811609588202784E-2</v>
      </c>
    </row>
    <row r="185" spans="1:6">
      <c r="A185" s="95">
        <v>45444</v>
      </c>
      <c r="C185" s="96">
        <f t="shared" si="72"/>
        <v>11109560.592340337</v>
      </c>
      <c r="D185" s="96">
        <f t="shared" si="73"/>
        <v>8983147.8249066714</v>
      </c>
      <c r="E185" s="93">
        <f t="shared" ref="E185:F248" si="79">E173</f>
        <v>8.9447984369287192E-2</v>
      </c>
      <c r="F185" s="93">
        <f t="shared" si="79"/>
        <v>8.9555762921759499E-2</v>
      </c>
    </row>
    <row r="186" spans="1:6">
      <c r="A186" s="94">
        <v>45474</v>
      </c>
      <c r="C186" s="96">
        <f t="shared" si="72"/>
        <v>11967708.262689706</v>
      </c>
      <c r="D186" s="96">
        <f t="shared" si="73"/>
        <v>9646423.7966259141</v>
      </c>
      <c r="E186" s="93">
        <f t="shared" si="79"/>
        <v>9.6357310689256473E-2</v>
      </c>
      <c r="F186" s="93">
        <f t="shared" si="79"/>
        <v>9.6168165036561087E-2</v>
      </c>
    </row>
    <row r="187" spans="1:6">
      <c r="A187" s="95">
        <v>45505</v>
      </c>
      <c r="C187" s="96">
        <f t="shared" si="72"/>
        <v>11921375.570348794</v>
      </c>
      <c r="D187" s="96">
        <f t="shared" si="73"/>
        <v>9580222.927340528</v>
      </c>
      <c r="E187" s="93">
        <f t="shared" si="79"/>
        <v>9.5984265697436164E-2</v>
      </c>
      <c r="F187" s="93">
        <f t="shared" si="79"/>
        <v>9.5508188214349768E-2</v>
      </c>
    </row>
    <row r="188" spans="1:6">
      <c r="A188" s="94">
        <v>45536</v>
      </c>
      <c r="C188" s="96">
        <f t="shared" si="72"/>
        <v>11255288.716458015</v>
      </c>
      <c r="D188" s="96">
        <f t="shared" si="73"/>
        <v>9019132.3663902972</v>
      </c>
      <c r="E188" s="93">
        <f t="shared" si="79"/>
        <v>9.0621305929568421E-2</v>
      </c>
      <c r="F188" s="93">
        <f t="shared" si="79"/>
        <v>8.9914503880805144E-2</v>
      </c>
    </row>
    <row r="189" spans="1:6">
      <c r="A189" s="95">
        <v>45566</v>
      </c>
      <c r="C189" s="96">
        <f t="shared" si="72"/>
        <v>10304768.365574963</v>
      </c>
      <c r="D189" s="96">
        <f t="shared" si="73"/>
        <v>8235035.4047914585</v>
      </c>
      <c r="E189" s="93">
        <f t="shared" si="79"/>
        <v>8.2968246316472982E-2</v>
      </c>
      <c r="F189" s="93">
        <f t="shared" si="79"/>
        <v>8.2097600166282647E-2</v>
      </c>
    </row>
    <row r="190" spans="1:6">
      <c r="A190" s="94">
        <v>45597</v>
      </c>
      <c r="C190" s="96">
        <f t="shared" si="72"/>
        <v>9748018.2590489741</v>
      </c>
      <c r="D190" s="96">
        <f t="shared" si="73"/>
        <v>7769957.4449836276</v>
      </c>
      <c r="E190" s="93">
        <f t="shared" si="79"/>
        <v>7.8485605044371617E-2</v>
      </c>
      <c r="F190" s="93">
        <f t="shared" si="79"/>
        <v>7.7461094976731412E-2</v>
      </c>
    </row>
    <row r="191" spans="1:6">
      <c r="A191" s="95">
        <v>45627</v>
      </c>
      <c r="C191" s="96">
        <f t="shared" si="72"/>
        <v>9380904.8601791523</v>
      </c>
      <c r="D191" s="96">
        <f t="shared" si="73"/>
        <v>7458889.4888936281</v>
      </c>
      <c r="E191" s="93">
        <f t="shared" si="79"/>
        <v>7.5529812752595099E-2</v>
      </c>
      <c r="F191" s="93">
        <f t="shared" si="79"/>
        <v>7.4359962871244578E-2</v>
      </c>
    </row>
    <row r="192" spans="1:6">
      <c r="A192" s="94">
        <v>45658</v>
      </c>
      <c r="C192" s="96">
        <f t="shared" ref="C192:C203" si="80">E192*J$61</f>
        <v>7697305.2883267626</v>
      </c>
      <c r="D192" s="96">
        <f t="shared" ref="D192:D203" si="81">F192*K$61</f>
        <v>6306654.7602815572</v>
      </c>
      <c r="E192" s="93">
        <f t="shared" si="79"/>
        <v>5.6764564720126857E-2</v>
      </c>
      <c r="F192" s="93">
        <f t="shared" si="79"/>
        <v>5.7911467410285203E-2</v>
      </c>
    </row>
    <row r="193" spans="1:6">
      <c r="A193" s="95">
        <v>45689</v>
      </c>
      <c r="C193" s="96">
        <f t="shared" si="80"/>
        <v>8530114.597995799</v>
      </c>
      <c r="D193" s="96">
        <f t="shared" si="81"/>
        <v>6959620.0182982767</v>
      </c>
      <c r="E193" s="93">
        <f t="shared" si="79"/>
        <v>6.2906202109763068E-2</v>
      </c>
      <c r="F193" s="93">
        <f t="shared" si="79"/>
        <v>6.3907384056592242E-2</v>
      </c>
    </row>
    <row r="194" spans="1:6">
      <c r="A194" s="94">
        <v>45717</v>
      </c>
      <c r="C194" s="96">
        <f t="shared" si="80"/>
        <v>11543113.348088585</v>
      </c>
      <c r="D194" s="96">
        <f t="shared" si="81"/>
        <v>9380608.3328219298</v>
      </c>
      <c r="E194" s="93">
        <f t="shared" si="79"/>
        <v>8.512586940172806E-2</v>
      </c>
      <c r="F194" s="93">
        <f t="shared" si="79"/>
        <v>8.6138343448914925E-2</v>
      </c>
    </row>
    <row r="195" spans="1:6">
      <c r="A195" s="95">
        <v>45748</v>
      </c>
      <c r="C195" s="96">
        <f t="shared" si="80"/>
        <v>12262630.743218184</v>
      </c>
      <c r="D195" s="96">
        <f t="shared" si="81"/>
        <v>9928119.4698638581</v>
      </c>
      <c r="E195" s="93">
        <f t="shared" si="79"/>
        <v>9.0432023986116328E-2</v>
      </c>
      <c r="F195" s="93">
        <f t="shared" si="79"/>
        <v>9.1165917428270696E-2</v>
      </c>
    </row>
    <row r="196" spans="1:6">
      <c r="A196" s="94">
        <v>45778</v>
      </c>
      <c r="C196" s="96">
        <f t="shared" si="80"/>
        <v>12933146.229348456</v>
      </c>
      <c r="D196" s="96">
        <f t="shared" si="81"/>
        <v>10434043.04399237</v>
      </c>
      <c r="E196" s="93">
        <f t="shared" si="79"/>
        <v>9.537680898327773E-2</v>
      </c>
      <c r="F196" s="93">
        <f t="shared" si="79"/>
        <v>9.5811609588202784E-2</v>
      </c>
    </row>
    <row r="197" spans="1:6">
      <c r="A197" s="95">
        <v>45809</v>
      </c>
      <c r="C197" s="96">
        <f t="shared" si="80"/>
        <v>12129194.445698997</v>
      </c>
      <c r="D197" s="96">
        <f t="shared" si="81"/>
        <v>9752770.9760787711</v>
      </c>
      <c r="E197" s="93">
        <f t="shared" si="79"/>
        <v>8.9447984369287192E-2</v>
      </c>
      <c r="F197" s="93">
        <f t="shared" si="79"/>
        <v>8.9555762921759499E-2</v>
      </c>
    </row>
    <row r="198" spans="1:6">
      <c r="A198" s="94">
        <v>45839</v>
      </c>
      <c r="C198" s="96">
        <f t="shared" si="80"/>
        <v>13066102.784267087</v>
      </c>
      <c r="D198" s="96">
        <f t="shared" si="81"/>
        <v>10472872.523130968</v>
      </c>
      <c r="E198" s="93">
        <f t="shared" si="79"/>
        <v>9.6357310689256473E-2</v>
      </c>
      <c r="F198" s="93">
        <f t="shared" si="79"/>
        <v>9.6168165036561087E-2</v>
      </c>
    </row>
    <row r="199" spans="1:6">
      <c r="A199" s="95">
        <v>45870</v>
      </c>
      <c r="C199" s="96">
        <f t="shared" si="80"/>
        <v>13015517.684170226</v>
      </c>
      <c r="D199" s="96">
        <f t="shared" si="81"/>
        <v>10400999.953610562</v>
      </c>
      <c r="E199" s="93">
        <f t="shared" si="79"/>
        <v>9.5984265697436164E-2</v>
      </c>
      <c r="F199" s="93">
        <f t="shared" si="79"/>
        <v>9.5508188214349768E-2</v>
      </c>
    </row>
    <row r="200" spans="1:6">
      <c r="A200" s="94">
        <v>45901</v>
      </c>
      <c r="C200" s="96">
        <f t="shared" si="80"/>
        <v>12288297.475826845</v>
      </c>
      <c r="D200" s="96">
        <f t="shared" si="81"/>
        <v>9791838.4609526098</v>
      </c>
      <c r="E200" s="93">
        <f t="shared" si="79"/>
        <v>9.0621305929568421E-2</v>
      </c>
      <c r="F200" s="93">
        <f t="shared" si="79"/>
        <v>8.9914503880805144E-2</v>
      </c>
    </row>
    <row r="201" spans="1:6">
      <c r="A201" s="95">
        <v>45931</v>
      </c>
      <c r="C201" s="96">
        <f t="shared" si="80"/>
        <v>11250538.505557269</v>
      </c>
      <c r="D201" s="96">
        <f t="shared" si="81"/>
        <v>8940564.6938316561</v>
      </c>
      <c r="E201" s="93">
        <f t="shared" si="79"/>
        <v>8.2968246316472982E-2</v>
      </c>
      <c r="F201" s="93">
        <f t="shared" si="79"/>
        <v>8.2097600166282647E-2</v>
      </c>
    </row>
    <row r="202" spans="1:6">
      <c r="A202" s="94">
        <v>45962</v>
      </c>
      <c r="C202" s="96">
        <f t="shared" si="80"/>
        <v>10642689.955329886</v>
      </c>
      <c r="D202" s="96">
        <f t="shared" si="81"/>
        <v>8435641.5960004274</v>
      </c>
      <c r="E202" s="93">
        <f t="shared" si="79"/>
        <v>7.8485605044371617E-2</v>
      </c>
      <c r="F202" s="93">
        <f t="shared" si="79"/>
        <v>7.7461094976731412E-2</v>
      </c>
    </row>
    <row r="203" spans="1:6">
      <c r="A203" s="95">
        <v>45992</v>
      </c>
      <c r="C203" s="96">
        <f t="shared" si="80"/>
        <v>10241882.942171905</v>
      </c>
      <c r="D203" s="96">
        <f t="shared" si="81"/>
        <v>8097923.1711370125</v>
      </c>
      <c r="E203" s="93">
        <f t="shared" si="79"/>
        <v>7.5529812752595099E-2</v>
      </c>
      <c r="F203" s="93">
        <f t="shared" si="79"/>
        <v>7.4359962871244578E-2</v>
      </c>
    </row>
    <row r="204" spans="1:6">
      <c r="A204" s="94">
        <v>46023</v>
      </c>
      <c r="C204" s="96">
        <f t="shared" ref="C204:C215" si="82">E204*J$62</f>
        <v>8353232.3218720667</v>
      </c>
      <c r="D204" s="96">
        <f t="shared" ref="D204:D215" si="83">F204*K$62</f>
        <v>6808608.6584986849</v>
      </c>
      <c r="E204" s="93">
        <f t="shared" si="79"/>
        <v>5.6764564720126857E-2</v>
      </c>
      <c r="F204" s="93">
        <f t="shared" si="79"/>
        <v>5.7911467410285203E-2</v>
      </c>
    </row>
    <row r="205" spans="1:6">
      <c r="A205" s="95">
        <v>46054</v>
      </c>
      <c r="C205" s="96">
        <f t="shared" si="82"/>
        <v>9257009.6027385741</v>
      </c>
      <c r="D205" s="96">
        <f t="shared" si="83"/>
        <v>7513544.1716062687</v>
      </c>
      <c r="E205" s="93">
        <f t="shared" si="79"/>
        <v>6.2906202109763068E-2</v>
      </c>
      <c r="F205" s="93">
        <f t="shared" si="79"/>
        <v>6.3907384056592242E-2</v>
      </c>
    </row>
    <row r="206" spans="1:6">
      <c r="A206" s="94">
        <v>46082</v>
      </c>
      <c r="C206" s="96">
        <f t="shared" si="82"/>
        <v>12526761.496716822</v>
      </c>
      <c r="D206" s="96">
        <f t="shared" si="83"/>
        <v>10127221.727606492</v>
      </c>
      <c r="E206" s="93">
        <f t="shared" si="79"/>
        <v>8.512586940172806E-2</v>
      </c>
      <c r="F206" s="93">
        <f t="shared" si="79"/>
        <v>8.6138343448914925E-2</v>
      </c>
    </row>
    <row r="207" spans="1:6">
      <c r="A207" s="95">
        <v>46113</v>
      </c>
      <c r="C207" s="96">
        <f t="shared" si="82"/>
        <v>13307592.675423034</v>
      </c>
      <c r="D207" s="96">
        <f t="shared" si="83"/>
        <v>10718309.905092476</v>
      </c>
      <c r="E207" s="93">
        <f t="shared" si="79"/>
        <v>9.0432023986116328E-2</v>
      </c>
      <c r="F207" s="93">
        <f t="shared" si="79"/>
        <v>9.1165917428270696E-2</v>
      </c>
    </row>
    <row r="208" spans="1:6">
      <c r="A208" s="94">
        <v>46143</v>
      </c>
      <c r="C208" s="96">
        <f t="shared" si="82"/>
        <v>14035246.240048207</v>
      </c>
      <c r="D208" s="96">
        <f t="shared" si="83"/>
        <v>11264500.517751954</v>
      </c>
      <c r="E208" s="93">
        <f t="shared" si="79"/>
        <v>9.537680898327773E-2</v>
      </c>
      <c r="F208" s="93">
        <f t="shared" si="79"/>
        <v>9.5811609588202784E-2</v>
      </c>
    </row>
    <row r="209" spans="1:6">
      <c r="A209" s="95">
        <v>46174</v>
      </c>
      <c r="C209" s="96">
        <f t="shared" si="82"/>
        <v>13162785.583642671</v>
      </c>
      <c r="D209" s="96">
        <f t="shared" si="83"/>
        <v>10529005.223225517</v>
      </c>
      <c r="E209" s="93">
        <f t="shared" si="79"/>
        <v>8.9447984369287192E-2</v>
      </c>
      <c r="F209" s="93">
        <f t="shared" si="79"/>
        <v>8.9555762921759499E-2</v>
      </c>
    </row>
    <row r="210" spans="1:6">
      <c r="A210" s="94">
        <v>46204</v>
      </c>
      <c r="C210" s="96">
        <f t="shared" si="82"/>
        <v>14179532.707889795</v>
      </c>
      <c r="D210" s="96">
        <f t="shared" si="83"/>
        <v>11306420.479747185</v>
      </c>
      <c r="E210" s="93">
        <f t="shared" si="79"/>
        <v>9.6357310689256473E-2</v>
      </c>
      <c r="F210" s="93">
        <f t="shared" si="79"/>
        <v>9.6168165036561087E-2</v>
      </c>
    </row>
    <row r="211" spans="1:6">
      <c r="A211" s="95">
        <v>46235</v>
      </c>
      <c r="C211" s="96">
        <f t="shared" si="82"/>
        <v>14124636.990842555</v>
      </c>
      <c r="D211" s="96">
        <f t="shared" si="83"/>
        <v>11228827.489842765</v>
      </c>
      <c r="E211" s="93">
        <f t="shared" si="79"/>
        <v>9.5984265697436164E-2</v>
      </c>
      <c r="F211" s="93">
        <f t="shared" si="79"/>
        <v>9.5508188214349768E-2</v>
      </c>
    </row>
    <row r="212" spans="1:6">
      <c r="A212" s="94">
        <v>46266</v>
      </c>
      <c r="C212" s="96">
        <f t="shared" si="82"/>
        <v>13335446.602530312</v>
      </c>
      <c r="D212" s="96">
        <f t="shared" si="83"/>
        <v>10571182.134105908</v>
      </c>
      <c r="E212" s="93">
        <f t="shared" si="79"/>
        <v>9.0621305929568421E-2</v>
      </c>
      <c r="F212" s="93">
        <f t="shared" si="79"/>
        <v>8.9914503880805144E-2</v>
      </c>
    </row>
    <row r="213" spans="1:6">
      <c r="A213" s="95">
        <v>46296</v>
      </c>
      <c r="C213" s="96">
        <f t="shared" si="82"/>
        <v>12209254.844758304</v>
      </c>
      <c r="D213" s="96">
        <f t="shared" si="83"/>
        <v>9652154.5098137278</v>
      </c>
      <c r="E213" s="93">
        <f t="shared" si="79"/>
        <v>8.2968246316472982E-2</v>
      </c>
      <c r="F213" s="93">
        <f t="shared" si="79"/>
        <v>8.2097600166282647E-2</v>
      </c>
    </row>
    <row r="214" spans="1:6">
      <c r="A214" s="94">
        <v>46327</v>
      </c>
      <c r="C214" s="96">
        <f t="shared" si="82"/>
        <v>11549608.388450708</v>
      </c>
      <c r="D214" s="96">
        <f t="shared" si="83"/>
        <v>9107044.0025095046</v>
      </c>
      <c r="E214" s="93">
        <f t="shared" si="79"/>
        <v>7.8485605044371617E-2</v>
      </c>
      <c r="F214" s="93">
        <f t="shared" si="79"/>
        <v>7.7461094976731412E-2</v>
      </c>
    </row>
    <row r="215" spans="1:6">
      <c r="A215" s="95">
        <v>46357</v>
      </c>
      <c r="C215" s="96">
        <f t="shared" si="82"/>
        <v>11114646.545086946</v>
      </c>
      <c r="D215" s="96">
        <f t="shared" si="83"/>
        <v>8742446.1801995151</v>
      </c>
      <c r="E215" s="93">
        <f t="shared" si="79"/>
        <v>7.5529812752595099E-2</v>
      </c>
      <c r="F215" s="93">
        <f t="shared" si="79"/>
        <v>7.4359962871244578E-2</v>
      </c>
    </row>
    <row r="216" spans="1:6">
      <c r="A216" s="94">
        <v>46388</v>
      </c>
      <c r="C216" s="96">
        <f t="shared" ref="C216:C227" si="84">E216*J$63</f>
        <v>9018359.018127868</v>
      </c>
      <c r="D216" s="96">
        <f t="shared" ref="D216:D227" si="85">F216*K$63</f>
        <v>7314748.6292260969</v>
      </c>
      <c r="E216" s="93">
        <f t="shared" si="79"/>
        <v>5.6764564720126857E-2</v>
      </c>
      <c r="F216" s="93">
        <f t="shared" si="79"/>
        <v>5.7911467410285203E-2</v>
      </c>
    </row>
    <row r="217" spans="1:6">
      <c r="A217" s="95">
        <v>46419</v>
      </c>
      <c r="C217" s="96">
        <f t="shared" si="84"/>
        <v>9994099.6269386746</v>
      </c>
      <c r="D217" s="96">
        <f t="shared" si="85"/>
        <v>8072087.8062634068</v>
      </c>
      <c r="E217" s="93">
        <f t="shared" si="79"/>
        <v>6.2906202109763068E-2</v>
      </c>
      <c r="F217" s="93">
        <f t="shared" si="79"/>
        <v>6.3907384056592242E-2</v>
      </c>
    </row>
    <row r="218" spans="1:6">
      <c r="A218" s="94">
        <v>46447</v>
      </c>
      <c r="C218" s="96">
        <f t="shared" si="84"/>
        <v>13524205.739621388</v>
      </c>
      <c r="D218" s="96">
        <f t="shared" si="85"/>
        <v>10880061.546408916</v>
      </c>
      <c r="E218" s="93">
        <f t="shared" si="79"/>
        <v>8.512586940172806E-2</v>
      </c>
      <c r="F218" s="93">
        <f t="shared" si="79"/>
        <v>8.6138343448914925E-2</v>
      </c>
    </row>
    <row r="219" spans="1:6">
      <c r="A219" s="95">
        <v>46478</v>
      </c>
      <c r="C219" s="96">
        <f t="shared" si="84"/>
        <v>14367210.654459244</v>
      </c>
      <c r="D219" s="96">
        <f t="shared" si="85"/>
        <v>11515090.17749648</v>
      </c>
      <c r="E219" s="93">
        <f t="shared" si="79"/>
        <v>9.0432023986116328E-2</v>
      </c>
      <c r="F219" s="93">
        <f t="shared" si="79"/>
        <v>9.1165917428270696E-2</v>
      </c>
    </row>
    <row r="220" spans="1:6">
      <c r="A220" s="94">
        <v>46508</v>
      </c>
      <c r="C220" s="96">
        <f t="shared" si="84"/>
        <v>15152803.684049452</v>
      </c>
      <c r="D220" s="96">
        <f t="shared" si="85"/>
        <v>12101883.637899011</v>
      </c>
      <c r="E220" s="93">
        <f t="shared" si="79"/>
        <v>9.537680898327773E-2</v>
      </c>
      <c r="F220" s="93">
        <f t="shared" si="79"/>
        <v>9.5811609588202784E-2</v>
      </c>
    </row>
    <row r="221" spans="1:6">
      <c r="A221" s="95">
        <v>46539</v>
      </c>
      <c r="C221" s="96">
        <f t="shared" si="84"/>
        <v>14210873.288069123</v>
      </c>
      <c r="D221" s="96">
        <f t="shared" si="85"/>
        <v>11311712.9191393</v>
      </c>
      <c r="E221" s="93">
        <f t="shared" si="79"/>
        <v>8.9447984369287192E-2</v>
      </c>
      <c r="F221" s="93">
        <f t="shared" si="79"/>
        <v>8.9555762921759499E-2</v>
      </c>
    </row>
    <row r="222" spans="1:6">
      <c r="A222" s="94">
        <v>46569</v>
      </c>
      <c r="C222" s="96">
        <f t="shared" si="84"/>
        <v>15308578.971783983</v>
      </c>
      <c r="D222" s="96">
        <f t="shared" si="85"/>
        <v>12146919.856004905</v>
      </c>
      <c r="E222" s="93">
        <f t="shared" si="79"/>
        <v>9.6357310689256473E-2</v>
      </c>
      <c r="F222" s="93">
        <f t="shared" si="79"/>
        <v>9.6168165036561087E-2</v>
      </c>
    </row>
    <row r="223" spans="1:6">
      <c r="A223" s="95">
        <v>46600</v>
      </c>
      <c r="C223" s="96">
        <f t="shared" si="84"/>
        <v>15249312.17950367</v>
      </c>
      <c r="D223" s="96">
        <f t="shared" si="85"/>
        <v>12063558.739951855</v>
      </c>
      <c r="E223" s="93">
        <f t="shared" si="79"/>
        <v>9.5984265697436164E-2</v>
      </c>
      <c r="F223" s="93">
        <f t="shared" si="79"/>
        <v>9.5508188214349768E-2</v>
      </c>
    </row>
    <row r="224" spans="1:6">
      <c r="A224" s="94">
        <v>46631</v>
      </c>
      <c r="C224" s="96">
        <f t="shared" si="84"/>
        <v>14397282.452421866</v>
      </c>
      <c r="D224" s="96">
        <f t="shared" si="85"/>
        <v>11357025.187257726</v>
      </c>
      <c r="E224" s="93">
        <f t="shared" si="79"/>
        <v>9.0621305929568421E-2</v>
      </c>
      <c r="F224" s="93">
        <f t="shared" si="79"/>
        <v>8.9914503880805144E-2</v>
      </c>
    </row>
    <row r="225" spans="1:6">
      <c r="A225" s="95">
        <v>46661</v>
      </c>
      <c r="C225" s="96">
        <f t="shared" si="84"/>
        <v>13181417.598735111</v>
      </c>
      <c r="D225" s="96">
        <f t="shared" si="85"/>
        <v>10369678.668726221</v>
      </c>
      <c r="E225" s="93">
        <f t="shared" si="79"/>
        <v>8.2968246316472982E-2</v>
      </c>
      <c r="F225" s="93">
        <f t="shared" si="79"/>
        <v>8.2097600166282647E-2</v>
      </c>
    </row>
    <row r="226" spans="1:6">
      <c r="A226" s="94">
        <v>46692</v>
      </c>
      <c r="C226" s="96">
        <f t="shared" si="84"/>
        <v>12469246.748124259</v>
      </c>
      <c r="D226" s="96">
        <f t="shared" si="85"/>
        <v>9784045.6068078801</v>
      </c>
      <c r="E226" s="93">
        <f t="shared" si="79"/>
        <v>7.8485605044371617E-2</v>
      </c>
      <c r="F226" s="93">
        <f t="shared" si="79"/>
        <v>7.7461094976731412E-2</v>
      </c>
    </row>
    <row r="227" spans="1:6">
      <c r="A227" s="95">
        <v>46722</v>
      </c>
      <c r="C227" s="96">
        <f t="shared" si="84"/>
        <v>11999651.038165364</v>
      </c>
      <c r="D227" s="96">
        <f t="shared" si="85"/>
        <v>9392344.2248182017</v>
      </c>
      <c r="E227" s="93">
        <f t="shared" si="79"/>
        <v>7.5529812752595099E-2</v>
      </c>
      <c r="F227" s="93">
        <f t="shared" si="79"/>
        <v>7.4359962871244578E-2</v>
      </c>
    </row>
    <row r="228" spans="1:6">
      <c r="A228" s="94">
        <v>46753</v>
      </c>
      <c r="C228" s="96">
        <f t="shared" ref="C228:C239" si="86">E228*J$64</f>
        <v>9692981.2340054866</v>
      </c>
      <c r="D228" s="96">
        <f t="shared" ref="D228:D239" si="87">F228*K$64</f>
        <v>7825008.3059221422</v>
      </c>
      <c r="E228" s="93">
        <f t="shared" si="79"/>
        <v>5.6764564720126857E-2</v>
      </c>
      <c r="F228" s="93">
        <f t="shared" si="79"/>
        <v>5.7911467410285203E-2</v>
      </c>
    </row>
    <row r="229" spans="1:6">
      <c r="A229" s="95">
        <v>46784</v>
      </c>
      <c r="C229" s="96">
        <f t="shared" si="86"/>
        <v>10741712.537721492</v>
      </c>
      <c r="D229" s="96">
        <f t="shared" si="87"/>
        <v>8635177.684407562</v>
      </c>
      <c r="E229" s="93">
        <f t="shared" si="79"/>
        <v>6.2906202109763068E-2</v>
      </c>
      <c r="F229" s="93">
        <f t="shared" si="79"/>
        <v>6.3907384056592242E-2</v>
      </c>
    </row>
    <row r="230" spans="1:6">
      <c r="A230" s="94">
        <v>46813</v>
      </c>
      <c r="C230" s="96">
        <f t="shared" si="86"/>
        <v>14535889.752833605</v>
      </c>
      <c r="D230" s="96">
        <f t="shared" si="87"/>
        <v>11639029.074687609</v>
      </c>
      <c r="E230" s="93">
        <f t="shared" si="79"/>
        <v>8.512586940172806E-2</v>
      </c>
      <c r="F230" s="93">
        <f t="shared" si="79"/>
        <v>8.6138343448914925E-2</v>
      </c>
    </row>
    <row r="231" spans="1:6">
      <c r="A231" s="95">
        <v>46844</v>
      </c>
      <c r="C231" s="96">
        <f t="shared" si="86"/>
        <v>15441956.012035826</v>
      </c>
      <c r="D231" s="96">
        <f t="shared" si="87"/>
        <v>12318355.810934495</v>
      </c>
      <c r="E231" s="93">
        <f t="shared" si="79"/>
        <v>9.0432023986116328E-2</v>
      </c>
      <c r="F231" s="93">
        <f t="shared" si="79"/>
        <v>9.1165917428270696E-2</v>
      </c>
    </row>
    <row r="232" spans="1:6">
      <c r="A232" s="94">
        <v>46874</v>
      </c>
      <c r="C232" s="96">
        <f t="shared" si="86"/>
        <v>16286315.665280608</v>
      </c>
      <c r="D232" s="96">
        <f t="shared" si="87"/>
        <v>12946082.604328953</v>
      </c>
      <c r="E232" s="93">
        <f t="shared" si="79"/>
        <v>9.537680898327773E-2</v>
      </c>
      <c r="F232" s="93">
        <f t="shared" si="79"/>
        <v>9.5811609588202784E-2</v>
      </c>
    </row>
    <row r="233" spans="1:6">
      <c r="A233" s="95">
        <v>46905</v>
      </c>
      <c r="C233" s="96">
        <f t="shared" si="86"/>
        <v>15273923.761872886</v>
      </c>
      <c r="D233" s="96">
        <f t="shared" si="87"/>
        <v>12100791.43291581</v>
      </c>
      <c r="E233" s="93">
        <f t="shared" si="79"/>
        <v>8.9447984369287192E-2</v>
      </c>
      <c r="F233" s="93">
        <f t="shared" si="79"/>
        <v>8.9555762921759499E-2</v>
      </c>
    </row>
    <row r="234" spans="1:6">
      <c r="A234" s="94">
        <v>46935</v>
      </c>
      <c r="C234" s="96">
        <f t="shared" si="86"/>
        <v>16453743.790252956</v>
      </c>
      <c r="D234" s="96">
        <f t="shared" si="87"/>
        <v>12994260.443186997</v>
      </c>
      <c r="E234" s="93">
        <f t="shared" si="79"/>
        <v>9.6357310689256473E-2</v>
      </c>
      <c r="F234" s="93">
        <f t="shared" si="79"/>
        <v>9.6168165036561087E-2</v>
      </c>
    </row>
    <row r="235" spans="1:6">
      <c r="A235" s="95">
        <v>46966</v>
      </c>
      <c r="C235" s="96">
        <f t="shared" si="86"/>
        <v>16390043.520146385</v>
      </c>
      <c r="D235" s="96">
        <f t="shared" si="87"/>
        <v>12905084.251554137</v>
      </c>
      <c r="E235" s="93">
        <f t="shared" si="79"/>
        <v>9.5984265697436164E-2</v>
      </c>
      <c r="F235" s="93">
        <f t="shared" si="79"/>
        <v>9.5508188214349768E-2</v>
      </c>
    </row>
    <row r="236" spans="1:6">
      <c r="A236" s="94">
        <v>46997</v>
      </c>
      <c r="C236" s="96">
        <f t="shared" si="86"/>
        <v>15474277.343748014</v>
      </c>
      <c r="D236" s="96">
        <f t="shared" si="87"/>
        <v>12149264.578386616</v>
      </c>
      <c r="E236" s="93">
        <f t="shared" si="79"/>
        <v>9.0621305929568421E-2</v>
      </c>
      <c r="F236" s="93">
        <f t="shared" si="79"/>
        <v>8.9914503880805144E-2</v>
      </c>
    </row>
    <row r="237" spans="1:6">
      <c r="A237" s="95">
        <v>47027</v>
      </c>
      <c r="C237" s="96">
        <f t="shared" si="86"/>
        <v>14167459.197987491</v>
      </c>
      <c r="D237" s="96">
        <f t="shared" si="87"/>
        <v>11093043.086719342</v>
      </c>
      <c r="E237" s="93">
        <f t="shared" si="79"/>
        <v>8.2968246316472982E-2</v>
      </c>
      <c r="F237" s="93">
        <f t="shared" si="79"/>
        <v>8.2097600166282647E-2</v>
      </c>
    </row>
    <row r="238" spans="1:6">
      <c r="A238" s="94">
        <v>47058</v>
      </c>
      <c r="C238" s="96">
        <f t="shared" si="86"/>
        <v>13402014.101324026</v>
      </c>
      <c r="D238" s="96">
        <f t="shared" si="87"/>
        <v>10466557.63848071</v>
      </c>
      <c r="E238" s="93">
        <f t="shared" si="79"/>
        <v>7.8485605044371617E-2</v>
      </c>
      <c r="F238" s="93">
        <f t="shared" si="79"/>
        <v>7.7461094976731412E-2</v>
      </c>
    </row>
    <row r="239" spans="1:6">
      <c r="A239" s="95">
        <v>47088</v>
      </c>
      <c r="C239" s="96">
        <f t="shared" si="86"/>
        <v>12897290.082791222</v>
      </c>
      <c r="D239" s="96">
        <f t="shared" si="87"/>
        <v>10047532.088475624</v>
      </c>
      <c r="E239" s="93">
        <f t="shared" si="79"/>
        <v>7.5529812752595099E-2</v>
      </c>
      <c r="F239" s="93">
        <f t="shared" si="79"/>
        <v>7.4359962871244578E-2</v>
      </c>
    </row>
    <row r="240" spans="1:6">
      <c r="A240" s="94">
        <v>47119</v>
      </c>
      <c r="C240" s="96">
        <f t="shared" ref="C240:C251" si="88">E240*J$65</f>
        <v>10375977.47199975</v>
      </c>
      <c r="D240" s="96">
        <f t="shared" ref="D240:D251" si="89">F240*K$65</f>
        <v>8339447.916512927</v>
      </c>
      <c r="E240" s="93">
        <f t="shared" si="79"/>
        <v>5.6764564720126857E-2</v>
      </c>
      <c r="F240" s="93">
        <f t="shared" si="79"/>
        <v>5.7911467410285203E-2</v>
      </c>
    </row>
    <row r="241" spans="1:6">
      <c r="A241" s="95">
        <v>47150</v>
      </c>
      <c r="C241" s="96">
        <f t="shared" si="88"/>
        <v>11498605.497251948</v>
      </c>
      <c r="D241" s="96">
        <f t="shared" si="89"/>
        <v>9202880.2697181553</v>
      </c>
      <c r="E241" s="93">
        <f t="shared" si="79"/>
        <v>6.2906202109763068E-2</v>
      </c>
      <c r="F241" s="93">
        <f t="shared" si="79"/>
        <v>6.3907384056592242E-2</v>
      </c>
    </row>
    <row r="242" spans="1:6">
      <c r="A242" s="94">
        <v>47178</v>
      </c>
      <c r="C242" s="96">
        <f t="shared" si="88"/>
        <v>15560131.704551704</v>
      </c>
      <c r="D242" s="96">
        <f t="shared" si="89"/>
        <v>12404213.896319758</v>
      </c>
      <c r="E242" s="93">
        <f t="shared" si="79"/>
        <v>8.512586940172806E-2</v>
      </c>
      <c r="F242" s="93">
        <f t="shared" si="79"/>
        <v>8.6138343448914925E-2</v>
      </c>
    </row>
    <row r="243" spans="1:6">
      <c r="A243" s="95">
        <v>47209</v>
      </c>
      <c r="C243" s="96">
        <f t="shared" si="88"/>
        <v>16530042.082654888</v>
      </c>
      <c r="D243" s="96">
        <f t="shared" si="89"/>
        <v>13128201.617960649</v>
      </c>
      <c r="E243" s="93">
        <f t="shared" si="79"/>
        <v>9.0432023986116328E-2</v>
      </c>
      <c r="F243" s="93">
        <f t="shared" si="79"/>
        <v>9.1165917428270696E-2</v>
      </c>
    </row>
    <row r="244" spans="1:6">
      <c r="A244" s="94">
        <v>47239</v>
      </c>
      <c r="C244" s="96">
        <f t="shared" si="88"/>
        <v>17433897.824126597</v>
      </c>
      <c r="D244" s="96">
        <f t="shared" si="89"/>
        <v>13797197.061115753</v>
      </c>
      <c r="E244" s="93">
        <f t="shared" si="79"/>
        <v>9.537680898327773E-2</v>
      </c>
      <c r="F244" s="93">
        <f t="shared" si="79"/>
        <v>9.5811609588202784E-2</v>
      </c>
    </row>
    <row r="245" spans="1:6">
      <c r="A245" s="95">
        <v>47270</v>
      </c>
      <c r="C245" s="96">
        <f t="shared" si="88"/>
        <v>16350169.781226773</v>
      </c>
      <c r="D245" s="96">
        <f t="shared" si="89"/>
        <v>12896333.902548486</v>
      </c>
      <c r="E245" s="93">
        <f t="shared" si="79"/>
        <v>8.9447984369287192E-2</v>
      </c>
      <c r="F245" s="93">
        <f t="shared" si="79"/>
        <v>8.9555762921759499E-2</v>
      </c>
    </row>
    <row r="246" spans="1:6">
      <c r="A246" s="94">
        <v>47300</v>
      </c>
      <c r="C246" s="96">
        <f t="shared" si="88"/>
        <v>17613123.431909431</v>
      </c>
      <c r="D246" s="96">
        <f t="shared" si="89"/>
        <v>13848542.256185096</v>
      </c>
      <c r="E246" s="93">
        <f t="shared" si="79"/>
        <v>9.6357310689256473E-2</v>
      </c>
      <c r="F246" s="93">
        <f t="shared" si="79"/>
        <v>9.6168165036561087E-2</v>
      </c>
    </row>
    <row r="247" spans="1:6">
      <c r="A247" s="95">
        <v>47331</v>
      </c>
      <c r="C247" s="96">
        <f t="shared" si="88"/>
        <v>17544934.651633319</v>
      </c>
      <c r="D247" s="96">
        <f t="shared" si="89"/>
        <v>13753503.353165355</v>
      </c>
      <c r="E247" s="93">
        <f t="shared" si="79"/>
        <v>9.5984265697436164E-2</v>
      </c>
      <c r="F247" s="93">
        <f t="shared" si="79"/>
        <v>9.5508188214349768E-2</v>
      </c>
    </row>
    <row r="248" spans="1:6">
      <c r="A248" s="94">
        <v>47362</v>
      </c>
      <c r="C248" s="96">
        <f t="shared" si="88"/>
        <v>16564640.871367503</v>
      </c>
      <c r="D248" s="96">
        <f t="shared" si="89"/>
        <v>12947993.818576615</v>
      </c>
      <c r="E248" s="93">
        <f t="shared" si="79"/>
        <v>9.0621305929568421E-2</v>
      </c>
      <c r="F248" s="93">
        <f t="shared" si="79"/>
        <v>8.9914503880805144E-2</v>
      </c>
    </row>
    <row r="249" spans="1:6">
      <c r="A249" s="95">
        <v>47392</v>
      </c>
      <c r="C249" s="96">
        <f t="shared" si="88"/>
        <v>15165740.438872971</v>
      </c>
      <c r="D249" s="96">
        <f t="shared" si="89"/>
        <v>11822333.145297267</v>
      </c>
      <c r="E249" s="93">
        <f t="shared" ref="E249:F312" si="90">E237</f>
        <v>8.2968246316472982E-2</v>
      </c>
      <c r="F249" s="93">
        <f t="shared" si="90"/>
        <v>8.2097600166282647E-2</v>
      </c>
    </row>
    <row r="250" spans="1:6">
      <c r="A250" s="94">
        <v>47423</v>
      </c>
      <c r="C250" s="96">
        <f t="shared" si="88"/>
        <v>14346359.807951149</v>
      </c>
      <c r="D250" s="96">
        <f t="shared" si="89"/>
        <v>11154660.65706677</v>
      </c>
      <c r="E250" s="93">
        <f t="shared" si="90"/>
        <v>7.8485605044371617E-2</v>
      </c>
      <c r="F250" s="93">
        <f t="shared" si="90"/>
        <v>7.7461094976731412E-2</v>
      </c>
    </row>
    <row r="251" spans="1:6">
      <c r="A251" s="95">
        <v>47453</v>
      </c>
      <c r="C251" s="96">
        <f t="shared" si="88"/>
        <v>13806071.436453968</v>
      </c>
      <c r="D251" s="96">
        <f t="shared" si="89"/>
        <v>10708087.105533168</v>
      </c>
      <c r="E251" s="93">
        <f t="shared" si="90"/>
        <v>7.5529812752595099E-2</v>
      </c>
      <c r="F251" s="93">
        <f t="shared" si="90"/>
        <v>7.4359962871244578E-2</v>
      </c>
    </row>
    <row r="252" spans="1:6">
      <c r="A252" s="94">
        <v>47484</v>
      </c>
      <c r="C252" s="96">
        <f t="shared" ref="C252:C263" si="91">E252*J$66</f>
        <v>11067703.418873189</v>
      </c>
      <c r="D252" s="96">
        <f t="shared" ref="D252:D263" si="92">F252*K$66</f>
        <v>8858122.7085383609</v>
      </c>
      <c r="E252" s="93">
        <f t="shared" si="90"/>
        <v>5.6764564720126857E-2</v>
      </c>
      <c r="F252" s="93">
        <f t="shared" si="90"/>
        <v>5.7911467410285203E-2</v>
      </c>
    </row>
    <row r="253" spans="1:6">
      <c r="A253" s="95">
        <v>47515</v>
      </c>
      <c r="C253" s="96">
        <f t="shared" si="91"/>
        <v>12265172.675792459</v>
      </c>
      <c r="D253" s="96">
        <f t="shared" si="92"/>
        <v>9775256.5298395753</v>
      </c>
      <c r="E253" s="93">
        <f t="shared" si="90"/>
        <v>6.2906202109763068E-2</v>
      </c>
      <c r="F253" s="93">
        <f t="shared" si="90"/>
        <v>6.3907384056592242E-2</v>
      </c>
    </row>
    <row r="254" spans="1:6">
      <c r="A254" s="94">
        <v>47543</v>
      </c>
      <c r="C254" s="96">
        <f t="shared" si="91"/>
        <v>16597464.993473357</v>
      </c>
      <c r="D254" s="96">
        <f t="shared" si="92"/>
        <v>13175698.187285013</v>
      </c>
      <c r="E254" s="93">
        <f t="shared" si="90"/>
        <v>8.512586940172806E-2</v>
      </c>
      <c r="F254" s="93">
        <f t="shared" si="90"/>
        <v>8.6138343448914925E-2</v>
      </c>
    </row>
    <row r="255" spans="1:6">
      <c r="A255" s="95">
        <v>47574</v>
      </c>
      <c r="C255" s="96">
        <f t="shared" si="91"/>
        <v>17632035.513378728</v>
      </c>
      <c r="D255" s="96">
        <f t="shared" si="92"/>
        <v>13944714.570860168</v>
      </c>
      <c r="E255" s="93">
        <f t="shared" si="90"/>
        <v>9.0432023986116328E-2</v>
      </c>
      <c r="F255" s="93">
        <f t="shared" si="90"/>
        <v>9.1165917428270696E-2</v>
      </c>
    </row>
    <row r="256" spans="1:6">
      <c r="A256" s="94">
        <v>47604</v>
      </c>
      <c r="C256" s="96">
        <f t="shared" si="91"/>
        <v>18596147.791672505</v>
      </c>
      <c r="D256" s="96">
        <f t="shared" si="92"/>
        <v>14655318.412534958</v>
      </c>
      <c r="E256" s="93">
        <f t="shared" si="90"/>
        <v>9.537680898327773E-2</v>
      </c>
      <c r="F256" s="93">
        <f t="shared" si="90"/>
        <v>9.5811609588202784E-2</v>
      </c>
    </row>
    <row r="257" spans="1:6">
      <c r="A257" s="95">
        <v>47635</v>
      </c>
      <c r="C257" s="96">
        <f t="shared" si="91"/>
        <v>17440171.827200845</v>
      </c>
      <c r="D257" s="96">
        <f t="shared" si="92"/>
        <v>13698425.764235159</v>
      </c>
      <c r="E257" s="93">
        <f t="shared" si="90"/>
        <v>8.9447984369287192E-2</v>
      </c>
      <c r="F257" s="93">
        <f t="shared" si="90"/>
        <v>8.9555762921759499E-2</v>
      </c>
    </row>
    <row r="258" spans="1:6">
      <c r="A258" s="94">
        <v>47665</v>
      </c>
      <c r="C258" s="96">
        <f t="shared" si="91"/>
        <v>18787321.671662185</v>
      </c>
      <c r="D258" s="96">
        <f t="shared" si="92"/>
        <v>14709857.039428649</v>
      </c>
      <c r="E258" s="93">
        <f t="shared" si="90"/>
        <v>9.6357310689256473E-2</v>
      </c>
      <c r="F258" s="93">
        <f t="shared" si="90"/>
        <v>9.6168165036561087E-2</v>
      </c>
    </row>
    <row r="259" spans="1:6">
      <c r="A259" s="95">
        <v>47696</v>
      </c>
      <c r="C259" s="96">
        <f t="shared" si="91"/>
        <v>18714587.01137333</v>
      </c>
      <c r="D259" s="96">
        <f t="shared" si="92"/>
        <v>14608907.159597063</v>
      </c>
      <c r="E259" s="93">
        <f t="shared" si="90"/>
        <v>9.5984265697436164E-2</v>
      </c>
      <c r="F259" s="93">
        <f t="shared" si="90"/>
        <v>9.5508188214349768E-2</v>
      </c>
    </row>
    <row r="260" spans="1:6">
      <c r="A260" s="94">
        <v>47727</v>
      </c>
      <c r="C260" s="96">
        <f t="shared" si="91"/>
        <v>17668940.868383288</v>
      </c>
      <c r="D260" s="96">
        <f t="shared" si="92"/>
        <v>13753298.686264426</v>
      </c>
      <c r="E260" s="93">
        <f t="shared" si="90"/>
        <v>9.0621305929568421E-2</v>
      </c>
      <c r="F260" s="93">
        <f t="shared" si="90"/>
        <v>8.9914503880805144E-2</v>
      </c>
    </row>
    <row r="261" spans="1:6">
      <c r="A261" s="95">
        <v>47757</v>
      </c>
      <c r="C261" s="96">
        <f t="shared" si="91"/>
        <v>16176781.200422967</v>
      </c>
      <c r="D261" s="96">
        <f t="shared" si="92"/>
        <v>12557627.16557055</v>
      </c>
      <c r="E261" s="93">
        <f t="shared" si="90"/>
        <v>8.2968246316472982E-2</v>
      </c>
      <c r="F261" s="93">
        <f t="shared" si="90"/>
        <v>8.2097600166282647E-2</v>
      </c>
    </row>
    <row r="262" spans="1:6">
      <c r="A262" s="94">
        <v>47788</v>
      </c>
      <c r="C262" s="96">
        <f t="shared" si="91"/>
        <v>15302775.658806836</v>
      </c>
      <c r="D262" s="96">
        <f t="shared" si="92"/>
        <v>11848428.560450668</v>
      </c>
      <c r="E262" s="93">
        <f t="shared" si="90"/>
        <v>7.8485605044371617E-2</v>
      </c>
      <c r="F262" s="93">
        <f t="shared" si="90"/>
        <v>7.7461094976731412E-2</v>
      </c>
    </row>
    <row r="263" spans="1:6">
      <c r="A263" s="95">
        <v>47818</v>
      </c>
      <c r="C263" s="96">
        <f t="shared" si="91"/>
        <v>14726468.368960312</v>
      </c>
      <c r="D263" s="96">
        <f t="shared" si="92"/>
        <v>11374080.21539541</v>
      </c>
      <c r="E263" s="93">
        <f t="shared" si="90"/>
        <v>7.5529812752595099E-2</v>
      </c>
      <c r="F263" s="93">
        <f t="shared" si="90"/>
        <v>7.4359962871244578E-2</v>
      </c>
    </row>
    <row r="264" spans="1:6">
      <c r="A264" s="94">
        <v>47849</v>
      </c>
      <c r="C264" s="96">
        <f t="shared" ref="C264:C275" si="93">E264*J$67</f>
        <v>11768093.05743704</v>
      </c>
      <c r="D264" s="96">
        <f t="shared" ref="D264:D275" si="94">F264*K$67</f>
        <v>9381054.4567101896</v>
      </c>
      <c r="E264" s="93">
        <f t="shared" si="90"/>
        <v>5.6764564720126857E-2</v>
      </c>
      <c r="F264" s="93">
        <f t="shared" si="90"/>
        <v>5.7911467410285203E-2</v>
      </c>
    </row>
    <row r="265" spans="1:6">
      <c r="A265" s="95">
        <v>47880</v>
      </c>
      <c r="C265" s="96">
        <f t="shared" si="93"/>
        <v>13041340.913429972</v>
      </c>
      <c r="D265" s="96">
        <f t="shared" si="94"/>
        <v>10352330.493948225</v>
      </c>
      <c r="E265" s="93">
        <f t="shared" si="90"/>
        <v>6.2906202109763068E-2</v>
      </c>
      <c r="F265" s="93">
        <f t="shared" si="90"/>
        <v>6.3907384056592242E-2</v>
      </c>
    </row>
    <row r="266" spans="1:6">
      <c r="A266" s="94">
        <v>47908</v>
      </c>
      <c r="C266" s="96">
        <f t="shared" si="93"/>
        <v>17647790.618212447</v>
      </c>
      <c r="D266" s="96">
        <f t="shared" si="94"/>
        <v>13953514.33560051</v>
      </c>
      <c r="E266" s="93">
        <f t="shared" si="90"/>
        <v>8.512586940172806E-2</v>
      </c>
      <c r="F266" s="93">
        <f t="shared" si="90"/>
        <v>8.6138343448914925E-2</v>
      </c>
    </row>
    <row r="267" spans="1:6">
      <c r="A267" s="95">
        <v>47939</v>
      </c>
      <c r="C267" s="96">
        <f t="shared" si="93"/>
        <v>18747831.131763447</v>
      </c>
      <c r="D267" s="96">
        <f t="shared" si="94"/>
        <v>14767928.948018003</v>
      </c>
      <c r="E267" s="93">
        <f t="shared" si="90"/>
        <v>9.0432023986116328E-2</v>
      </c>
      <c r="F267" s="93">
        <f t="shared" si="90"/>
        <v>9.1165917428270696E-2</v>
      </c>
    </row>
    <row r="268" spans="1:6">
      <c r="A268" s="94">
        <v>47969</v>
      </c>
      <c r="C268" s="96">
        <f t="shared" si="93"/>
        <v>19772954.644689485</v>
      </c>
      <c r="D268" s="96">
        <f t="shared" si="94"/>
        <v>15520482.683751771</v>
      </c>
      <c r="E268" s="93">
        <f t="shared" si="90"/>
        <v>9.537680898327773E-2</v>
      </c>
      <c r="F268" s="93">
        <f t="shared" si="90"/>
        <v>9.5811609588202784E-2</v>
      </c>
    </row>
    <row r="269" spans="1:6">
      <c r="A269" s="95">
        <v>48000</v>
      </c>
      <c r="C269" s="96">
        <f t="shared" si="93"/>
        <v>18543825.87178928</v>
      </c>
      <c r="D269" s="96">
        <f t="shared" si="94"/>
        <v>14507100.690942682</v>
      </c>
      <c r="E269" s="93">
        <f t="shared" si="90"/>
        <v>8.9447984369287192E-2</v>
      </c>
      <c r="F269" s="93">
        <f t="shared" si="90"/>
        <v>8.9555762921759499E-2</v>
      </c>
    </row>
    <row r="270" spans="1:6">
      <c r="A270" s="94">
        <v>48030</v>
      </c>
      <c r="C270" s="96">
        <f t="shared" si="93"/>
        <v>19976226.445958886</v>
      </c>
      <c r="D270" s="96">
        <f t="shared" si="94"/>
        <v>15578240.952147711</v>
      </c>
      <c r="E270" s="93">
        <f t="shared" si="90"/>
        <v>9.6357310689256473E-2</v>
      </c>
      <c r="F270" s="93">
        <f t="shared" si="90"/>
        <v>9.6168165036561087E-2</v>
      </c>
    </row>
    <row r="271" spans="1:6">
      <c r="A271" s="95">
        <v>48061</v>
      </c>
      <c r="C271" s="96">
        <f t="shared" si="93"/>
        <v>19898888.969665412</v>
      </c>
      <c r="D271" s="96">
        <f t="shared" si="94"/>
        <v>15471331.581928033</v>
      </c>
      <c r="E271" s="93">
        <f t="shared" si="90"/>
        <v>9.5984265697436164E-2</v>
      </c>
      <c r="F271" s="93">
        <f t="shared" si="90"/>
        <v>9.5508188214349768E-2</v>
      </c>
    </row>
    <row r="272" spans="1:6">
      <c r="A272" s="94">
        <v>48092</v>
      </c>
      <c r="C272" s="96">
        <f t="shared" si="93"/>
        <v>18787071.942216575</v>
      </c>
      <c r="D272" s="96">
        <f t="shared" si="94"/>
        <v>14565212.989303507</v>
      </c>
      <c r="E272" s="93">
        <f t="shared" si="90"/>
        <v>9.0621305929568421E-2</v>
      </c>
      <c r="F272" s="93">
        <f t="shared" si="90"/>
        <v>8.9914503880805144E-2</v>
      </c>
    </row>
    <row r="273" spans="1:6">
      <c r="A273" s="95">
        <v>48122</v>
      </c>
      <c r="C273" s="96">
        <f t="shared" si="93"/>
        <v>17200484.990567014</v>
      </c>
      <c r="D273" s="96">
        <f t="shared" si="94"/>
        <v>13298956.016236857</v>
      </c>
      <c r="E273" s="93">
        <f t="shared" si="90"/>
        <v>8.2968246316472982E-2</v>
      </c>
      <c r="F273" s="93">
        <f t="shared" si="90"/>
        <v>8.2097600166282647E-2</v>
      </c>
    </row>
    <row r="274" spans="1:6">
      <c r="A274" s="94">
        <v>48153</v>
      </c>
      <c r="C274" s="96">
        <f t="shared" si="93"/>
        <v>16271170.375132421</v>
      </c>
      <c r="D274" s="96">
        <f t="shared" si="94"/>
        <v>12547890.474004116</v>
      </c>
      <c r="E274" s="93">
        <f t="shared" si="90"/>
        <v>7.8485605044371617E-2</v>
      </c>
      <c r="F274" s="93">
        <f t="shared" si="90"/>
        <v>7.7461094976731412E-2</v>
      </c>
    </row>
    <row r="275" spans="1:6">
      <c r="A275" s="95">
        <v>48183</v>
      </c>
      <c r="C275" s="96">
        <f t="shared" si="93"/>
        <v>15658393.039138019</v>
      </c>
      <c r="D275" s="96">
        <f t="shared" si="94"/>
        <v>12045539.377408393</v>
      </c>
      <c r="E275" s="93">
        <f t="shared" si="90"/>
        <v>7.5529812752595099E-2</v>
      </c>
      <c r="F275" s="93">
        <f t="shared" si="90"/>
        <v>7.4359962871244578E-2</v>
      </c>
    </row>
    <row r="276" spans="1:6">
      <c r="A276" s="94">
        <v>48214</v>
      </c>
      <c r="C276" s="96">
        <f t="shared" ref="C276:C287" si="95">E276*J$68</f>
        <v>12476839.121102469</v>
      </c>
      <c r="D276" s="96">
        <f t="shared" ref="D276:D287" si="96">F276*K$68</f>
        <v>9908369.6396732386</v>
      </c>
      <c r="E276" s="93">
        <f t="shared" si="90"/>
        <v>5.6764564720126857E-2</v>
      </c>
      <c r="F276" s="93">
        <f t="shared" si="90"/>
        <v>5.7911467410285203E-2</v>
      </c>
    </row>
    <row r="277" spans="1:6">
      <c r="A277" s="95">
        <v>48245</v>
      </c>
      <c r="C277" s="96">
        <f t="shared" si="95"/>
        <v>13826769.698892469</v>
      </c>
      <c r="D277" s="96">
        <f t="shared" si="96"/>
        <v>10934241.735770889</v>
      </c>
      <c r="E277" s="93">
        <f t="shared" si="90"/>
        <v>6.2906202109763068E-2</v>
      </c>
      <c r="F277" s="93">
        <f t="shared" si="90"/>
        <v>6.3907384056592242E-2</v>
      </c>
    </row>
    <row r="278" spans="1:6">
      <c r="A278" s="94">
        <v>48274</v>
      </c>
      <c r="C278" s="96">
        <f t="shared" si="95"/>
        <v>18710647.792437907</v>
      </c>
      <c r="D278" s="96">
        <f t="shared" si="96"/>
        <v>14737850.467408344</v>
      </c>
      <c r="E278" s="93">
        <f t="shared" si="90"/>
        <v>8.512586940172806E-2</v>
      </c>
      <c r="F278" s="93">
        <f t="shared" si="90"/>
        <v>8.6138343448914925E-2</v>
      </c>
    </row>
    <row r="279" spans="1:6">
      <c r="A279" s="95">
        <v>48305</v>
      </c>
      <c r="C279" s="96">
        <f t="shared" si="95"/>
        <v>19876939.429263212</v>
      </c>
      <c r="D279" s="96">
        <f t="shared" si="96"/>
        <v>15598043.855797818</v>
      </c>
      <c r="E279" s="93">
        <f t="shared" si="90"/>
        <v>9.0432023986116328E-2</v>
      </c>
      <c r="F279" s="93">
        <f t="shared" si="90"/>
        <v>9.1165917428270696E-2</v>
      </c>
    </row>
    <row r="280" spans="1:6">
      <c r="A280" s="94">
        <v>48335</v>
      </c>
      <c r="C280" s="96">
        <f t="shared" si="95"/>
        <v>20963802.108510513</v>
      </c>
      <c r="D280" s="96">
        <f t="shared" si="96"/>
        <v>16392899.127321534</v>
      </c>
      <c r="E280" s="93">
        <f t="shared" si="90"/>
        <v>9.537680898327773E-2</v>
      </c>
      <c r="F280" s="93">
        <f t="shared" si="90"/>
        <v>9.5811609588202784E-2</v>
      </c>
    </row>
    <row r="281" spans="1:6">
      <c r="A281" s="95">
        <v>48366</v>
      </c>
      <c r="C281" s="96">
        <f t="shared" si="95"/>
        <v>19660647.733052686</v>
      </c>
      <c r="D281" s="96">
        <f t="shared" si="96"/>
        <v>15322554.272457281</v>
      </c>
      <c r="E281" s="93">
        <f t="shared" si="90"/>
        <v>8.9447984369287192E-2</v>
      </c>
      <c r="F281" s="93">
        <f t="shared" si="90"/>
        <v>8.9555762921759499E-2</v>
      </c>
    </row>
    <row r="282" spans="1:6">
      <c r="A282" s="94">
        <v>48396</v>
      </c>
      <c r="C282" s="96">
        <f t="shared" si="95"/>
        <v>21179316.172676776</v>
      </c>
      <c r="D282" s="96">
        <f t="shared" si="96"/>
        <v>16453904.025614718</v>
      </c>
      <c r="E282" s="93">
        <f t="shared" si="90"/>
        <v>9.6357310689256473E-2</v>
      </c>
      <c r="F282" s="93">
        <f t="shared" si="90"/>
        <v>9.6168165036561087E-2</v>
      </c>
    </row>
    <row r="283" spans="1:6">
      <c r="A283" s="95">
        <v>48427</v>
      </c>
      <c r="C283" s="96">
        <f t="shared" si="95"/>
        <v>21097320.963679343</v>
      </c>
      <c r="D283" s="96">
        <f t="shared" si="96"/>
        <v>16340985.210041324</v>
      </c>
      <c r="E283" s="93">
        <f t="shared" si="90"/>
        <v>9.5984265697436164E-2</v>
      </c>
      <c r="F283" s="93">
        <f t="shared" si="90"/>
        <v>9.5508188214349768E-2</v>
      </c>
    </row>
    <row r="284" spans="1:6">
      <c r="A284" s="94">
        <v>48458</v>
      </c>
      <c r="C284" s="96">
        <f t="shared" si="95"/>
        <v>19918543.559738364</v>
      </c>
      <c r="D284" s="96">
        <f t="shared" si="96"/>
        <v>15383933.100970333</v>
      </c>
      <c r="E284" s="93">
        <f t="shared" si="90"/>
        <v>9.0621305929568421E-2</v>
      </c>
      <c r="F284" s="93">
        <f t="shared" si="90"/>
        <v>8.9914503880805144E-2</v>
      </c>
    </row>
    <row r="285" spans="1:6">
      <c r="A285" s="95">
        <v>48488</v>
      </c>
      <c r="C285" s="96">
        <f t="shared" si="95"/>
        <v>18236402.702187803</v>
      </c>
      <c r="D285" s="96">
        <f t="shared" si="96"/>
        <v>14046498.998454951</v>
      </c>
      <c r="E285" s="93">
        <f t="shared" si="90"/>
        <v>8.2968246316472982E-2</v>
      </c>
      <c r="F285" s="93">
        <f t="shared" si="90"/>
        <v>8.2097600166282647E-2</v>
      </c>
    </row>
    <row r="286" spans="1:6">
      <c r="A286" s="94">
        <v>48519</v>
      </c>
      <c r="C286" s="96">
        <f t="shared" si="95"/>
        <v>17251119.114347797</v>
      </c>
      <c r="D286" s="96">
        <f t="shared" si="96"/>
        <v>13253215.572758542</v>
      </c>
      <c r="E286" s="93">
        <f t="shared" si="90"/>
        <v>7.8485605044371617E-2</v>
      </c>
      <c r="F286" s="93">
        <f t="shared" si="90"/>
        <v>7.7461094976731412E-2</v>
      </c>
    </row>
    <row r="287" spans="1:6">
      <c r="A287" s="95">
        <v>48549</v>
      </c>
      <c r="C287" s="96">
        <f t="shared" si="95"/>
        <v>16601436.604110662</v>
      </c>
      <c r="D287" s="96">
        <f t="shared" si="96"/>
        <v>12722626.993731024</v>
      </c>
      <c r="E287" s="93">
        <f t="shared" si="90"/>
        <v>7.5529812752595099E-2</v>
      </c>
      <c r="F287" s="93">
        <f t="shared" si="90"/>
        <v>7.4359962871244578E-2</v>
      </c>
    </row>
    <row r="288" spans="1:6">
      <c r="A288" s="94">
        <v>48580</v>
      </c>
      <c r="C288" s="96">
        <f t="shared" ref="C288:C299" si="97">E288*J$69</f>
        <v>13193393.150645152</v>
      </c>
      <c r="D288" s="96">
        <f t="shared" ref="D288:D299" si="98">F288*K$69</f>
        <v>10439860.1815251</v>
      </c>
      <c r="E288" s="93">
        <f t="shared" si="90"/>
        <v>5.6764564720126857E-2</v>
      </c>
      <c r="F288" s="93">
        <f t="shared" si="90"/>
        <v>5.7911467410285203E-2</v>
      </c>
    </row>
    <row r="289" spans="1:6">
      <c r="A289" s="95">
        <v>48611</v>
      </c>
      <c r="C289" s="96">
        <f t="shared" si="97"/>
        <v>14620851.232455162</v>
      </c>
      <c r="D289" s="96">
        <f t="shared" si="98"/>
        <v>11520760.636076648</v>
      </c>
      <c r="E289" s="93">
        <f t="shared" si="90"/>
        <v>6.2906202109763068E-2</v>
      </c>
      <c r="F289" s="93">
        <f t="shared" si="90"/>
        <v>6.3907384056592242E-2</v>
      </c>
    </row>
    <row r="290" spans="1:6">
      <c r="A290" s="94">
        <v>48639</v>
      </c>
      <c r="C290" s="96">
        <f t="shared" si="97"/>
        <v>19785214.029999573</v>
      </c>
      <c r="D290" s="96">
        <f t="shared" si="98"/>
        <v>15528397.0876405</v>
      </c>
      <c r="E290" s="93">
        <f t="shared" si="90"/>
        <v>8.512586940172806E-2</v>
      </c>
      <c r="F290" s="93">
        <f t="shared" si="90"/>
        <v>8.6138343448914925E-2</v>
      </c>
    </row>
    <row r="291" spans="1:6">
      <c r="A291" s="95">
        <v>48670</v>
      </c>
      <c r="C291" s="96">
        <f t="shared" si="97"/>
        <v>21018486.651662268</v>
      </c>
      <c r="D291" s="96">
        <f t="shared" si="98"/>
        <v>16434731.735058295</v>
      </c>
      <c r="E291" s="93">
        <f t="shared" si="90"/>
        <v>9.0432023986116328E-2</v>
      </c>
      <c r="F291" s="93">
        <f t="shared" si="90"/>
        <v>9.1165917428270696E-2</v>
      </c>
    </row>
    <row r="292" spans="1:6">
      <c r="A292" s="94">
        <v>48700</v>
      </c>
      <c r="C292" s="96">
        <f t="shared" si="97"/>
        <v>22167768.652407192</v>
      </c>
      <c r="D292" s="96">
        <f t="shared" si="98"/>
        <v>17272223.492130999</v>
      </c>
      <c r="E292" s="93">
        <f t="shared" si="90"/>
        <v>9.537680898327773E-2</v>
      </c>
      <c r="F292" s="93">
        <f t="shared" si="90"/>
        <v>9.5811609588202784E-2</v>
      </c>
    </row>
    <row r="293" spans="1:6">
      <c r="A293" s="95">
        <v>48731</v>
      </c>
      <c r="C293" s="96">
        <f t="shared" si="97"/>
        <v>20789773.164566088</v>
      </c>
      <c r="D293" s="96">
        <f t="shared" si="98"/>
        <v>16144464.734922774</v>
      </c>
      <c r="E293" s="93">
        <f t="shared" si="90"/>
        <v>8.9447984369287192E-2</v>
      </c>
      <c r="F293" s="93">
        <f t="shared" si="90"/>
        <v>8.9555762921759499E-2</v>
      </c>
    </row>
    <row r="294" spans="1:6">
      <c r="A294" s="94">
        <v>48761</v>
      </c>
      <c r="C294" s="96">
        <f t="shared" si="97"/>
        <v>22395659.847479969</v>
      </c>
      <c r="D294" s="96">
        <f t="shared" si="98"/>
        <v>17336500.727612697</v>
      </c>
      <c r="E294" s="93">
        <f t="shared" si="90"/>
        <v>9.6357310689256473E-2</v>
      </c>
      <c r="F294" s="93">
        <f t="shared" si="90"/>
        <v>9.6168165036561087E-2</v>
      </c>
    </row>
    <row r="295" spans="1:6">
      <c r="A295" s="95">
        <v>48792</v>
      </c>
      <c r="C295" s="96">
        <f t="shared" si="97"/>
        <v>22308955.593439959</v>
      </c>
      <c r="D295" s="96">
        <f t="shared" si="98"/>
        <v>17217524.883016679</v>
      </c>
      <c r="E295" s="93">
        <f t="shared" si="90"/>
        <v>9.5984265697436164E-2</v>
      </c>
      <c r="F295" s="93">
        <f t="shared" si="90"/>
        <v>9.5508188214349768E-2</v>
      </c>
    </row>
    <row r="296" spans="1:6">
      <c r="A296" s="94">
        <v>48823</v>
      </c>
      <c r="C296" s="96">
        <f t="shared" si="97"/>
        <v>21062480.137890767</v>
      </c>
      <c r="D296" s="96">
        <f t="shared" si="98"/>
        <v>16209135.958452461</v>
      </c>
      <c r="E296" s="93">
        <f t="shared" si="90"/>
        <v>9.0621305929568421E-2</v>
      </c>
      <c r="F296" s="93">
        <f t="shared" si="90"/>
        <v>8.9914503880805144E-2</v>
      </c>
    </row>
    <row r="297" spans="1:6">
      <c r="A297" s="95">
        <v>48853</v>
      </c>
      <c r="C297" s="96">
        <f t="shared" si="97"/>
        <v>19283732.696089424</v>
      </c>
      <c r="D297" s="96">
        <f t="shared" si="98"/>
        <v>14799961.135547431</v>
      </c>
      <c r="E297" s="93">
        <f t="shared" si="90"/>
        <v>8.2968246316472982E-2</v>
      </c>
      <c r="F297" s="93">
        <f t="shared" si="90"/>
        <v>8.2097600166282647E-2</v>
      </c>
    </row>
    <row r="298" spans="1:6">
      <c r="A298" s="94">
        <v>48884</v>
      </c>
      <c r="C298" s="96">
        <f t="shared" si="97"/>
        <v>18241863.548537027</v>
      </c>
      <c r="D298" s="96">
        <f t="shared" si="98"/>
        <v>13964125.538999697</v>
      </c>
      <c r="E298" s="93">
        <f t="shared" si="90"/>
        <v>7.8485605044371617E-2</v>
      </c>
      <c r="F298" s="93">
        <f t="shared" si="90"/>
        <v>7.7461094976731412E-2</v>
      </c>
    </row>
    <row r="299" spans="1:6">
      <c r="A299" s="95">
        <v>48914</v>
      </c>
      <c r="C299" s="96">
        <f t="shared" si="97"/>
        <v>17554869.294827424</v>
      </c>
      <c r="D299" s="96">
        <f t="shared" si="98"/>
        <v>13405075.88901671</v>
      </c>
      <c r="E299" s="93">
        <f t="shared" si="90"/>
        <v>7.5529812752595099E-2</v>
      </c>
      <c r="F299" s="93">
        <f t="shared" si="90"/>
        <v>7.4359962871244578E-2</v>
      </c>
    </row>
    <row r="300" spans="1:6">
      <c r="A300" s="94">
        <v>48945</v>
      </c>
      <c r="C300" s="96">
        <f t="shared" ref="C300:C311" si="99">E300*J$70</f>
        <v>13916169.371185066</v>
      </c>
      <c r="D300" s="96">
        <f t="shared" ref="D300:D311" si="100">F300*K$70</f>
        <v>10975234.324292965</v>
      </c>
      <c r="E300" s="93">
        <f t="shared" si="90"/>
        <v>5.6764564720126857E-2</v>
      </c>
      <c r="F300" s="93">
        <f t="shared" si="90"/>
        <v>5.7911467410285203E-2</v>
      </c>
    </row>
    <row r="301" spans="1:6">
      <c r="A301" s="95">
        <v>48976</v>
      </c>
      <c r="C301" s="96">
        <f t="shared" si="99"/>
        <v>15421828.166455917</v>
      </c>
      <c r="D301" s="96">
        <f t="shared" si="100"/>
        <v>12111565.229464626</v>
      </c>
      <c r="E301" s="93">
        <f t="shared" si="90"/>
        <v>6.2906202109763068E-2</v>
      </c>
      <c r="F301" s="93">
        <f t="shared" si="90"/>
        <v>6.3907384056592242E-2</v>
      </c>
    </row>
    <row r="302" spans="1:6">
      <c r="A302" s="94">
        <v>49004</v>
      </c>
      <c r="C302" s="96">
        <f t="shared" si="99"/>
        <v>20869111.254609838</v>
      </c>
      <c r="D302" s="96">
        <f t="shared" si="100"/>
        <v>16324720.231322683</v>
      </c>
      <c r="E302" s="93">
        <f t="shared" si="90"/>
        <v>8.512586940172806E-2</v>
      </c>
      <c r="F302" s="93">
        <f t="shared" si="90"/>
        <v>8.6138343448914925E-2</v>
      </c>
    </row>
    <row r="303" spans="1:6">
      <c r="A303" s="95">
        <v>49035</v>
      </c>
      <c r="C303" s="96">
        <f t="shared" si="99"/>
        <v>22169946.489938535</v>
      </c>
      <c r="D303" s="96">
        <f t="shared" si="100"/>
        <v>17277533.29190743</v>
      </c>
      <c r="E303" s="93">
        <f t="shared" si="90"/>
        <v>9.0432023986116328E-2</v>
      </c>
      <c r="F303" s="93">
        <f t="shared" si="90"/>
        <v>9.1165917428270696E-2</v>
      </c>
    </row>
    <row r="304" spans="1:6">
      <c r="A304" s="94">
        <v>49065</v>
      </c>
      <c r="C304" s="96">
        <f t="shared" si="99"/>
        <v>23382189.829843763</v>
      </c>
      <c r="D304" s="96">
        <f t="shared" si="100"/>
        <v>18157973.079291057</v>
      </c>
      <c r="E304" s="93">
        <f t="shared" si="90"/>
        <v>9.537680898327773E-2</v>
      </c>
      <c r="F304" s="93">
        <f t="shared" si="90"/>
        <v>9.5811609588202784E-2</v>
      </c>
    </row>
    <row r="305" spans="1:6">
      <c r="A305" s="95">
        <v>49096</v>
      </c>
      <c r="C305" s="96">
        <f t="shared" si="99"/>
        <v>21928703.347438142</v>
      </c>
      <c r="D305" s="96">
        <f t="shared" si="100"/>
        <v>16972380.896405566</v>
      </c>
      <c r="E305" s="93">
        <f t="shared" si="90"/>
        <v>8.9447984369287192E-2</v>
      </c>
      <c r="F305" s="93">
        <f t="shared" si="90"/>
        <v>8.9555762921759499E-2</v>
      </c>
    </row>
    <row r="306" spans="1:6">
      <c r="A306" s="94">
        <v>49126</v>
      </c>
      <c r="C306" s="96">
        <f t="shared" si="99"/>
        <v>23622565.632537059</v>
      </c>
      <c r="D306" s="96">
        <f t="shared" si="100"/>
        <v>18225546.562926196</v>
      </c>
      <c r="E306" s="93">
        <f t="shared" si="90"/>
        <v>9.6357310689256473E-2</v>
      </c>
      <c r="F306" s="93">
        <f t="shared" si="90"/>
        <v>9.6168165036561087E-2</v>
      </c>
    </row>
    <row r="307" spans="1:6">
      <c r="A307" s="95">
        <v>49157</v>
      </c>
      <c r="C307" s="96">
        <f t="shared" si="99"/>
        <v>23531111.442500733</v>
      </c>
      <c r="D307" s="96">
        <f t="shared" si="100"/>
        <v>18100469.43060188</v>
      </c>
      <c r="E307" s="93">
        <f t="shared" si="90"/>
        <v>9.5984265697436164E-2</v>
      </c>
      <c r="F307" s="93">
        <f t="shared" si="90"/>
        <v>9.5508188214349768E-2</v>
      </c>
    </row>
    <row r="308" spans="1:6">
      <c r="A308" s="94">
        <v>49188</v>
      </c>
      <c r="C308" s="96">
        <f t="shared" si="99"/>
        <v>22216350.07987133</v>
      </c>
      <c r="D308" s="96">
        <f t="shared" si="100"/>
        <v>17040368.572479341</v>
      </c>
      <c r="E308" s="93">
        <f t="shared" si="90"/>
        <v>9.0621305929568421E-2</v>
      </c>
      <c r="F308" s="93">
        <f t="shared" si="90"/>
        <v>8.9914503880805144E-2</v>
      </c>
    </row>
    <row r="309" spans="1:6">
      <c r="A309" s="95">
        <v>49218</v>
      </c>
      <c r="C309" s="96">
        <f t="shared" si="99"/>
        <v>20340157.171342775</v>
      </c>
      <c r="D309" s="96">
        <f t="shared" si="100"/>
        <v>15558928.819804665</v>
      </c>
      <c r="E309" s="93">
        <f t="shared" si="90"/>
        <v>8.2968246316472982E-2</v>
      </c>
      <c r="F309" s="93">
        <f t="shared" si="90"/>
        <v>8.2097600166282647E-2</v>
      </c>
    </row>
    <row r="310" spans="1:6">
      <c r="A310" s="94">
        <v>49249</v>
      </c>
      <c r="C310" s="96">
        <f t="shared" si="99"/>
        <v>19241211.103837591</v>
      </c>
      <c r="D310" s="96">
        <f t="shared" si="100"/>
        <v>14680230.123731086</v>
      </c>
      <c r="E310" s="93">
        <f t="shared" si="90"/>
        <v>7.8485605044371617E-2</v>
      </c>
      <c r="F310" s="93">
        <f t="shared" si="90"/>
        <v>7.7461094976731412E-2</v>
      </c>
    </row>
    <row r="311" spans="1:6">
      <c r="A311" s="95">
        <v>49279</v>
      </c>
      <c r="C311" s="96">
        <f t="shared" si="99"/>
        <v>18516581.110439248</v>
      </c>
      <c r="D311" s="96">
        <f t="shared" si="100"/>
        <v>14092511.437772505</v>
      </c>
      <c r="E311" s="93">
        <f t="shared" si="90"/>
        <v>7.5529812752595099E-2</v>
      </c>
      <c r="F311" s="93">
        <f t="shared" si="90"/>
        <v>7.4359962871244578E-2</v>
      </c>
    </row>
    <row r="312" spans="1:6">
      <c r="A312" s="94">
        <v>49310</v>
      </c>
      <c r="C312" s="96">
        <f t="shared" ref="C312:C323" si="101">E312*J$71</f>
        <v>14644476.276794791</v>
      </c>
      <c r="D312" s="96">
        <f t="shared" ref="D312:D323" si="102">F312*K$71</f>
        <v>11514273.79965616</v>
      </c>
      <c r="E312" s="93">
        <f t="shared" si="90"/>
        <v>5.6764564720126857E-2</v>
      </c>
      <c r="F312" s="93">
        <f t="shared" si="90"/>
        <v>5.7911467410285203E-2</v>
      </c>
    </row>
    <row r="313" spans="1:6">
      <c r="A313" s="95">
        <v>49341</v>
      </c>
      <c r="C313" s="96">
        <f t="shared" si="101"/>
        <v>16228934.177540628</v>
      </c>
      <c r="D313" s="96">
        <f t="shared" si="102"/>
        <v>12706414.649004314</v>
      </c>
      <c r="E313" s="93">
        <f t="shared" ref="E313:F376" si="103">E301</f>
        <v>6.2906202109763068E-2</v>
      </c>
      <c r="F313" s="93">
        <f t="shared" si="103"/>
        <v>6.3907384056592242E-2</v>
      </c>
    </row>
    <row r="314" spans="1:6">
      <c r="A314" s="94">
        <v>49369</v>
      </c>
      <c r="C314" s="96">
        <f t="shared" si="101"/>
        <v>21961302.462927654</v>
      </c>
      <c r="D314" s="96">
        <f t="shared" si="102"/>
        <v>17126495.243038435</v>
      </c>
      <c r="E314" s="93">
        <f t="shared" si="103"/>
        <v>8.512586940172806E-2</v>
      </c>
      <c r="F314" s="93">
        <f t="shared" si="103"/>
        <v>8.6138343448914925E-2</v>
      </c>
    </row>
    <row r="315" spans="1:6">
      <c r="A315" s="95">
        <v>49400</v>
      </c>
      <c r="C315" s="96">
        <f t="shared" si="101"/>
        <v>23330217.301175818</v>
      </c>
      <c r="D315" s="96">
        <f t="shared" si="102"/>
        <v>18126104.922002435</v>
      </c>
      <c r="E315" s="93">
        <f t="shared" si="103"/>
        <v>9.0432023986116328E-2</v>
      </c>
      <c r="F315" s="93">
        <f t="shared" si="103"/>
        <v>9.1165917428270696E-2</v>
      </c>
    </row>
    <row r="316" spans="1:6">
      <c r="A316" s="94">
        <v>49430</v>
      </c>
      <c r="C316" s="96">
        <f t="shared" si="101"/>
        <v>24605903.760533191</v>
      </c>
      <c r="D316" s="96">
        <f t="shared" si="102"/>
        <v>19049786.774845172</v>
      </c>
      <c r="E316" s="93">
        <f t="shared" si="103"/>
        <v>9.537680898327773E-2</v>
      </c>
      <c r="F316" s="93">
        <f t="shared" si="103"/>
        <v>9.5811609588202784E-2</v>
      </c>
    </row>
    <row r="317" spans="1:6">
      <c r="A317" s="95">
        <v>49461</v>
      </c>
      <c r="C317" s="96">
        <f t="shared" si="101"/>
        <v>23076348.626323268</v>
      </c>
      <c r="D317" s="96">
        <f t="shared" si="102"/>
        <v>17805965.221235197</v>
      </c>
      <c r="E317" s="93">
        <f t="shared" si="103"/>
        <v>8.9447984369287192E-2</v>
      </c>
      <c r="F317" s="93">
        <f t="shared" si="103"/>
        <v>8.9555762921759499E-2</v>
      </c>
    </row>
    <row r="318" spans="1:6">
      <c r="A318" s="94">
        <v>49491</v>
      </c>
      <c r="C318" s="96">
        <f t="shared" si="101"/>
        <v>24858859.703089222</v>
      </c>
      <c r="D318" s="96">
        <f t="shared" si="102"/>
        <v>19120679.073741186</v>
      </c>
      <c r="E318" s="93">
        <f t="shared" si="103"/>
        <v>9.6357310689256473E-2</v>
      </c>
      <c r="F318" s="93">
        <f t="shared" si="103"/>
        <v>9.6168165036561087E-2</v>
      </c>
    </row>
    <row r="319" spans="1:6">
      <c r="A319" s="95">
        <v>49522</v>
      </c>
      <c r="C319" s="96">
        <f t="shared" si="101"/>
        <v>24762619.230536938</v>
      </c>
      <c r="D319" s="96">
        <f t="shared" si="102"/>
        <v>18989458.882435542</v>
      </c>
      <c r="E319" s="93">
        <f t="shared" si="103"/>
        <v>9.5984265697436164E-2</v>
      </c>
      <c r="F319" s="93">
        <f t="shared" si="103"/>
        <v>9.5508188214349768E-2</v>
      </c>
    </row>
    <row r="320" spans="1:6">
      <c r="A320" s="94">
        <v>49553</v>
      </c>
      <c r="C320" s="96">
        <f t="shared" si="101"/>
        <v>23379049.436931226</v>
      </c>
      <c r="D320" s="96">
        <f t="shared" si="102"/>
        <v>17877292.055285845</v>
      </c>
      <c r="E320" s="93">
        <f t="shared" si="103"/>
        <v>9.0621305929568421E-2</v>
      </c>
      <c r="F320" s="93">
        <f t="shared" si="103"/>
        <v>8.9914503880805144E-2</v>
      </c>
    </row>
    <row r="321" spans="1:6">
      <c r="A321" s="95">
        <v>49583</v>
      </c>
      <c r="C321" s="96">
        <f t="shared" si="101"/>
        <v>21404665.408771235</v>
      </c>
      <c r="D321" s="96">
        <f t="shared" si="102"/>
        <v>16323092.625371622</v>
      </c>
      <c r="E321" s="93">
        <f t="shared" si="103"/>
        <v>8.2968246316472982E-2</v>
      </c>
      <c r="F321" s="93">
        <f t="shared" si="103"/>
        <v>8.2097600166282647E-2</v>
      </c>
    </row>
    <row r="322" spans="1:6">
      <c r="A322" s="94">
        <v>49614</v>
      </c>
      <c r="C322" s="96">
        <f t="shared" si="101"/>
        <v>20248205.668608837</v>
      </c>
      <c r="D322" s="96">
        <f t="shared" si="102"/>
        <v>15401237.376085743</v>
      </c>
      <c r="E322" s="93">
        <f t="shared" si="103"/>
        <v>7.8485605044371617E-2</v>
      </c>
      <c r="F322" s="93">
        <f t="shared" si="103"/>
        <v>7.7461094976731412E-2</v>
      </c>
    </row>
    <row r="323" spans="1:6">
      <c r="A323" s="95">
        <v>49644</v>
      </c>
      <c r="C323" s="96">
        <f t="shared" si="101"/>
        <v>19485651.946767185</v>
      </c>
      <c r="D323" s="96">
        <f t="shared" si="102"/>
        <v>14784653.377298348</v>
      </c>
      <c r="E323" s="93">
        <f t="shared" si="103"/>
        <v>7.5529812752595099E-2</v>
      </c>
      <c r="F323" s="93">
        <f t="shared" si="103"/>
        <v>7.4359962871244578E-2</v>
      </c>
    </row>
    <row r="324" spans="1:6">
      <c r="A324" s="94">
        <v>49675</v>
      </c>
      <c r="C324" s="96">
        <f t="shared" ref="C324:C335" si="104">E324*J$72</f>
        <v>0</v>
      </c>
      <c r="D324" s="96">
        <f t="shared" ref="D324:D335" si="105">F324*K$72</f>
        <v>0</v>
      </c>
      <c r="E324" s="93">
        <f t="shared" si="103"/>
        <v>5.6764564720126857E-2</v>
      </c>
      <c r="F324" s="93">
        <f t="shared" si="103"/>
        <v>5.7911467410285203E-2</v>
      </c>
    </row>
    <row r="325" spans="1:6">
      <c r="A325" s="95">
        <v>49706</v>
      </c>
      <c r="C325" s="96">
        <f t="shared" si="104"/>
        <v>0</v>
      </c>
      <c r="D325" s="96">
        <f t="shared" si="105"/>
        <v>0</v>
      </c>
      <c r="E325" s="93">
        <f t="shared" si="103"/>
        <v>6.2906202109763068E-2</v>
      </c>
      <c r="F325" s="93">
        <f t="shared" si="103"/>
        <v>6.3907384056592242E-2</v>
      </c>
    </row>
    <row r="326" spans="1:6">
      <c r="A326" s="94">
        <v>49735</v>
      </c>
      <c r="C326" s="96">
        <f t="shared" si="104"/>
        <v>0</v>
      </c>
      <c r="D326" s="96">
        <f t="shared" si="105"/>
        <v>0</v>
      </c>
      <c r="E326" s="93">
        <f t="shared" si="103"/>
        <v>8.512586940172806E-2</v>
      </c>
      <c r="F326" s="93">
        <f t="shared" si="103"/>
        <v>8.6138343448914925E-2</v>
      </c>
    </row>
    <row r="327" spans="1:6">
      <c r="A327" s="95">
        <v>49766</v>
      </c>
      <c r="C327" s="96">
        <f t="shared" si="104"/>
        <v>0</v>
      </c>
      <c r="D327" s="96">
        <f t="shared" si="105"/>
        <v>0</v>
      </c>
      <c r="E327" s="93">
        <f t="shared" si="103"/>
        <v>9.0432023986116328E-2</v>
      </c>
      <c r="F327" s="93">
        <f t="shared" si="103"/>
        <v>9.1165917428270696E-2</v>
      </c>
    </row>
    <row r="328" spans="1:6">
      <c r="A328" s="94">
        <v>49796</v>
      </c>
      <c r="C328" s="96">
        <f t="shared" si="104"/>
        <v>0</v>
      </c>
      <c r="D328" s="96">
        <f t="shared" si="105"/>
        <v>0</v>
      </c>
      <c r="E328" s="93">
        <f t="shared" si="103"/>
        <v>9.537680898327773E-2</v>
      </c>
      <c r="F328" s="93">
        <f t="shared" si="103"/>
        <v>9.5811609588202784E-2</v>
      </c>
    </row>
    <row r="329" spans="1:6">
      <c r="A329" s="95">
        <v>49827</v>
      </c>
      <c r="C329" s="96">
        <f t="shared" si="104"/>
        <v>0</v>
      </c>
      <c r="D329" s="96">
        <f t="shared" si="105"/>
        <v>0</v>
      </c>
      <c r="E329" s="93">
        <f t="shared" si="103"/>
        <v>8.9447984369287192E-2</v>
      </c>
      <c r="F329" s="93">
        <f t="shared" si="103"/>
        <v>8.9555762921759499E-2</v>
      </c>
    </row>
    <row r="330" spans="1:6">
      <c r="A330" s="94">
        <v>49857</v>
      </c>
      <c r="C330" s="96">
        <f t="shared" si="104"/>
        <v>0</v>
      </c>
      <c r="D330" s="96">
        <f t="shared" si="105"/>
        <v>0</v>
      </c>
      <c r="E330" s="93">
        <f t="shared" si="103"/>
        <v>9.6357310689256473E-2</v>
      </c>
      <c r="F330" s="93">
        <f t="shared" si="103"/>
        <v>9.6168165036561087E-2</v>
      </c>
    </row>
    <row r="331" spans="1:6">
      <c r="A331" s="95">
        <v>49888</v>
      </c>
      <c r="C331" s="96">
        <f t="shared" si="104"/>
        <v>0</v>
      </c>
      <c r="D331" s="96">
        <f t="shared" si="105"/>
        <v>0</v>
      </c>
      <c r="E331" s="93">
        <f t="shared" si="103"/>
        <v>9.5984265697436164E-2</v>
      </c>
      <c r="F331" s="93">
        <f t="shared" si="103"/>
        <v>9.5508188214349768E-2</v>
      </c>
    </row>
    <row r="332" spans="1:6">
      <c r="A332" s="94">
        <v>49919</v>
      </c>
      <c r="C332" s="96">
        <f t="shared" si="104"/>
        <v>0</v>
      </c>
      <c r="D332" s="96">
        <f t="shared" si="105"/>
        <v>0</v>
      </c>
      <c r="E332" s="93">
        <f t="shared" si="103"/>
        <v>9.0621305929568421E-2</v>
      </c>
      <c r="F332" s="93">
        <f t="shared" si="103"/>
        <v>8.9914503880805144E-2</v>
      </c>
    </row>
    <row r="333" spans="1:6">
      <c r="A333" s="95">
        <v>49949</v>
      </c>
      <c r="C333" s="96">
        <f t="shared" si="104"/>
        <v>0</v>
      </c>
      <c r="D333" s="96">
        <f t="shared" si="105"/>
        <v>0</v>
      </c>
      <c r="E333" s="93">
        <f t="shared" si="103"/>
        <v>8.2968246316472982E-2</v>
      </c>
      <c r="F333" s="93">
        <f t="shared" si="103"/>
        <v>8.2097600166282647E-2</v>
      </c>
    </row>
    <row r="334" spans="1:6">
      <c r="A334" s="94">
        <v>49980</v>
      </c>
      <c r="C334" s="96">
        <f t="shared" si="104"/>
        <v>0</v>
      </c>
      <c r="D334" s="96">
        <f t="shared" si="105"/>
        <v>0</v>
      </c>
      <c r="E334" s="93">
        <f t="shared" si="103"/>
        <v>7.8485605044371617E-2</v>
      </c>
      <c r="F334" s="93">
        <f t="shared" si="103"/>
        <v>7.7461094976731412E-2</v>
      </c>
    </row>
    <row r="335" spans="1:6">
      <c r="A335" s="95">
        <v>50010</v>
      </c>
      <c r="C335" s="96">
        <f t="shared" si="104"/>
        <v>0</v>
      </c>
      <c r="D335" s="96">
        <f t="shared" si="105"/>
        <v>0</v>
      </c>
      <c r="E335" s="93">
        <f t="shared" si="103"/>
        <v>7.5529812752595099E-2</v>
      </c>
      <c r="F335" s="93">
        <f t="shared" si="103"/>
        <v>7.4359962871244578E-2</v>
      </c>
    </row>
    <row r="336" spans="1:6">
      <c r="A336" s="94">
        <v>50041</v>
      </c>
      <c r="C336" s="96">
        <f t="shared" ref="C336:C347" si="106">E336*J$73</f>
        <v>0</v>
      </c>
      <c r="D336" s="96">
        <f t="shared" ref="D336:D347" si="107">F336*K$73</f>
        <v>0</v>
      </c>
      <c r="E336" s="93">
        <f t="shared" si="103"/>
        <v>5.6764564720126857E-2</v>
      </c>
      <c r="F336" s="93">
        <f t="shared" si="103"/>
        <v>5.7911467410285203E-2</v>
      </c>
    </row>
    <row r="337" spans="1:6">
      <c r="A337" s="95">
        <v>50072</v>
      </c>
      <c r="C337" s="96">
        <f t="shared" si="106"/>
        <v>0</v>
      </c>
      <c r="D337" s="96">
        <f t="shared" si="107"/>
        <v>0</v>
      </c>
      <c r="E337" s="93">
        <f t="shared" si="103"/>
        <v>6.2906202109763068E-2</v>
      </c>
      <c r="F337" s="93">
        <f t="shared" si="103"/>
        <v>6.3907384056592242E-2</v>
      </c>
    </row>
    <row r="338" spans="1:6">
      <c r="A338" s="94">
        <v>50100</v>
      </c>
      <c r="C338" s="96">
        <f t="shared" si="106"/>
        <v>0</v>
      </c>
      <c r="D338" s="96">
        <f t="shared" si="107"/>
        <v>0</v>
      </c>
      <c r="E338" s="93">
        <f t="shared" si="103"/>
        <v>8.512586940172806E-2</v>
      </c>
      <c r="F338" s="93">
        <f t="shared" si="103"/>
        <v>8.6138343448914925E-2</v>
      </c>
    </row>
    <row r="339" spans="1:6">
      <c r="A339" s="95">
        <v>50131</v>
      </c>
      <c r="C339" s="96">
        <f t="shared" si="106"/>
        <v>0</v>
      </c>
      <c r="D339" s="96">
        <f t="shared" si="107"/>
        <v>0</v>
      </c>
      <c r="E339" s="93">
        <f t="shared" si="103"/>
        <v>9.0432023986116328E-2</v>
      </c>
      <c r="F339" s="93">
        <f t="shared" si="103"/>
        <v>9.1165917428270696E-2</v>
      </c>
    </row>
    <row r="340" spans="1:6">
      <c r="A340" s="94">
        <v>50161</v>
      </c>
      <c r="C340" s="96">
        <f t="shared" si="106"/>
        <v>0</v>
      </c>
      <c r="D340" s="96">
        <f t="shared" si="107"/>
        <v>0</v>
      </c>
      <c r="E340" s="93">
        <f t="shared" si="103"/>
        <v>9.537680898327773E-2</v>
      </c>
      <c r="F340" s="93">
        <f t="shared" si="103"/>
        <v>9.5811609588202784E-2</v>
      </c>
    </row>
    <row r="341" spans="1:6">
      <c r="A341" s="95">
        <v>50192</v>
      </c>
      <c r="C341" s="96">
        <f t="shared" si="106"/>
        <v>0</v>
      </c>
      <c r="D341" s="96">
        <f t="shared" si="107"/>
        <v>0</v>
      </c>
      <c r="E341" s="93">
        <f t="shared" si="103"/>
        <v>8.9447984369287192E-2</v>
      </c>
      <c r="F341" s="93">
        <f t="shared" si="103"/>
        <v>8.9555762921759499E-2</v>
      </c>
    </row>
    <row r="342" spans="1:6">
      <c r="A342" s="94">
        <v>50222</v>
      </c>
      <c r="C342" s="96">
        <f t="shared" si="106"/>
        <v>0</v>
      </c>
      <c r="D342" s="96">
        <f t="shared" si="107"/>
        <v>0</v>
      </c>
      <c r="E342" s="93">
        <f t="shared" si="103"/>
        <v>9.6357310689256473E-2</v>
      </c>
      <c r="F342" s="93">
        <f t="shared" si="103"/>
        <v>9.6168165036561087E-2</v>
      </c>
    </row>
    <row r="343" spans="1:6">
      <c r="A343" s="95">
        <v>50253</v>
      </c>
      <c r="C343" s="96">
        <f t="shared" si="106"/>
        <v>0</v>
      </c>
      <c r="D343" s="96">
        <f t="shared" si="107"/>
        <v>0</v>
      </c>
      <c r="E343" s="93">
        <f t="shared" si="103"/>
        <v>9.5984265697436164E-2</v>
      </c>
      <c r="F343" s="93">
        <f t="shared" si="103"/>
        <v>9.5508188214349768E-2</v>
      </c>
    </row>
    <row r="344" spans="1:6">
      <c r="A344" s="94">
        <v>50284</v>
      </c>
      <c r="C344" s="96">
        <f t="shared" si="106"/>
        <v>0</v>
      </c>
      <c r="D344" s="96">
        <f t="shared" si="107"/>
        <v>0</v>
      </c>
      <c r="E344" s="93">
        <f t="shared" si="103"/>
        <v>9.0621305929568421E-2</v>
      </c>
      <c r="F344" s="93">
        <f t="shared" si="103"/>
        <v>8.9914503880805144E-2</v>
      </c>
    </row>
    <row r="345" spans="1:6">
      <c r="A345" s="95">
        <v>50314</v>
      </c>
      <c r="C345" s="96">
        <f t="shared" si="106"/>
        <v>0</v>
      </c>
      <c r="D345" s="96">
        <f t="shared" si="107"/>
        <v>0</v>
      </c>
      <c r="E345" s="93">
        <f t="shared" si="103"/>
        <v>8.2968246316472982E-2</v>
      </c>
      <c r="F345" s="93">
        <f t="shared" si="103"/>
        <v>8.2097600166282647E-2</v>
      </c>
    </row>
    <row r="346" spans="1:6">
      <c r="A346" s="94">
        <v>50345</v>
      </c>
      <c r="C346" s="96">
        <f t="shared" si="106"/>
        <v>0</v>
      </c>
      <c r="D346" s="96">
        <f t="shared" si="107"/>
        <v>0</v>
      </c>
      <c r="E346" s="93">
        <f t="shared" si="103"/>
        <v>7.8485605044371617E-2</v>
      </c>
      <c r="F346" s="93">
        <f t="shared" si="103"/>
        <v>7.7461094976731412E-2</v>
      </c>
    </row>
    <row r="347" spans="1:6">
      <c r="A347" s="95">
        <v>50375</v>
      </c>
      <c r="C347" s="96">
        <f t="shared" si="106"/>
        <v>0</v>
      </c>
      <c r="D347" s="96">
        <f t="shared" si="107"/>
        <v>0</v>
      </c>
      <c r="E347" s="93">
        <f t="shared" si="103"/>
        <v>7.5529812752595099E-2</v>
      </c>
      <c r="F347" s="93">
        <f t="shared" si="103"/>
        <v>7.4359962871244578E-2</v>
      </c>
    </row>
    <row r="348" spans="1:6">
      <c r="A348" s="94">
        <v>50406</v>
      </c>
      <c r="C348" s="96">
        <f t="shared" ref="C348:C359" si="108">E348*J$74</f>
        <v>0</v>
      </c>
      <c r="D348" s="96">
        <f t="shared" ref="D348:D359" si="109">F348*K$74</f>
        <v>0</v>
      </c>
      <c r="E348" s="93">
        <f t="shared" si="103"/>
        <v>5.6764564720126857E-2</v>
      </c>
      <c r="F348" s="93">
        <f t="shared" si="103"/>
        <v>5.7911467410285203E-2</v>
      </c>
    </row>
    <row r="349" spans="1:6">
      <c r="A349" s="95">
        <v>50437</v>
      </c>
      <c r="C349" s="96">
        <f t="shared" si="108"/>
        <v>0</v>
      </c>
      <c r="D349" s="96">
        <f t="shared" si="109"/>
        <v>0</v>
      </c>
      <c r="E349" s="93">
        <f t="shared" si="103"/>
        <v>6.2906202109763068E-2</v>
      </c>
      <c r="F349" s="93">
        <f t="shared" si="103"/>
        <v>6.3907384056592242E-2</v>
      </c>
    </row>
    <row r="350" spans="1:6">
      <c r="A350" s="94">
        <v>50465</v>
      </c>
      <c r="C350" s="96">
        <f t="shared" si="108"/>
        <v>0</v>
      </c>
      <c r="D350" s="96">
        <f t="shared" si="109"/>
        <v>0</v>
      </c>
      <c r="E350" s="93">
        <f t="shared" si="103"/>
        <v>8.512586940172806E-2</v>
      </c>
      <c r="F350" s="93">
        <f t="shared" si="103"/>
        <v>8.6138343448914925E-2</v>
      </c>
    </row>
    <row r="351" spans="1:6">
      <c r="A351" s="95">
        <v>50496</v>
      </c>
      <c r="C351" s="96">
        <f t="shared" si="108"/>
        <v>0</v>
      </c>
      <c r="D351" s="96">
        <f t="shared" si="109"/>
        <v>0</v>
      </c>
      <c r="E351" s="93">
        <f t="shared" si="103"/>
        <v>9.0432023986116328E-2</v>
      </c>
      <c r="F351" s="93">
        <f t="shared" si="103"/>
        <v>9.1165917428270696E-2</v>
      </c>
    </row>
    <row r="352" spans="1:6">
      <c r="A352" s="94">
        <v>50526</v>
      </c>
      <c r="C352" s="96">
        <f t="shared" si="108"/>
        <v>0</v>
      </c>
      <c r="D352" s="96">
        <f t="shared" si="109"/>
        <v>0</v>
      </c>
      <c r="E352" s="93">
        <f t="shared" si="103"/>
        <v>9.537680898327773E-2</v>
      </c>
      <c r="F352" s="93">
        <f t="shared" si="103"/>
        <v>9.5811609588202784E-2</v>
      </c>
    </row>
    <row r="353" spans="1:6">
      <c r="A353" s="95">
        <v>50557</v>
      </c>
      <c r="C353" s="96">
        <f t="shared" si="108"/>
        <v>0</v>
      </c>
      <c r="D353" s="96">
        <f t="shared" si="109"/>
        <v>0</v>
      </c>
      <c r="E353" s="93">
        <f t="shared" si="103"/>
        <v>8.9447984369287192E-2</v>
      </c>
      <c r="F353" s="93">
        <f t="shared" si="103"/>
        <v>8.9555762921759499E-2</v>
      </c>
    </row>
    <row r="354" spans="1:6">
      <c r="A354" s="94">
        <v>50587</v>
      </c>
      <c r="C354" s="96">
        <f t="shared" si="108"/>
        <v>0</v>
      </c>
      <c r="D354" s="96">
        <f t="shared" si="109"/>
        <v>0</v>
      </c>
      <c r="E354" s="93">
        <f t="shared" si="103"/>
        <v>9.6357310689256473E-2</v>
      </c>
      <c r="F354" s="93">
        <f t="shared" si="103"/>
        <v>9.6168165036561087E-2</v>
      </c>
    </row>
    <row r="355" spans="1:6">
      <c r="A355" s="95">
        <v>50618</v>
      </c>
      <c r="C355" s="96">
        <f t="shared" si="108"/>
        <v>0</v>
      </c>
      <c r="D355" s="96">
        <f t="shared" si="109"/>
        <v>0</v>
      </c>
      <c r="E355" s="93">
        <f t="shared" si="103"/>
        <v>9.5984265697436164E-2</v>
      </c>
      <c r="F355" s="93">
        <f t="shared" si="103"/>
        <v>9.5508188214349768E-2</v>
      </c>
    </row>
    <row r="356" spans="1:6">
      <c r="A356" s="94">
        <v>50649</v>
      </c>
      <c r="C356" s="96">
        <f t="shared" si="108"/>
        <v>0</v>
      </c>
      <c r="D356" s="96">
        <f t="shared" si="109"/>
        <v>0</v>
      </c>
      <c r="E356" s="93">
        <f t="shared" si="103"/>
        <v>9.0621305929568421E-2</v>
      </c>
      <c r="F356" s="93">
        <f t="shared" si="103"/>
        <v>8.9914503880805144E-2</v>
      </c>
    </row>
    <row r="357" spans="1:6">
      <c r="A357" s="95">
        <v>50679</v>
      </c>
      <c r="C357" s="96">
        <f t="shared" si="108"/>
        <v>0</v>
      </c>
      <c r="D357" s="96">
        <f t="shared" si="109"/>
        <v>0</v>
      </c>
      <c r="E357" s="93">
        <f t="shared" si="103"/>
        <v>8.2968246316472982E-2</v>
      </c>
      <c r="F357" s="93">
        <f t="shared" si="103"/>
        <v>8.2097600166282647E-2</v>
      </c>
    </row>
    <row r="358" spans="1:6">
      <c r="A358" s="94">
        <v>50710</v>
      </c>
      <c r="C358" s="96">
        <f t="shared" si="108"/>
        <v>0</v>
      </c>
      <c r="D358" s="96">
        <f t="shared" si="109"/>
        <v>0</v>
      </c>
      <c r="E358" s="93">
        <f t="shared" si="103"/>
        <v>7.8485605044371617E-2</v>
      </c>
      <c r="F358" s="93">
        <f t="shared" si="103"/>
        <v>7.7461094976731412E-2</v>
      </c>
    </row>
    <row r="359" spans="1:6">
      <c r="A359" s="95">
        <v>50740</v>
      </c>
      <c r="C359" s="96">
        <f t="shared" si="108"/>
        <v>0</v>
      </c>
      <c r="D359" s="96">
        <f t="shared" si="109"/>
        <v>0</v>
      </c>
      <c r="E359" s="93">
        <f t="shared" si="103"/>
        <v>7.5529812752595099E-2</v>
      </c>
      <c r="F359" s="93">
        <f t="shared" si="103"/>
        <v>7.4359962871244578E-2</v>
      </c>
    </row>
    <row r="360" spans="1:6">
      <c r="A360" s="94">
        <v>50771</v>
      </c>
      <c r="C360" s="96">
        <f t="shared" ref="C360:C371" si="110">E360*J$75</f>
        <v>0</v>
      </c>
      <c r="D360" s="96">
        <f t="shared" ref="D360:D371" si="111">F360*K$75</f>
        <v>0</v>
      </c>
      <c r="E360" s="93">
        <f t="shared" si="103"/>
        <v>5.6764564720126857E-2</v>
      </c>
      <c r="F360" s="93">
        <f t="shared" si="103"/>
        <v>5.7911467410285203E-2</v>
      </c>
    </row>
    <row r="361" spans="1:6">
      <c r="A361" s="95">
        <v>50802</v>
      </c>
      <c r="C361" s="96">
        <f t="shared" si="110"/>
        <v>0</v>
      </c>
      <c r="D361" s="96">
        <f t="shared" si="111"/>
        <v>0</v>
      </c>
      <c r="E361" s="93">
        <f t="shared" si="103"/>
        <v>6.2906202109763068E-2</v>
      </c>
      <c r="F361" s="93">
        <f t="shared" si="103"/>
        <v>6.3907384056592242E-2</v>
      </c>
    </row>
    <row r="362" spans="1:6">
      <c r="A362" s="94">
        <v>50830</v>
      </c>
      <c r="C362" s="96">
        <f t="shared" si="110"/>
        <v>0</v>
      </c>
      <c r="D362" s="96">
        <f t="shared" si="111"/>
        <v>0</v>
      </c>
      <c r="E362" s="93">
        <f t="shared" si="103"/>
        <v>8.512586940172806E-2</v>
      </c>
      <c r="F362" s="93">
        <f t="shared" si="103"/>
        <v>8.6138343448914925E-2</v>
      </c>
    </row>
    <row r="363" spans="1:6">
      <c r="A363" s="95">
        <v>50861</v>
      </c>
      <c r="C363" s="96">
        <f t="shared" si="110"/>
        <v>0</v>
      </c>
      <c r="D363" s="96">
        <f t="shared" si="111"/>
        <v>0</v>
      </c>
      <c r="E363" s="93">
        <f t="shared" si="103"/>
        <v>9.0432023986116328E-2</v>
      </c>
      <c r="F363" s="93">
        <f t="shared" si="103"/>
        <v>9.1165917428270696E-2</v>
      </c>
    </row>
    <row r="364" spans="1:6">
      <c r="A364" s="94">
        <v>50891</v>
      </c>
      <c r="C364" s="96">
        <f t="shared" si="110"/>
        <v>0</v>
      </c>
      <c r="D364" s="96">
        <f t="shared" si="111"/>
        <v>0</v>
      </c>
      <c r="E364" s="93">
        <f t="shared" si="103"/>
        <v>9.537680898327773E-2</v>
      </c>
      <c r="F364" s="93">
        <f t="shared" si="103"/>
        <v>9.5811609588202784E-2</v>
      </c>
    </row>
    <row r="365" spans="1:6">
      <c r="A365" s="95">
        <v>50922</v>
      </c>
      <c r="C365" s="96">
        <f t="shared" si="110"/>
        <v>0</v>
      </c>
      <c r="D365" s="96">
        <f t="shared" si="111"/>
        <v>0</v>
      </c>
      <c r="E365" s="93">
        <f t="shared" si="103"/>
        <v>8.9447984369287192E-2</v>
      </c>
      <c r="F365" s="93">
        <f t="shared" si="103"/>
        <v>8.9555762921759499E-2</v>
      </c>
    </row>
    <row r="366" spans="1:6">
      <c r="A366" s="94">
        <v>50952</v>
      </c>
      <c r="C366" s="96">
        <f t="shared" si="110"/>
        <v>0</v>
      </c>
      <c r="D366" s="96">
        <f t="shared" si="111"/>
        <v>0</v>
      </c>
      <c r="E366" s="93">
        <f t="shared" si="103"/>
        <v>9.6357310689256473E-2</v>
      </c>
      <c r="F366" s="93">
        <f t="shared" si="103"/>
        <v>9.6168165036561087E-2</v>
      </c>
    </row>
    <row r="367" spans="1:6">
      <c r="A367" s="95">
        <v>50983</v>
      </c>
      <c r="C367" s="96">
        <f t="shared" si="110"/>
        <v>0</v>
      </c>
      <c r="D367" s="96">
        <f t="shared" si="111"/>
        <v>0</v>
      </c>
      <c r="E367" s="93">
        <f t="shared" si="103"/>
        <v>9.5984265697436164E-2</v>
      </c>
      <c r="F367" s="93">
        <f t="shared" si="103"/>
        <v>9.5508188214349768E-2</v>
      </c>
    </row>
    <row r="368" spans="1:6">
      <c r="A368" s="94">
        <v>51014</v>
      </c>
      <c r="C368" s="96">
        <f t="shared" si="110"/>
        <v>0</v>
      </c>
      <c r="D368" s="96">
        <f t="shared" si="111"/>
        <v>0</v>
      </c>
      <c r="E368" s="93">
        <f t="shared" si="103"/>
        <v>9.0621305929568421E-2</v>
      </c>
      <c r="F368" s="93">
        <f t="shared" si="103"/>
        <v>8.9914503880805144E-2</v>
      </c>
    </row>
    <row r="369" spans="1:6">
      <c r="A369" s="95">
        <v>51044</v>
      </c>
      <c r="C369" s="96">
        <f t="shared" si="110"/>
        <v>0</v>
      </c>
      <c r="D369" s="96">
        <f t="shared" si="111"/>
        <v>0</v>
      </c>
      <c r="E369" s="93">
        <f t="shared" si="103"/>
        <v>8.2968246316472982E-2</v>
      </c>
      <c r="F369" s="93">
        <f t="shared" si="103"/>
        <v>8.2097600166282647E-2</v>
      </c>
    </row>
    <row r="370" spans="1:6">
      <c r="A370" s="94">
        <v>51075</v>
      </c>
      <c r="C370" s="96">
        <f t="shared" si="110"/>
        <v>0</v>
      </c>
      <c r="D370" s="96">
        <f t="shared" si="111"/>
        <v>0</v>
      </c>
      <c r="E370" s="93">
        <f t="shared" si="103"/>
        <v>7.8485605044371617E-2</v>
      </c>
      <c r="F370" s="93">
        <f t="shared" si="103"/>
        <v>7.7461094976731412E-2</v>
      </c>
    </row>
    <row r="371" spans="1:6">
      <c r="A371" s="95">
        <v>51105</v>
      </c>
      <c r="C371" s="96">
        <f t="shared" si="110"/>
        <v>0</v>
      </c>
      <c r="D371" s="96">
        <f t="shared" si="111"/>
        <v>0</v>
      </c>
      <c r="E371" s="93">
        <f t="shared" si="103"/>
        <v>7.5529812752595099E-2</v>
      </c>
      <c r="F371" s="93">
        <f t="shared" si="103"/>
        <v>7.4359962871244578E-2</v>
      </c>
    </row>
    <row r="372" spans="1:6">
      <c r="A372" s="94">
        <v>51136</v>
      </c>
      <c r="C372" s="96">
        <f t="shared" ref="C372:C383" si="112">E372*J$76</f>
        <v>0</v>
      </c>
      <c r="D372" s="96">
        <f t="shared" ref="D372:D383" si="113">F372*K$76</f>
        <v>0</v>
      </c>
      <c r="E372" s="93">
        <f t="shared" si="103"/>
        <v>5.6764564720126857E-2</v>
      </c>
      <c r="F372" s="93">
        <f t="shared" si="103"/>
        <v>5.7911467410285203E-2</v>
      </c>
    </row>
    <row r="373" spans="1:6">
      <c r="A373" s="95">
        <v>51167</v>
      </c>
      <c r="C373" s="96">
        <f t="shared" si="112"/>
        <v>0</v>
      </c>
      <c r="D373" s="96">
        <f t="shared" si="113"/>
        <v>0</v>
      </c>
      <c r="E373" s="93">
        <f t="shared" si="103"/>
        <v>6.2906202109763068E-2</v>
      </c>
      <c r="F373" s="93">
        <f t="shared" si="103"/>
        <v>6.3907384056592242E-2</v>
      </c>
    </row>
    <row r="374" spans="1:6">
      <c r="A374" s="94">
        <v>51196</v>
      </c>
      <c r="C374" s="96">
        <f t="shared" si="112"/>
        <v>0</v>
      </c>
      <c r="D374" s="96">
        <f t="shared" si="113"/>
        <v>0</v>
      </c>
      <c r="E374" s="93">
        <f t="shared" si="103"/>
        <v>8.512586940172806E-2</v>
      </c>
      <c r="F374" s="93">
        <f t="shared" si="103"/>
        <v>8.6138343448914925E-2</v>
      </c>
    </row>
    <row r="375" spans="1:6">
      <c r="A375" s="95">
        <v>51227</v>
      </c>
      <c r="C375" s="96">
        <f t="shared" si="112"/>
        <v>0</v>
      </c>
      <c r="D375" s="96">
        <f t="shared" si="113"/>
        <v>0</v>
      </c>
      <c r="E375" s="93">
        <f t="shared" si="103"/>
        <v>9.0432023986116328E-2</v>
      </c>
      <c r="F375" s="93">
        <f t="shared" si="103"/>
        <v>9.1165917428270696E-2</v>
      </c>
    </row>
    <row r="376" spans="1:6">
      <c r="A376" s="94">
        <v>51257</v>
      </c>
      <c r="C376" s="96">
        <f t="shared" si="112"/>
        <v>0</v>
      </c>
      <c r="D376" s="96">
        <f t="shared" si="113"/>
        <v>0</v>
      </c>
      <c r="E376" s="93">
        <f t="shared" si="103"/>
        <v>9.537680898327773E-2</v>
      </c>
      <c r="F376" s="93">
        <f t="shared" si="103"/>
        <v>9.5811609588202784E-2</v>
      </c>
    </row>
    <row r="377" spans="1:6">
      <c r="A377" s="95">
        <v>51288</v>
      </c>
      <c r="C377" s="96">
        <f t="shared" si="112"/>
        <v>0</v>
      </c>
      <c r="D377" s="96">
        <f t="shared" si="113"/>
        <v>0</v>
      </c>
      <c r="E377" s="93">
        <f t="shared" ref="E377:F383" si="114">E365</f>
        <v>8.9447984369287192E-2</v>
      </c>
      <c r="F377" s="93">
        <f t="shared" si="114"/>
        <v>8.9555762921759499E-2</v>
      </c>
    </row>
    <row r="378" spans="1:6">
      <c r="A378" s="94">
        <v>51318</v>
      </c>
      <c r="C378" s="96">
        <f t="shared" si="112"/>
        <v>0</v>
      </c>
      <c r="D378" s="96">
        <f t="shared" si="113"/>
        <v>0</v>
      </c>
      <c r="E378" s="93">
        <f t="shared" si="114"/>
        <v>9.6357310689256473E-2</v>
      </c>
      <c r="F378" s="93">
        <f t="shared" si="114"/>
        <v>9.6168165036561087E-2</v>
      </c>
    </row>
    <row r="379" spans="1:6">
      <c r="A379" s="95">
        <v>51349</v>
      </c>
      <c r="C379" s="96">
        <f t="shared" si="112"/>
        <v>0</v>
      </c>
      <c r="D379" s="96">
        <f t="shared" si="113"/>
        <v>0</v>
      </c>
      <c r="E379" s="93">
        <f t="shared" si="114"/>
        <v>9.5984265697436164E-2</v>
      </c>
      <c r="F379" s="93">
        <f t="shared" si="114"/>
        <v>9.5508188214349768E-2</v>
      </c>
    </row>
    <row r="380" spans="1:6">
      <c r="A380" s="94">
        <v>51380</v>
      </c>
      <c r="C380" s="96">
        <f t="shared" si="112"/>
        <v>0</v>
      </c>
      <c r="D380" s="96">
        <f t="shared" si="113"/>
        <v>0</v>
      </c>
      <c r="E380" s="93">
        <f t="shared" si="114"/>
        <v>9.0621305929568421E-2</v>
      </c>
      <c r="F380" s="93">
        <f t="shared" si="114"/>
        <v>8.9914503880805144E-2</v>
      </c>
    </row>
    <row r="381" spans="1:6">
      <c r="A381" s="95">
        <v>51410</v>
      </c>
      <c r="C381" s="96">
        <f t="shared" si="112"/>
        <v>0</v>
      </c>
      <c r="D381" s="96">
        <f t="shared" si="113"/>
        <v>0</v>
      </c>
      <c r="E381" s="93">
        <f t="shared" si="114"/>
        <v>8.2968246316472982E-2</v>
      </c>
      <c r="F381" s="93">
        <f t="shared" si="114"/>
        <v>8.2097600166282647E-2</v>
      </c>
    </row>
    <row r="382" spans="1:6">
      <c r="A382" s="94">
        <v>51441</v>
      </c>
      <c r="C382" s="96">
        <f t="shared" si="112"/>
        <v>0</v>
      </c>
      <c r="D382" s="96">
        <f t="shared" si="113"/>
        <v>0</v>
      </c>
      <c r="E382" s="93">
        <f t="shared" si="114"/>
        <v>7.8485605044371617E-2</v>
      </c>
      <c r="F382" s="93">
        <f t="shared" si="114"/>
        <v>7.7461094976731412E-2</v>
      </c>
    </row>
    <row r="383" spans="1:6">
      <c r="A383" s="95">
        <v>51471</v>
      </c>
      <c r="C383" s="96">
        <f t="shared" si="112"/>
        <v>0</v>
      </c>
      <c r="D383" s="96">
        <f t="shared" si="113"/>
        <v>0</v>
      </c>
      <c r="E383" s="93">
        <f t="shared" si="114"/>
        <v>7.5529812752595099E-2</v>
      </c>
      <c r="F383" s="93">
        <f t="shared" si="114"/>
        <v>7.4359962871244578E-2</v>
      </c>
    </row>
  </sheetData>
  <mergeCells count="18">
    <mergeCell ref="A33:A34"/>
    <mergeCell ref="A35:A36"/>
    <mergeCell ref="A37:A38"/>
    <mergeCell ref="I46:I47"/>
    <mergeCell ref="C46:D46"/>
    <mergeCell ref="A39:A40"/>
    <mergeCell ref="A14:A15"/>
    <mergeCell ref="A4:A5"/>
    <mergeCell ref="A6:A7"/>
    <mergeCell ref="A8:A9"/>
    <mergeCell ref="A10:A11"/>
    <mergeCell ref="A12:A13"/>
    <mergeCell ref="A25:A26"/>
    <mergeCell ref="A27:A28"/>
    <mergeCell ref="A29:A30"/>
    <mergeCell ref="A31:A32"/>
    <mergeCell ref="A16:A17"/>
    <mergeCell ref="A18:A19"/>
  </mergeCells>
  <pageMargins left="0.34" right="0.26" top="0.39" bottom="0.34" header="0.3" footer="0.3"/>
  <pageSetup scale="24" orientation="landscape" r:id="rId1"/>
  <headerFooter>
    <oddFooter>&amp;R14LGBRA-NRGPOD1-6-DOC 4
14BGBRA-STAFFROG1-19A-DOC 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heck_x002d_In_x0020_Comment xmlns="31653589-be70-4e86-8387-5ccaacc3bd25" xsi:nil="true"/>
    <Witness xmlns="31653589-be70-4e86-8387-5ccaacc3bd25" xsi:nil="true"/>
    <Filed xmlns="31653589-be70-4e86-8387-5ccaacc3bd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34FDCAAF3C6C4093AF7B5BE145937F" ma:contentTypeVersion="4" ma:contentTypeDescription="Create a new document." ma:contentTypeScope="" ma:versionID="b37e17a5556e68f93be950844e56a798">
  <xsd:schema xmlns:xsd="http://www.w3.org/2001/XMLSchema" xmlns:xs="http://www.w3.org/2001/XMLSchema" xmlns:p="http://schemas.microsoft.com/office/2006/metadata/properties" xmlns:ns2="31653589-be70-4e86-8387-5ccaacc3bd25" targetNamespace="http://schemas.microsoft.com/office/2006/metadata/properties" ma:root="true" ma:fieldsID="daf52d9a87d62ed8bb552b8e35d07bf4" ns2:_="">
    <xsd:import namespace="31653589-be70-4e86-8387-5ccaacc3bd25"/>
    <xsd:element name="properties">
      <xsd:complexType>
        <xsd:sequence>
          <xsd:element name="documentManagement">
            <xsd:complexType>
              <xsd:all>
                <xsd:element ref="ns2:Check_x002d_In_x0020_Comment" minOccurs="0"/>
                <xsd:element ref="ns2:Filed" minOccurs="0"/>
                <xsd:element ref="ns2:Witn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53589-be70-4e86-8387-5ccaacc3bd25" elementFormDefault="qualified">
    <xsd:import namespace="http://schemas.microsoft.com/office/2006/documentManagement/types"/>
    <xsd:import namespace="http://schemas.microsoft.com/office/infopath/2007/PartnerControls"/>
    <xsd:element name="Check_x002d_In_x0020_Comment" ma:index="8" nillable="true" ma:displayName="Check-In Comment" ma:description="Revised 9.9.13" ma:internalName="Check_x002d_In_x0020_Comment">
      <xsd:simpleType>
        <xsd:restriction base="dms:Text">
          <xsd:maxLength value="255"/>
        </xsd:restriction>
      </xsd:simpleType>
    </xsd:element>
    <xsd:element name="Filed" ma:index="10" nillable="true" ma:displayName="Filed" ma:internalName="Filed">
      <xsd:simpleType>
        <xsd:restriction base="dms:Text">
          <xsd:maxLength value="255"/>
        </xsd:restriction>
      </xsd:simpleType>
    </xsd:element>
    <xsd:element name="Witness" ma:index="11" nillable="true" ma:displayName="Witness" ma:internalName="Witnes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268AED-9EBA-4A59-93C7-5D03C41DD17D}">
  <ds:schemaRef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31653589-be70-4e86-8387-5ccaacc3bd25"/>
  </ds:schemaRefs>
</ds:datastoreItem>
</file>

<file path=customXml/itemProps2.xml><?xml version="1.0" encoding="utf-8"?>
<ds:datastoreItem xmlns:ds="http://schemas.openxmlformats.org/officeDocument/2006/customXml" ds:itemID="{FDF34212-51E9-4D29-AD61-FD25371ADF3D}">
  <ds:schemaRefs>
    <ds:schemaRef ds:uri="http://schemas.microsoft.com/sharepoint/v3/contenttype/forms"/>
  </ds:schemaRefs>
</ds:datastoreItem>
</file>

<file path=customXml/itemProps3.xml><?xml version="1.0" encoding="utf-8"?>
<ds:datastoreItem xmlns:ds="http://schemas.openxmlformats.org/officeDocument/2006/customXml" ds:itemID="{FA0865B5-D500-403B-A113-703B2E55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53589-be70-4e86-8387-5ccaacc3b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Implicit Assumptions </vt:lpstr>
      <vt:lpstr>Energy Summary</vt:lpstr>
      <vt:lpstr>'Energy Summary'!Print_Area</vt:lpstr>
    </vt:vector>
  </TitlesOfParts>
  <Company>Duke Energy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JCLaroc</dc:creator>
  <cp:lastModifiedBy>Shelly Schrand</cp:lastModifiedBy>
  <cp:lastPrinted>2013-08-15T13:57:10Z</cp:lastPrinted>
  <dcterms:created xsi:type="dcterms:W3CDTF">2013-02-06T20:25:47Z</dcterms:created>
  <dcterms:modified xsi:type="dcterms:W3CDTF">2014-07-11T18:28:49Z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0x0101002E34FDCAAF3C6C4093AF7B5BE145937F</vt:lpwstr>
  </property>
</Properties>
</file>