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11010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Annual  Sales" sheetId="13" r:id="rId7"/>
    <sheet name=" Annual Customers" sheetId="12" r:id="rId8"/>
    <sheet name="2014 Variance" sheetId="14" r:id="rId9"/>
    <sheet name="Elas" sheetId="5" r:id="rId10"/>
    <sheet name="BX" sheetId="4" r:id="rId11"/>
    <sheet name="YHat" sheetId="1" r:id="rId12"/>
  </sheets>
  <externalReferences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5" hidden="1">Err!$A$1:$K$325</definedName>
    <definedName name="DRI_Mnemonics" localSheetId="7">#REF!</definedName>
    <definedName name="DRI_Mnemonics" localSheetId="6">#REF!</definedName>
    <definedName name="DRI_Mnemonics">#REF!</definedName>
    <definedName name="Pal_Workbook_GUID" hidden="1">"8JHMH9DXSMHNF44G668W66ZD"</definedName>
    <definedName name="_xlnm.Print_Area" localSheetId="7">' Annual Customers'!$A$1:$I$54</definedName>
    <definedName name="_xlnm.Print_Area" localSheetId="6">'Annual  Sales'!$A$1:$M$54</definedName>
    <definedName name="_xlnm.Print_Area">#REF!</definedName>
    <definedName name="_xlnm.Print_Titles" localSheetId="10">BX!$1:$1</definedName>
    <definedName name="_xlnm.Print_Titles" localSheetId="0">Data!$1:$1</definedName>
    <definedName name="_xlnm.Print_Titles" localSheetId="5">Err!$1:$1</definedName>
    <definedName name="_xlnm.Print_Titles" localSheetId="11">YHat!$1:$1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I140" i="6" l="1"/>
  <c r="I141" i="6"/>
  <c r="I142" i="6"/>
  <c r="I143" i="6"/>
  <c r="I144" i="6"/>
  <c r="I145" i="6"/>
  <c r="I139" i="6"/>
  <c r="I127" i="6"/>
  <c r="I128" i="6"/>
  <c r="A422" i="6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374" i="6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50" i="6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39" i="6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38" i="6"/>
  <c r="A328" i="6"/>
  <c r="A329" i="6" s="1"/>
  <c r="A330" i="6" s="1"/>
  <c r="A331" i="6" s="1"/>
  <c r="A332" i="6" s="1"/>
  <c r="A333" i="6" s="1"/>
  <c r="A334" i="6" s="1"/>
  <c r="A335" i="6" s="1"/>
  <c r="A336" i="6" s="1"/>
  <c r="A337" i="6" s="1"/>
  <c r="A327" i="6"/>
  <c r="A326" i="6"/>
  <c r="A434" i="6" l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386" i="6"/>
  <c r="A362" i="6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B33" i="14"/>
  <c r="B26" i="14"/>
  <c r="B25" i="14"/>
  <c r="B16" i="14"/>
  <c r="B9" i="14"/>
  <c r="B8" i="14"/>
  <c r="C130" i="6"/>
  <c r="C131" i="6"/>
  <c r="C132" i="6"/>
  <c r="C133" i="6"/>
  <c r="C129" i="6"/>
  <c r="D133" i="6"/>
  <c r="J126" i="6"/>
  <c r="B45" i="13" s="1"/>
  <c r="J127" i="6"/>
  <c r="J128" i="6"/>
  <c r="A387" i="6" l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/>
  <c r="G127" i="6"/>
  <c r="G128" i="6"/>
  <c r="A410" i="6" l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399" i="6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G76" i="13"/>
  <c r="C21" i="14" l="1"/>
  <c r="D21" i="14" s="1"/>
  <c r="C22" i="14"/>
  <c r="C23" i="14"/>
  <c r="C24" i="14"/>
  <c r="C25" i="14"/>
  <c r="C26" i="14"/>
  <c r="C27" i="14"/>
  <c r="C28" i="14"/>
  <c r="C29" i="14"/>
  <c r="C30" i="14"/>
  <c r="C31" i="14"/>
  <c r="C20" i="14"/>
  <c r="B21" i="14"/>
  <c r="E21" i="14" s="1"/>
  <c r="B22" i="14"/>
  <c r="E22" i="14" s="1"/>
  <c r="B23" i="14"/>
  <c r="E23" i="14" s="1"/>
  <c r="B24" i="14"/>
  <c r="E24" i="14" s="1"/>
  <c r="B27" i="14"/>
  <c r="B28" i="14"/>
  <c r="B29" i="14"/>
  <c r="B30" i="14"/>
  <c r="B31" i="14"/>
  <c r="B20" i="14"/>
  <c r="E20" i="14" s="1"/>
  <c r="B4" i="14"/>
  <c r="B5" i="14"/>
  <c r="B6" i="14"/>
  <c r="B7" i="14"/>
  <c r="B10" i="14"/>
  <c r="B11" i="14"/>
  <c r="B12" i="14"/>
  <c r="B13" i="14"/>
  <c r="B14" i="14"/>
  <c r="B3" i="14"/>
  <c r="C4" i="14"/>
  <c r="E4" i="14" s="1"/>
  <c r="C5" i="14"/>
  <c r="E5" i="14" s="1"/>
  <c r="C6" i="14"/>
  <c r="E6" i="14" s="1"/>
  <c r="C7" i="14"/>
  <c r="D7" i="14" s="1"/>
  <c r="C8" i="14"/>
  <c r="C9" i="14"/>
  <c r="C10" i="14"/>
  <c r="C11" i="14"/>
  <c r="C12" i="14"/>
  <c r="C13" i="14"/>
  <c r="C14" i="14"/>
  <c r="C3" i="14"/>
  <c r="D9" i="14" l="1"/>
  <c r="E9" i="14"/>
  <c r="D26" i="14"/>
  <c r="E26" i="14"/>
  <c r="E8" i="14"/>
  <c r="D8" i="14"/>
  <c r="E25" i="14"/>
  <c r="D25" i="14"/>
  <c r="C16" i="14"/>
  <c r="C33" i="14"/>
  <c r="E33" i="14" s="1"/>
  <c r="D23" i="14"/>
  <c r="D16" i="14"/>
  <c r="D6" i="14"/>
  <c r="D5" i="14"/>
  <c r="E16" i="14"/>
  <c r="D3" i="14"/>
  <c r="D4" i="14"/>
  <c r="D20" i="14"/>
  <c r="D22" i="14"/>
  <c r="D24" i="14"/>
  <c r="E7" i="14"/>
  <c r="E3" i="14"/>
  <c r="B54" i="12"/>
  <c r="B53" i="12"/>
  <c r="B52" i="12"/>
  <c r="B51" i="12"/>
  <c r="B50" i="12"/>
  <c r="B49" i="12"/>
  <c r="B48" i="12"/>
  <c r="B47" i="12"/>
  <c r="B46" i="12"/>
  <c r="B45" i="12"/>
  <c r="D33" i="14" l="1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15" i="12"/>
  <c r="B61" i="13"/>
  <c r="B54" i="13"/>
  <c r="D54" i="13" s="1"/>
  <c r="B53" i="13"/>
  <c r="N53" i="13" s="1"/>
  <c r="B52" i="13"/>
  <c r="N52" i="13" s="1"/>
  <c r="B51" i="13"/>
  <c r="N50" i="13"/>
  <c r="B50" i="13"/>
  <c r="B49" i="13"/>
  <c r="N49" i="13" s="1"/>
  <c r="B48" i="13"/>
  <c r="N48" i="13" s="1"/>
  <c r="B47" i="13"/>
  <c r="B46" i="13"/>
  <c r="N46" i="13" s="1"/>
  <c r="D39" i="13"/>
  <c r="L44" i="13" s="1"/>
  <c r="D38" i="13"/>
  <c r="D37" i="13"/>
  <c r="L42" i="13" s="1"/>
  <c r="D36" i="13"/>
  <c r="D35" i="13"/>
  <c r="L40" i="13" s="1"/>
  <c r="D34" i="13"/>
  <c r="H34" i="13" s="1"/>
  <c r="D33" i="13"/>
  <c r="D32" i="13"/>
  <c r="D31" i="13"/>
  <c r="L36" i="13" s="1"/>
  <c r="D30" i="13"/>
  <c r="F30" i="13" s="1"/>
  <c r="D29" i="13"/>
  <c r="L34" i="13" s="1"/>
  <c r="D28" i="13"/>
  <c r="D27" i="13"/>
  <c r="H27" i="13" s="1"/>
  <c r="H26" i="13"/>
  <c r="D26" i="13"/>
  <c r="D25" i="13"/>
  <c r="D24" i="13"/>
  <c r="H25" i="13" s="1"/>
  <c r="D23" i="13"/>
  <c r="H23" i="13" s="1"/>
  <c r="D22" i="13"/>
  <c r="H22" i="13" s="1"/>
  <c r="D21" i="13"/>
  <c r="D20" i="13"/>
  <c r="H21" i="13" s="1"/>
  <c r="D19" i="13"/>
  <c r="D18" i="13"/>
  <c r="D17" i="13"/>
  <c r="D16" i="13"/>
  <c r="H17" i="13" s="1"/>
  <c r="D15" i="13"/>
  <c r="D53" i="13" l="1"/>
  <c r="D52" i="13"/>
  <c r="F17" i="13"/>
  <c r="D48" i="13"/>
  <c r="H38" i="13"/>
  <c r="D49" i="13"/>
  <c r="H29" i="13"/>
  <c r="H32" i="13"/>
  <c r="D50" i="13"/>
  <c r="N54" i="13"/>
  <c r="F16" i="13"/>
  <c r="F18" i="13"/>
  <c r="F33" i="13"/>
  <c r="F36" i="13"/>
  <c r="L37" i="13"/>
  <c r="H30" i="13"/>
  <c r="F32" i="13"/>
  <c r="F35" i="13"/>
  <c r="F39" i="13"/>
  <c r="H19" i="13"/>
  <c r="F26" i="13"/>
  <c r="L31" i="13"/>
  <c r="H33" i="13"/>
  <c r="H36" i="13"/>
  <c r="F37" i="13"/>
  <c r="L38" i="13"/>
  <c r="L41" i="13"/>
  <c r="L43" i="13"/>
  <c r="H18" i="13"/>
  <c r="F22" i="13"/>
  <c r="H31" i="13"/>
  <c r="L32" i="13"/>
  <c r="F34" i="13"/>
  <c r="L35" i="13"/>
  <c r="F38" i="13"/>
  <c r="L39" i="13"/>
  <c r="F19" i="13"/>
  <c r="H20" i="13"/>
  <c r="F23" i="13"/>
  <c r="H24" i="13"/>
  <c r="F27" i="13"/>
  <c r="H28" i="13"/>
  <c r="F31" i="13"/>
  <c r="D47" i="13"/>
  <c r="C50" i="13"/>
  <c r="D51" i="13"/>
  <c r="C54" i="13"/>
  <c r="G5" i="13"/>
  <c r="H35" i="13"/>
  <c r="H37" i="13"/>
  <c r="H39" i="13"/>
  <c r="C49" i="13"/>
  <c r="C53" i="13"/>
  <c r="F21" i="13"/>
  <c r="F25" i="13"/>
  <c r="F29" i="13"/>
  <c r="L33" i="13"/>
  <c r="C48" i="13"/>
  <c r="C52" i="13"/>
  <c r="F20" i="13"/>
  <c r="F24" i="13"/>
  <c r="F28" i="13"/>
  <c r="C47" i="13"/>
  <c r="N47" i="13"/>
  <c r="C51" i="13"/>
  <c r="N51" i="13"/>
  <c r="F325" i="6"/>
  <c r="F445" i="6"/>
  <c r="F433" i="6"/>
  <c r="F421" i="6"/>
  <c r="F409" i="6"/>
  <c r="F397" i="6"/>
  <c r="F385" i="6"/>
  <c r="F373" i="6"/>
  <c r="F361" i="6"/>
  <c r="F349" i="6"/>
  <c r="F337" i="6"/>
  <c r="F313" i="6"/>
  <c r="F301" i="6"/>
  <c r="F289" i="6"/>
  <c r="F277" i="6"/>
  <c r="F265" i="6"/>
  <c r="F253" i="6"/>
  <c r="F241" i="6"/>
  <c r="E54" i="12" s="1"/>
  <c r="F229" i="6"/>
  <c r="E53" i="12" s="1"/>
  <c r="F217" i="6"/>
  <c r="E52" i="12" s="1"/>
  <c r="F205" i="6"/>
  <c r="E51" i="12" s="1"/>
  <c r="F193" i="6"/>
  <c r="E50" i="12" s="1"/>
  <c r="F181" i="6"/>
  <c r="E49" i="12" s="1"/>
  <c r="F169" i="6"/>
  <c r="E48" i="12" s="1"/>
  <c r="F157" i="6"/>
  <c r="E47" i="12" s="1"/>
  <c r="F145" i="6"/>
  <c r="E46" i="12" s="1"/>
  <c r="F133" i="6"/>
  <c r="E45" i="12" s="1"/>
  <c r="F121" i="6"/>
  <c r="F109" i="6"/>
  <c r="F97" i="6"/>
  <c r="F85" i="6"/>
  <c r="F73" i="6"/>
  <c r="F61" i="6"/>
  <c r="F49" i="6"/>
  <c r="F37" i="6"/>
  <c r="F25" i="6"/>
  <c r="F13" i="6"/>
  <c r="D121" i="6"/>
  <c r="D109" i="6"/>
  <c r="D97" i="6"/>
  <c r="D85" i="6"/>
  <c r="D73" i="6"/>
  <c r="D61" i="6"/>
  <c r="D49" i="6"/>
  <c r="D37" i="6"/>
  <c r="D25" i="6"/>
  <c r="D13" i="6"/>
  <c r="F20" i="12"/>
  <c r="H23" i="12"/>
  <c r="F24" i="12"/>
  <c r="H28" i="12"/>
  <c r="L34" i="12"/>
  <c r="L35" i="12"/>
  <c r="H31" i="12"/>
  <c r="F33" i="12"/>
  <c r="H36" i="12"/>
  <c r="G5" i="12"/>
  <c r="L42" i="12"/>
  <c r="L38" i="12"/>
  <c r="H37" i="12"/>
  <c r="L40" i="12"/>
  <c r="H34" i="12"/>
  <c r="L32" i="12"/>
  <c r="H32" i="12"/>
  <c r="H27" i="12"/>
  <c r="H19" i="12"/>
  <c r="F5" i="13" l="1"/>
  <c r="L41" i="12"/>
  <c r="F32" i="12"/>
  <c r="L36" i="12"/>
  <c r="L44" i="12"/>
  <c r="F37" i="12"/>
  <c r="H33" i="12"/>
  <c r="H21" i="12"/>
  <c r="L37" i="12"/>
  <c r="H39" i="12"/>
  <c r="H35" i="12"/>
  <c r="H26" i="12"/>
  <c r="F23" i="12"/>
  <c r="H18" i="12"/>
  <c r="L31" i="12"/>
  <c r="F19" i="12"/>
  <c r="F27" i="12"/>
  <c r="F31" i="12"/>
  <c r="F34" i="12"/>
  <c r="H38" i="12"/>
  <c r="L39" i="12"/>
  <c r="L43" i="12"/>
  <c r="F38" i="12"/>
  <c r="F16" i="12"/>
  <c r="F26" i="12"/>
  <c r="F17" i="12"/>
  <c r="H22" i="12"/>
  <c r="F25" i="12"/>
  <c r="F29" i="12"/>
  <c r="L33" i="12"/>
  <c r="H17" i="12"/>
  <c r="H25" i="12"/>
  <c r="F28" i="12"/>
  <c r="H29" i="12"/>
  <c r="H20" i="12"/>
  <c r="H24" i="12"/>
  <c r="F35" i="12"/>
  <c r="F36" i="12"/>
  <c r="F39" i="12"/>
  <c r="F18" i="12"/>
  <c r="F22" i="12"/>
  <c r="F30" i="12"/>
  <c r="F21" i="12"/>
  <c r="H30" i="12"/>
  <c r="F5" i="12" l="1"/>
  <c r="G126" i="6" l="1"/>
  <c r="G125" i="6"/>
  <c r="J125" i="6" s="1"/>
  <c r="G124" i="6"/>
  <c r="I124" i="6" s="1"/>
  <c r="G123" i="6"/>
  <c r="J123" i="6" s="1"/>
  <c r="G122" i="6"/>
  <c r="G121" i="6"/>
  <c r="J121" i="6" s="1"/>
  <c r="G120" i="6"/>
  <c r="I120" i="6" s="1"/>
  <c r="N132" i="6" s="1"/>
  <c r="I132" i="6" s="1"/>
  <c r="G119" i="6"/>
  <c r="J119" i="6" s="1"/>
  <c r="G118" i="6"/>
  <c r="J118" i="6" s="1"/>
  <c r="G117" i="6"/>
  <c r="J117" i="6" s="1"/>
  <c r="G116" i="6"/>
  <c r="I116" i="6" s="1"/>
  <c r="G115" i="6"/>
  <c r="J115" i="6" s="1"/>
  <c r="G114" i="6"/>
  <c r="J114" i="6" s="1"/>
  <c r="G113" i="6"/>
  <c r="J113" i="6" s="1"/>
  <c r="G112" i="6"/>
  <c r="I112" i="6" s="1"/>
  <c r="G111" i="6"/>
  <c r="J111" i="6" s="1"/>
  <c r="G110" i="6"/>
  <c r="I110" i="6" s="1"/>
  <c r="G109" i="6"/>
  <c r="J109" i="6" s="1"/>
  <c r="G108" i="6"/>
  <c r="I108" i="6" s="1"/>
  <c r="G107" i="6"/>
  <c r="J107" i="6" s="1"/>
  <c r="G106" i="6"/>
  <c r="J106" i="6" s="1"/>
  <c r="G105" i="6"/>
  <c r="J105" i="6" s="1"/>
  <c r="G104" i="6"/>
  <c r="I104" i="6" s="1"/>
  <c r="G103" i="6"/>
  <c r="J103" i="6" s="1"/>
  <c r="G102" i="6"/>
  <c r="J102" i="6" s="1"/>
  <c r="G101" i="6"/>
  <c r="J101" i="6" s="1"/>
  <c r="G100" i="6"/>
  <c r="I100" i="6" s="1"/>
  <c r="G99" i="6"/>
  <c r="J99" i="6" s="1"/>
  <c r="G98" i="6"/>
  <c r="G97" i="6"/>
  <c r="J97" i="6" s="1"/>
  <c r="G96" i="6"/>
  <c r="I96" i="6" s="1"/>
  <c r="G95" i="6"/>
  <c r="J95" i="6" s="1"/>
  <c r="G94" i="6"/>
  <c r="J94" i="6" s="1"/>
  <c r="G93" i="6"/>
  <c r="J93" i="6" s="1"/>
  <c r="G92" i="6"/>
  <c r="I92" i="6" s="1"/>
  <c r="G91" i="6"/>
  <c r="J91" i="6" s="1"/>
  <c r="G90" i="6"/>
  <c r="J90" i="6" s="1"/>
  <c r="G89" i="6"/>
  <c r="J89" i="6" s="1"/>
  <c r="G88" i="6"/>
  <c r="I88" i="6" s="1"/>
  <c r="G87" i="6"/>
  <c r="J87" i="6" s="1"/>
  <c r="G86" i="6"/>
  <c r="J86" i="6" s="1"/>
  <c r="G85" i="6"/>
  <c r="J85" i="6" s="1"/>
  <c r="G84" i="6"/>
  <c r="I84" i="6" s="1"/>
  <c r="G83" i="6"/>
  <c r="J83" i="6" s="1"/>
  <c r="G82" i="6"/>
  <c r="J82" i="6" s="1"/>
  <c r="G81" i="6"/>
  <c r="J81" i="6" s="1"/>
  <c r="G80" i="6"/>
  <c r="I80" i="6" s="1"/>
  <c r="G79" i="6"/>
  <c r="J79" i="6" s="1"/>
  <c r="G78" i="6"/>
  <c r="J78" i="6" s="1"/>
  <c r="G77" i="6"/>
  <c r="J77" i="6" s="1"/>
  <c r="G76" i="6"/>
  <c r="I76" i="6" s="1"/>
  <c r="G75" i="6"/>
  <c r="J75" i="6" s="1"/>
  <c r="G74" i="6"/>
  <c r="J74" i="6" s="1"/>
  <c r="G73" i="6"/>
  <c r="J73" i="6" s="1"/>
  <c r="G72" i="6"/>
  <c r="I72" i="6" s="1"/>
  <c r="G71" i="6"/>
  <c r="J71" i="6" s="1"/>
  <c r="G70" i="6"/>
  <c r="J70" i="6" s="1"/>
  <c r="G69" i="6"/>
  <c r="J69" i="6" s="1"/>
  <c r="G68" i="6"/>
  <c r="I68" i="6" s="1"/>
  <c r="G67" i="6"/>
  <c r="J67" i="6" s="1"/>
  <c r="G66" i="6"/>
  <c r="J66" i="6" s="1"/>
  <c r="G65" i="6"/>
  <c r="J65" i="6" s="1"/>
  <c r="G64" i="6"/>
  <c r="I64" i="6" s="1"/>
  <c r="G63" i="6"/>
  <c r="J63" i="6" s="1"/>
  <c r="G62" i="6"/>
  <c r="G61" i="6"/>
  <c r="J61" i="6" s="1"/>
  <c r="G60" i="6"/>
  <c r="I60" i="6" s="1"/>
  <c r="G59" i="6"/>
  <c r="J59" i="6" s="1"/>
  <c r="G58" i="6"/>
  <c r="J58" i="6" s="1"/>
  <c r="G57" i="6"/>
  <c r="J57" i="6" s="1"/>
  <c r="G56" i="6"/>
  <c r="I56" i="6" s="1"/>
  <c r="G55" i="6"/>
  <c r="J55" i="6" s="1"/>
  <c r="G54" i="6"/>
  <c r="J54" i="6" s="1"/>
  <c r="G53" i="6"/>
  <c r="J53" i="6" s="1"/>
  <c r="G52" i="6"/>
  <c r="I52" i="6" s="1"/>
  <c r="G51" i="6"/>
  <c r="J51" i="6" s="1"/>
  <c r="G50" i="6"/>
  <c r="G49" i="6"/>
  <c r="J49" i="6" s="1"/>
  <c r="G48" i="6"/>
  <c r="I48" i="6" s="1"/>
  <c r="G47" i="6"/>
  <c r="J47" i="6" s="1"/>
  <c r="G46" i="6"/>
  <c r="J46" i="6" s="1"/>
  <c r="G45" i="6"/>
  <c r="J45" i="6" s="1"/>
  <c r="G44" i="6"/>
  <c r="I44" i="6" s="1"/>
  <c r="G43" i="6"/>
  <c r="J43" i="6" s="1"/>
  <c r="G42" i="6"/>
  <c r="J42" i="6" s="1"/>
  <c r="G41" i="6"/>
  <c r="J41" i="6" s="1"/>
  <c r="G40" i="6"/>
  <c r="I40" i="6" s="1"/>
  <c r="G39" i="6"/>
  <c r="J39" i="6" s="1"/>
  <c r="G38" i="6"/>
  <c r="J38" i="6" s="1"/>
  <c r="G37" i="6"/>
  <c r="J37" i="6" s="1"/>
  <c r="G36" i="6"/>
  <c r="I36" i="6" s="1"/>
  <c r="G35" i="6"/>
  <c r="J35" i="6" s="1"/>
  <c r="G34" i="6"/>
  <c r="J34" i="6" s="1"/>
  <c r="G33" i="6"/>
  <c r="J33" i="6" s="1"/>
  <c r="G32" i="6"/>
  <c r="I32" i="6" s="1"/>
  <c r="G31" i="6"/>
  <c r="J31" i="6" s="1"/>
  <c r="G30" i="6"/>
  <c r="J30" i="6" s="1"/>
  <c r="G29" i="6"/>
  <c r="J29" i="6" s="1"/>
  <c r="G28" i="6"/>
  <c r="I28" i="6" s="1"/>
  <c r="G27" i="6"/>
  <c r="J27" i="6" s="1"/>
  <c r="G26" i="6"/>
  <c r="J26" i="6" s="1"/>
  <c r="G25" i="6"/>
  <c r="J25" i="6" s="1"/>
  <c r="G24" i="6"/>
  <c r="I24" i="6" s="1"/>
  <c r="G23" i="6"/>
  <c r="J23" i="6" s="1"/>
  <c r="G22" i="6"/>
  <c r="J22" i="6" s="1"/>
  <c r="G21" i="6"/>
  <c r="J21" i="6" s="1"/>
  <c r="G20" i="6"/>
  <c r="I20" i="6" s="1"/>
  <c r="G19" i="6"/>
  <c r="J19" i="6" s="1"/>
  <c r="G18" i="6"/>
  <c r="J18" i="6" s="1"/>
  <c r="G17" i="6"/>
  <c r="J17" i="6" s="1"/>
  <c r="G16" i="6"/>
  <c r="I16" i="6" s="1"/>
  <c r="G15" i="6"/>
  <c r="J15" i="6" s="1"/>
  <c r="G14" i="6"/>
  <c r="G13" i="6"/>
  <c r="J13" i="6" s="1"/>
  <c r="G12" i="6"/>
  <c r="I12" i="6" s="1"/>
  <c r="G11" i="6"/>
  <c r="J11" i="6" s="1"/>
  <c r="G10" i="6"/>
  <c r="J10" i="6" s="1"/>
  <c r="G9" i="6"/>
  <c r="J9" i="6" s="1"/>
  <c r="G8" i="6"/>
  <c r="I8" i="6" s="1"/>
  <c r="G7" i="6"/>
  <c r="J7" i="6" s="1"/>
  <c r="G6" i="6"/>
  <c r="J6" i="6" s="1"/>
  <c r="G5" i="6"/>
  <c r="J5" i="6" s="1"/>
  <c r="G4" i="6"/>
  <c r="I4" i="6" s="1"/>
  <c r="G3" i="6"/>
  <c r="J3" i="6" s="1"/>
  <c r="G2" i="6"/>
  <c r="J52" i="6" l="1"/>
  <c r="J4" i="6"/>
  <c r="J48" i="6"/>
  <c r="J84" i="6"/>
  <c r="J16" i="6"/>
  <c r="J100" i="6"/>
  <c r="J20" i="6"/>
  <c r="J68" i="6"/>
  <c r="J112" i="6"/>
  <c r="J36" i="6"/>
  <c r="J80" i="6"/>
  <c r="J116" i="6"/>
  <c r="I65" i="6"/>
  <c r="I89" i="6"/>
  <c r="I33" i="6"/>
  <c r="I97" i="6"/>
  <c r="I57" i="6"/>
  <c r="I121" i="6"/>
  <c r="N133" i="6" s="1"/>
  <c r="I133" i="6" s="1"/>
  <c r="J32" i="6"/>
  <c r="J64" i="6"/>
  <c r="J96" i="6"/>
  <c r="J133" i="6"/>
  <c r="G133" i="6" s="1"/>
  <c r="J132" i="6"/>
  <c r="G132" i="6" s="1"/>
  <c r="I41" i="6"/>
  <c r="I73" i="6"/>
  <c r="I105" i="6"/>
  <c r="J8" i="6"/>
  <c r="J24" i="6"/>
  <c r="J40" i="6"/>
  <c r="J56" i="6"/>
  <c r="J72" i="6"/>
  <c r="J88" i="6"/>
  <c r="J104" i="6"/>
  <c r="J120" i="6"/>
  <c r="I49" i="6"/>
  <c r="I81" i="6"/>
  <c r="I113" i="6"/>
  <c r="J12" i="6"/>
  <c r="J28" i="6"/>
  <c r="J44" i="6"/>
  <c r="J60" i="6"/>
  <c r="J76" i="6"/>
  <c r="J92" i="6"/>
  <c r="J108" i="6"/>
  <c r="J124" i="6"/>
  <c r="J2" i="6"/>
  <c r="H13" i="6"/>
  <c r="H73" i="6"/>
  <c r="J62" i="6"/>
  <c r="J98" i="6"/>
  <c r="H109" i="6"/>
  <c r="I126" i="6"/>
  <c r="N126" i="6" s="1"/>
  <c r="I138" i="6" s="1"/>
  <c r="I6" i="6"/>
  <c r="I22" i="6"/>
  <c r="I38" i="6"/>
  <c r="I54" i="6"/>
  <c r="I62" i="6"/>
  <c r="I78" i="6"/>
  <c r="I94" i="6"/>
  <c r="H85" i="6"/>
  <c r="I5" i="6"/>
  <c r="I13" i="6"/>
  <c r="I21" i="6"/>
  <c r="I29" i="6"/>
  <c r="I37" i="6"/>
  <c r="I45" i="6"/>
  <c r="I53" i="6"/>
  <c r="I61" i="6"/>
  <c r="I69" i="6"/>
  <c r="I77" i="6"/>
  <c r="I85" i="6"/>
  <c r="I93" i="6"/>
  <c r="I101" i="6"/>
  <c r="I109" i="6"/>
  <c r="N122" i="6" s="1"/>
  <c r="I117" i="6"/>
  <c r="H25" i="6"/>
  <c r="J14" i="6"/>
  <c r="J50" i="6"/>
  <c r="H61" i="6"/>
  <c r="H121" i="6"/>
  <c r="J110" i="6"/>
  <c r="I122" i="6"/>
  <c r="J122" i="6"/>
  <c r="H97" i="6"/>
  <c r="I14" i="6"/>
  <c r="I30" i="6"/>
  <c r="I46" i="6"/>
  <c r="I70" i="6"/>
  <c r="I86" i="6"/>
  <c r="I102" i="6"/>
  <c r="I118" i="6"/>
  <c r="N130" i="6" s="1"/>
  <c r="I130" i="6" s="1"/>
  <c r="H37" i="6"/>
  <c r="I9" i="6"/>
  <c r="I17" i="6"/>
  <c r="I25" i="6"/>
  <c r="H49" i="6"/>
  <c r="I2" i="6"/>
  <c r="I10" i="6"/>
  <c r="I18" i="6"/>
  <c r="I26" i="6"/>
  <c r="I34" i="6"/>
  <c r="I42" i="6"/>
  <c r="I50" i="6"/>
  <c r="I58" i="6"/>
  <c r="I66" i="6"/>
  <c r="I74" i="6"/>
  <c r="I82" i="6"/>
  <c r="I90" i="6"/>
  <c r="I98" i="6"/>
  <c r="I106" i="6"/>
  <c r="I114" i="6"/>
  <c r="I125" i="6"/>
  <c r="N125" i="6" s="1"/>
  <c r="I137" i="6" s="1"/>
  <c r="I3" i="6"/>
  <c r="I7" i="6"/>
  <c r="I11" i="6"/>
  <c r="I15" i="6"/>
  <c r="I19" i="6"/>
  <c r="I23" i="6"/>
  <c r="I27" i="6"/>
  <c r="I31" i="6"/>
  <c r="I35" i="6"/>
  <c r="I39" i="6"/>
  <c r="I43" i="6"/>
  <c r="I47" i="6"/>
  <c r="I51" i="6"/>
  <c r="I55" i="6"/>
  <c r="I59" i="6"/>
  <c r="I63" i="6"/>
  <c r="I67" i="6"/>
  <c r="I71" i="6"/>
  <c r="I75" i="6"/>
  <c r="I79" i="6"/>
  <c r="I83" i="6"/>
  <c r="I87" i="6"/>
  <c r="I91" i="6"/>
  <c r="I95" i="6"/>
  <c r="I99" i="6"/>
  <c r="I103" i="6"/>
  <c r="I107" i="6"/>
  <c r="I111" i="6"/>
  <c r="N123" i="6" s="1"/>
  <c r="I115" i="6"/>
  <c r="N127" i="6" s="1"/>
  <c r="I119" i="6"/>
  <c r="N131" i="6" s="1"/>
  <c r="I131" i="6" s="1"/>
  <c r="I123" i="6"/>
  <c r="K37" i="6" l="1"/>
  <c r="K97" i="6"/>
  <c r="K85" i="6"/>
  <c r="B62" i="13"/>
  <c r="B63" i="13" s="1"/>
  <c r="K25" i="6"/>
  <c r="N124" i="6"/>
  <c r="I136" i="6" s="1"/>
  <c r="I148" i="6" s="1"/>
  <c r="C45" i="12"/>
  <c r="K61" i="6"/>
  <c r="I134" i="6"/>
  <c r="J134" i="6" s="1"/>
  <c r="K49" i="6"/>
  <c r="J131" i="6"/>
  <c r="G131" i="6" s="1"/>
  <c r="J130" i="6"/>
  <c r="G130" i="6" s="1"/>
  <c r="N129" i="6"/>
  <c r="I129" i="6" s="1"/>
  <c r="I135" i="6"/>
  <c r="I149" i="6"/>
  <c r="J137" i="6"/>
  <c r="K121" i="6"/>
  <c r="K109" i="6"/>
  <c r="K13" i="6"/>
  <c r="I156" i="6"/>
  <c r="J144" i="6"/>
  <c r="I157" i="6"/>
  <c r="J145" i="6"/>
  <c r="I150" i="6"/>
  <c r="J138" i="6"/>
  <c r="K73" i="6"/>
  <c r="N128" i="6"/>
  <c r="J136" i="6" l="1"/>
  <c r="I146" i="6"/>
  <c r="J146" i="6" s="1"/>
  <c r="G7" i="13"/>
  <c r="D45" i="13"/>
  <c r="C45" i="13"/>
  <c r="D46" i="13"/>
  <c r="C46" i="13"/>
  <c r="F7" i="13" s="1"/>
  <c r="N45" i="13"/>
  <c r="N45" i="12"/>
  <c r="D45" i="12"/>
  <c r="J139" i="6"/>
  <c r="I151" i="6"/>
  <c r="J143" i="6"/>
  <c r="I155" i="6"/>
  <c r="J150" i="6"/>
  <c r="I162" i="6"/>
  <c r="J156" i="6"/>
  <c r="I168" i="6"/>
  <c r="I161" i="6"/>
  <c r="J149" i="6"/>
  <c r="J148" i="6"/>
  <c r="I160" i="6"/>
  <c r="J142" i="6"/>
  <c r="I154" i="6"/>
  <c r="J129" i="6"/>
  <c r="G129" i="6" s="1"/>
  <c r="I169" i="6"/>
  <c r="J157" i="6"/>
  <c r="J135" i="6"/>
  <c r="I147" i="6"/>
  <c r="I158" i="6" l="1"/>
  <c r="I170" i="6" s="1"/>
  <c r="J147" i="6"/>
  <c r="I159" i="6"/>
  <c r="I173" i="6"/>
  <c r="J161" i="6"/>
  <c r="J168" i="6"/>
  <c r="I180" i="6"/>
  <c r="J155" i="6"/>
  <c r="I167" i="6"/>
  <c r="I172" i="6"/>
  <c r="J160" i="6"/>
  <c r="H133" i="6"/>
  <c r="K133" i="6"/>
  <c r="E45" i="13" s="1"/>
  <c r="J140" i="6"/>
  <c r="I152" i="6"/>
  <c r="I174" i="6"/>
  <c r="J162" i="6"/>
  <c r="J151" i="6"/>
  <c r="I163" i="6"/>
  <c r="I153" i="6"/>
  <c r="J141" i="6"/>
  <c r="I181" i="6"/>
  <c r="J169" i="6"/>
  <c r="J154" i="6"/>
  <c r="I166" i="6"/>
  <c r="J158" i="6" l="1"/>
  <c r="K145" i="6"/>
  <c r="E46" i="13" s="1"/>
  <c r="I178" i="6"/>
  <c r="J166" i="6"/>
  <c r="I185" i="6"/>
  <c r="J173" i="6"/>
  <c r="I192" i="6"/>
  <c r="J180" i="6"/>
  <c r="J159" i="6"/>
  <c r="I171" i="6"/>
  <c r="I165" i="6"/>
  <c r="J153" i="6"/>
  <c r="I186" i="6"/>
  <c r="J174" i="6"/>
  <c r="I182" i="6"/>
  <c r="J170" i="6"/>
  <c r="I184" i="6"/>
  <c r="J172" i="6"/>
  <c r="I193" i="6"/>
  <c r="J181" i="6"/>
  <c r="J163" i="6"/>
  <c r="I175" i="6"/>
  <c r="I164" i="6"/>
  <c r="J152" i="6"/>
  <c r="J167" i="6"/>
  <c r="I179" i="6"/>
  <c r="K157" i="6" l="1"/>
  <c r="E47" i="13" s="1"/>
  <c r="G47" i="13" s="1"/>
  <c r="Q46" i="12"/>
  <c r="M46" i="12"/>
  <c r="G46" i="12"/>
  <c r="F46" i="12"/>
  <c r="Q46" i="13"/>
  <c r="M46" i="13"/>
  <c r="H46" i="13"/>
  <c r="F46" i="13"/>
  <c r="I46" i="13"/>
  <c r="G46" i="13"/>
  <c r="G45" i="12"/>
  <c r="M45" i="12"/>
  <c r="Q45" i="12"/>
  <c r="F45" i="12"/>
  <c r="I45" i="12"/>
  <c r="H45" i="12"/>
  <c r="I45" i="13"/>
  <c r="M45" i="13"/>
  <c r="F45" i="13"/>
  <c r="Q45" i="13"/>
  <c r="H45" i="13"/>
  <c r="G45" i="13"/>
  <c r="I197" i="6"/>
  <c r="J185" i="6"/>
  <c r="J164" i="6"/>
  <c r="I176" i="6"/>
  <c r="I205" i="6"/>
  <c r="J193" i="6"/>
  <c r="I194" i="6"/>
  <c r="J182" i="6"/>
  <c r="I177" i="6"/>
  <c r="J165" i="6"/>
  <c r="I204" i="6"/>
  <c r="J192" i="6"/>
  <c r="I196" i="6"/>
  <c r="J184" i="6"/>
  <c r="I198" i="6"/>
  <c r="J186" i="6"/>
  <c r="I191" i="6"/>
  <c r="J179" i="6"/>
  <c r="I187" i="6"/>
  <c r="J175" i="6"/>
  <c r="I183" i="6"/>
  <c r="J171" i="6"/>
  <c r="I190" i="6"/>
  <c r="J178" i="6"/>
  <c r="K169" i="6" l="1"/>
  <c r="E48" i="13" s="1"/>
  <c r="G47" i="12"/>
  <c r="Q47" i="12"/>
  <c r="M47" i="12"/>
  <c r="F47" i="12"/>
  <c r="I47" i="13"/>
  <c r="Q47" i="13"/>
  <c r="M47" i="13"/>
  <c r="H47" i="13"/>
  <c r="F47" i="13"/>
  <c r="I217" i="6"/>
  <c r="J205" i="6"/>
  <c r="J183" i="6"/>
  <c r="I195" i="6"/>
  <c r="J191" i="6"/>
  <c r="I203" i="6"/>
  <c r="I208" i="6"/>
  <c r="J196" i="6"/>
  <c r="I189" i="6"/>
  <c r="J177" i="6"/>
  <c r="I209" i="6"/>
  <c r="J197" i="6"/>
  <c r="I188" i="6"/>
  <c r="J176" i="6"/>
  <c r="I202" i="6"/>
  <c r="J190" i="6"/>
  <c r="J187" i="6"/>
  <c r="I199" i="6"/>
  <c r="I210" i="6"/>
  <c r="J198" i="6"/>
  <c r="I216" i="6"/>
  <c r="J204" i="6"/>
  <c r="I206" i="6"/>
  <c r="J194" i="6"/>
  <c r="K181" i="6" l="1"/>
  <c r="E49" i="13" s="1"/>
  <c r="I215" i="6"/>
  <c r="J203" i="6"/>
  <c r="I211" i="6"/>
  <c r="J199" i="6"/>
  <c r="I221" i="6"/>
  <c r="J209" i="6"/>
  <c r="I220" i="6"/>
  <c r="J208" i="6"/>
  <c r="I228" i="6"/>
  <c r="J216" i="6"/>
  <c r="J188" i="6"/>
  <c r="I200" i="6"/>
  <c r="I201" i="6"/>
  <c r="J189" i="6"/>
  <c r="I229" i="6"/>
  <c r="J217" i="6"/>
  <c r="I218" i="6"/>
  <c r="J206" i="6"/>
  <c r="I222" i="6"/>
  <c r="J210" i="6"/>
  <c r="I214" i="6"/>
  <c r="J202" i="6"/>
  <c r="I207" i="6"/>
  <c r="J195" i="6"/>
  <c r="I49" i="13" l="1"/>
  <c r="H49" i="13"/>
  <c r="Q49" i="13"/>
  <c r="M49" i="13"/>
  <c r="G49" i="13"/>
  <c r="F49" i="13"/>
  <c r="K193" i="6"/>
  <c r="E50" i="13" s="1"/>
  <c r="Q48" i="13"/>
  <c r="G48" i="13"/>
  <c r="F48" i="13"/>
  <c r="H48" i="13"/>
  <c r="I48" i="13"/>
  <c r="M48" i="13"/>
  <c r="Q49" i="12"/>
  <c r="G49" i="12"/>
  <c r="F49" i="12"/>
  <c r="M49" i="12"/>
  <c r="Q48" i="12"/>
  <c r="M48" i="12"/>
  <c r="F48" i="12"/>
  <c r="G48" i="12"/>
  <c r="I232" i="6"/>
  <c r="J220" i="6"/>
  <c r="I223" i="6"/>
  <c r="J211" i="6"/>
  <c r="I226" i="6"/>
  <c r="J214" i="6"/>
  <c r="I230" i="6"/>
  <c r="J218" i="6"/>
  <c r="I213" i="6"/>
  <c r="J201" i="6"/>
  <c r="I240" i="6"/>
  <c r="J228" i="6"/>
  <c r="I233" i="6"/>
  <c r="J221" i="6"/>
  <c r="I227" i="6"/>
  <c r="J215" i="6"/>
  <c r="I219" i="6"/>
  <c r="J207" i="6"/>
  <c r="I234" i="6"/>
  <c r="J222" i="6"/>
  <c r="I241" i="6"/>
  <c r="J229" i="6"/>
  <c r="I212" i="6"/>
  <c r="J200" i="6"/>
  <c r="K205" i="6" l="1"/>
  <c r="E51" i="13" s="1"/>
  <c r="I253" i="6"/>
  <c r="J241" i="6"/>
  <c r="I231" i="6"/>
  <c r="J219" i="6"/>
  <c r="I225" i="6"/>
  <c r="J213" i="6"/>
  <c r="I238" i="6"/>
  <c r="J226" i="6"/>
  <c r="I245" i="6"/>
  <c r="J233" i="6"/>
  <c r="J232" i="6"/>
  <c r="I244" i="6"/>
  <c r="I224" i="6"/>
  <c r="J212" i="6"/>
  <c r="I246" i="6"/>
  <c r="J234" i="6"/>
  <c r="I239" i="6"/>
  <c r="J227" i="6"/>
  <c r="J240" i="6"/>
  <c r="I252" i="6"/>
  <c r="I242" i="6"/>
  <c r="J230" i="6"/>
  <c r="I235" i="6"/>
  <c r="J223" i="6"/>
  <c r="K217" i="6" l="1"/>
  <c r="E52" i="13" s="1"/>
  <c r="M50" i="12"/>
  <c r="Q50" i="12"/>
  <c r="F50" i="12"/>
  <c r="G50" i="12"/>
  <c r="G50" i="13"/>
  <c r="I50" i="13"/>
  <c r="F50" i="13"/>
  <c r="H50" i="13"/>
  <c r="M50" i="13"/>
  <c r="Q50" i="13"/>
  <c r="I254" i="6"/>
  <c r="J242" i="6"/>
  <c r="I250" i="6"/>
  <c r="J238" i="6"/>
  <c r="J231" i="6"/>
  <c r="I243" i="6"/>
  <c r="J239" i="6"/>
  <c r="I251" i="6"/>
  <c r="I236" i="6"/>
  <c r="J224" i="6"/>
  <c r="I257" i="6"/>
  <c r="J245" i="6"/>
  <c r="I264" i="6"/>
  <c r="J252" i="6"/>
  <c r="I256" i="6"/>
  <c r="J244" i="6"/>
  <c r="I237" i="6"/>
  <c r="J225" i="6"/>
  <c r="I265" i="6"/>
  <c r="J253" i="6"/>
  <c r="J235" i="6"/>
  <c r="I247" i="6"/>
  <c r="I258" i="6"/>
  <c r="J246" i="6"/>
  <c r="I51" i="13" l="1"/>
  <c r="M51" i="13"/>
  <c r="Q51" i="13"/>
  <c r="F51" i="13"/>
  <c r="H51" i="13"/>
  <c r="Q51" i="12"/>
  <c r="G51" i="12"/>
  <c r="F51" i="12"/>
  <c r="M51" i="12"/>
  <c r="M52" i="12"/>
  <c r="Q52" i="12"/>
  <c r="G52" i="12"/>
  <c r="F52" i="12"/>
  <c r="G51" i="13"/>
  <c r="Q52" i="13"/>
  <c r="G52" i="13"/>
  <c r="M52" i="13"/>
  <c r="H52" i="13"/>
  <c r="I52" i="13"/>
  <c r="F52" i="13"/>
  <c r="K229" i="6"/>
  <c r="E53" i="13" s="1"/>
  <c r="I276" i="6"/>
  <c r="J264" i="6"/>
  <c r="I259" i="6"/>
  <c r="J247" i="6"/>
  <c r="I255" i="6"/>
  <c r="J243" i="6"/>
  <c r="I249" i="6"/>
  <c r="J237" i="6"/>
  <c r="J236" i="6"/>
  <c r="I248" i="6"/>
  <c r="I263" i="6"/>
  <c r="J251" i="6"/>
  <c r="I266" i="6"/>
  <c r="J254" i="6"/>
  <c r="I270" i="6"/>
  <c r="J258" i="6"/>
  <c r="I277" i="6"/>
  <c r="J265" i="6"/>
  <c r="I268" i="6"/>
  <c r="J256" i="6"/>
  <c r="I269" i="6"/>
  <c r="J257" i="6"/>
  <c r="I262" i="6"/>
  <c r="J250" i="6"/>
  <c r="K241" i="6" l="1"/>
  <c r="E54" i="13" s="1"/>
  <c r="G8" i="13" s="1"/>
  <c r="I271" i="6"/>
  <c r="J259" i="6"/>
  <c r="I281" i="6"/>
  <c r="J269" i="6"/>
  <c r="I278" i="6"/>
  <c r="J266" i="6"/>
  <c r="I260" i="6"/>
  <c r="J248" i="6"/>
  <c r="I267" i="6"/>
  <c r="J255" i="6"/>
  <c r="I288" i="6"/>
  <c r="J276" i="6"/>
  <c r="I261" i="6"/>
  <c r="J249" i="6"/>
  <c r="I289" i="6"/>
  <c r="J277" i="6"/>
  <c r="I274" i="6"/>
  <c r="J262" i="6"/>
  <c r="I280" i="6"/>
  <c r="J268" i="6"/>
  <c r="I282" i="6"/>
  <c r="J270" i="6"/>
  <c r="I275" i="6"/>
  <c r="J263" i="6"/>
  <c r="G8" i="12" l="1"/>
  <c r="Q53" i="12"/>
  <c r="G53" i="12"/>
  <c r="F53" i="12"/>
  <c r="M53" i="12"/>
  <c r="I53" i="13"/>
  <c r="M53" i="13"/>
  <c r="H53" i="13"/>
  <c r="Q53" i="13"/>
  <c r="F53" i="13"/>
  <c r="G53" i="13"/>
  <c r="M54" i="12"/>
  <c r="M54" i="13"/>
  <c r="Q54" i="13"/>
  <c r="F54" i="13"/>
  <c r="H54" i="13"/>
  <c r="I54" i="13"/>
  <c r="G54" i="13"/>
  <c r="K253" i="6"/>
  <c r="I287" i="6"/>
  <c r="J275" i="6"/>
  <c r="I292" i="6"/>
  <c r="J280" i="6"/>
  <c r="I301" i="6"/>
  <c r="J289" i="6"/>
  <c r="I300" i="6"/>
  <c r="J288" i="6"/>
  <c r="I272" i="6"/>
  <c r="J260" i="6"/>
  <c r="I293" i="6"/>
  <c r="J281" i="6"/>
  <c r="I294" i="6"/>
  <c r="J282" i="6"/>
  <c r="I286" i="6"/>
  <c r="J274" i="6"/>
  <c r="I273" i="6"/>
  <c r="J261" i="6"/>
  <c r="I279" i="6"/>
  <c r="J267" i="6"/>
  <c r="I290" i="6"/>
  <c r="J278" i="6"/>
  <c r="I283" i="6"/>
  <c r="J271" i="6"/>
  <c r="F8" i="13" l="1"/>
  <c r="G54" i="12"/>
  <c r="Q54" i="12"/>
  <c r="F54" i="12"/>
  <c r="F8" i="12" s="1"/>
  <c r="K265" i="6"/>
  <c r="I298" i="6"/>
  <c r="J286" i="6"/>
  <c r="I305" i="6"/>
  <c r="J293" i="6"/>
  <c r="I312" i="6"/>
  <c r="J300" i="6"/>
  <c r="I304" i="6"/>
  <c r="J292" i="6"/>
  <c r="I302" i="6"/>
  <c r="J290" i="6"/>
  <c r="I285" i="6"/>
  <c r="J273" i="6"/>
  <c r="I306" i="6"/>
  <c r="J294" i="6"/>
  <c r="I284" i="6"/>
  <c r="J272" i="6"/>
  <c r="I313" i="6"/>
  <c r="J301" i="6"/>
  <c r="I299" i="6"/>
  <c r="J287" i="6"/>
  <c r="I295" i="6"/>
  <c r="J283" i="6"/>
  <c r="I291" i="6"/>
  <c r="J279" i="6"/>
  <c r="K277" i="6" l="1"/>
  <c r="I303" i="6"/>
  <c r="J291" i="6"/>
  <c r="I311" i="6"/>
  <c r="J299" i="6"/>
  <c r="I296" i="6"/>
  <c r="J284" i="6"/>
  <c r="I297" i="6"/>
  <c r="J285" i="6"/>
  <c r="I316" i="6"/>
  <c r="J304" i="6"/>
  <c r="I317" i="6"/>
  <c r="J305" i="6"/>
  <c r="I307" i="6"/>
  <c r="J295" i="6"/>
  <c r="I325" i="6"/>
  <c r="J313" i="6"/>
  <c r="I318" i="6"/>
  <c r="J306" i="6"/>
  <c r="I314" i="6"/>
  <c r="J302" i="6"/>
  <c r="I324" i="6"/>
  <c r="J312" i="6"/>
  <c r="I310" i="6"/>
  <c r="J298" i="6"/>
  <c r="J316" i="6" l="1"/>
  <c r="I328" i="6"/>
  <c r="J318" i="6"/>
  <c r="I330" i="6"/>
  <c r="J314" i="6"/>
  <c r="I326" i="6"/>
  <c r="J317" i="6"/>
  <c r="I329" i="6"/>
  <c r="J324" i="6"/>
  <c r="I336" i="6"/>
  <c r="J325" i="6"/>
  <c r="I337" i="6"/>
  <c r="K289" i="6"/>
  <c r="I309" i="6"/>
  <c r="J297" i="6"/>
  <c r="I319" i="6"/>
  <c r="J307" i="6"/>
  <c r="I308" i="6"/>
  <c r="J296" i="6"/>
  <c r="I315" i="6"/>
  <c r="J303" i="6"/>
  <c r="I323" i="6"/>
  <c r="J311" i="6"/>
  <c r="I322" i="6"/>
  <c r="J310" i="6"/>
  <c r="I338" i="6" l="1"/>
  <c r="J326" i="6"/>
  <c r="J315" i="6"/>
  <c r="I327" i="6"/>
  <c r="I341" i="6"/>
  <c r="J329" i="6"/>
  <c r="I342" i="6"/>
  <c r="J330" i="6"/>
  <c r="I340" i="6"/>
  <c r="J328" i="6"/>
  <c r="J323" i="6"/>
  <c r="I335" i="6"/>
  <c r="I348" i="6"/>
  <c r="J336" i="6"/>
  <c r="J322" i="6"/>
  <c r="I334" i="6"/>
  <c r="I349" i="6"/>
  <c r="J337" i="6"/>
  <c r="J319" i="6"/>
  <c r="I331" i="6"/>
  <c r="K301" i="6"/>
  <c r="I320" i="6"/>
  <c r="J308" i="6"/>
  <c r="I321" i="6"/>
  <c r="J309" i="6"/>
  <c r="I339" i="6" l="1"/>
  <c r="J327" i="6"/>
  <c r="I354" i="6"/>
  <c r="J342" i="6"/>
  <c r="I352" i="6"/>
  <c r="J340" i="6"/>
  <c r="I353" i="6"/>
  <c r="J341" i="6"/>
  <c r="I350" i="6"/>
  <c r="J338" i="6"/>
  <c r="J321" i="6"/>
  <c r="I333" i="6"/>
  <c r="I361" i="6"/>
  <c r="J349" i="6"/>
  <c r="I360" i="6"/>
  <c r="J348" i="6"/>
  <c r="I346" i="6"/>
  <c r="J334" i="6"/>
  <c r="I347" i="6"/>
  <c r="J335" i="6"/>
  <c r="I343" i="6"/>
  <c r="J331" i="6"/>
  <c r="J320" i="6"/>
  <c r="I332" i="6"/>
  <c r="K313" i="6"/>
  <c r="I366" i="6" l="1"/>
  <c r="J354" i="6"/>
  <c r="I365" i="6"/>
  <c r="J353" i="6"/>
  <c r="I362" i="6"/>
  <c r="J350" i="6"/>
  <c r="I364" i="6"/>
  <c r="J352" i="6"/>
  <c r="I351" i="6"/>
  <c r="J339" i="6"/>
  <c r="I358" i="6"/>
  <c r="J346" i="6"/>
  <c r="I373" i="6"/>
  <c r="J361" i="6"/>
  <c r="I345" i="6"/>
  <c r="J333" i="6"/>
  <c r="I359" i="6"/>
  <c r="J347" i="6"/>
  <c r="I372" i="6"/>
  <c r="J360" i="6"/>
  <c r="I344" i="6"/>
  <c r="J332" i="6"/>
  <c r="K325" i="6"/>
  <c r="I355" i="6"/>
  <c r="J343" i="6"/>
  <c r="N47" i="12"/>
  <c r="I47" i="12"/>
  <c r="H47" i="12"/>
  <c r="C47" i="12"/>
  <c r="D47" i="12"/>
  <c r="H50" i="12"/>
  <c r="N50" i="12"/>
  <c r="C50" i="12"/>
  <c r="D50" i="12"/>
  <c r="I50" i="12"/>
  <c r="N51" i="12"/>
  <c r="C51" i="12"/>
  <c r="I51" i="12"/>
  <c r="D51" i="12"/>
  <c r="H51" i="12"/>
  <c r="N49" i="12"/>
  <c r="H49" i="12"/>
  <c r="C49" i="12"/>
  <c r="D49" i="12"/>
  <c r="I49" i="12"/>
  <c r="G7" i="12"/>
  <c r="N54" i="12"/>
  <c r="I54" i="12"/>
  <c r="H54" i="12"/>
  <c r="H48" i="12"/>
  <c r="I48" i="12"/>
  <c r="C48" i="12"/>
  <c r="N48" i="12"/>
  <c r="D48" i="12"/>
  <c r="H52" i="12"/>
  <c r="N52" i="12"/>
  <c r="I52" i="12"/>
  <c r="D52" i="12"/>
  <c r="C52" i="12"/>
  <c r="D46" i="12"/>
  <c r="N46" i="12"/>
  <c r="H46" i="12"/>
  <c r="I46" i="12"/>
  <c r="C46" i="12"/>
  <c r="I363" i="6" l="1"/>
  <c r="J351" i="6"/>
  <c r="I374" i="6"/>
  <c r="J362" i="6"/>
  <c r="I378" i="6"/>
  <c r="J366" i="6"/>
  <c r="I376" i="6"/>
  <c r="J364" i="6"/>
  <c r="I377" i="6"/>
  <c r="J365" i="6"/>
  <c r="K337" i="6"/>
  <c r="I371" i="6"/>
  <c r="J359" i="6"/>
  <c r="I385" i="6"/>
  <c r="J373" i="6"/>
  <c r="I384" i="6"/>
  <c r="J372" i="6"/>
  <c r="I357" i="6"/>
  <c r="J345" i="6"/>
  <c r="I370" i="6"/>
  <c r="J358" i="6"/>
  <c r="I367" i="6"/>
  <c r="J355" i="6"/>
  <c r="I356" i="6"/>
  <c r="J344" i="6"/>
  <c r="N53" i="12"/>
  <c r="D53" i="12"/>
  <c r="C53" i="12"/>
  <c r="H53" i="12"/>
  <c r="I53" i="12"/>
  <c r="D54" i="12"/>
  <c r="C54" i="12"/>
  <c r="I389" i="6" l="1"/>
  <c r="J377" i="6"/>
  <c r="I390" i="6"/>
  <c r="J378" i="6"/>
  <c r="I375" i="6"/>
  <c r="J363" i="6"/>
  <c r="I388" i="6"/>
  <c r="J376" i="6"/>
  <c r="I386" i="6"/>
  <c r="J374" i="6"/>
  <c r="I397" i="6"/>
  <c r="J385" i="6"/>
  <c r="I382" i="6"/>
  <c r="J370" i="6"/>
  <c r="I396" i="6"/>
  <c r="J384" i="6"/>
  <c r="I383" i="6"/>
  <c r="J371" i="6"/>
  <c r="I369" i="6"/>
  <c r="J357" i="6"/>
  <c r="I379" i="6"/>
  <c r="J367" i="6"/>
  <c r="I368" i="6"/>
  <c r="J356" i="6"/>
  <c r="K349" i="6"/>
  <c r="F7" i="12"/>
  <c r="I398" i="6" l="1"/>
  <c r="J386" i="6"/>
  <c r="I387" i="6"/>
  <c r="J375" i="6"/>
  <c r="I401" i="6"/>
  <c r="J389" i="6"/>
  <c r="I400" i="6"/>
  <c r="J388" i="6"/>
  <c r="I402" i="6"/>
  <c r="J390" i="6"/>
  <c r="I395" i="6"/>
  <c r="J383" i="6"/>
  <c r="I394" i="6"/>
  <c r="J382" i="6"/>
  <c r="I381" i="6"/>
  <c r="J369" i="6"/>
  <c r="I408" i="6"/>
  <c r="J396" i="6"/>
  <c r="I409" i="6"/>
  <c r="J397" i="6"/>
  <c r="I391" i="6"/>
  <c r="J379" i="6"/>
  <c r="K361" i="6"/>
  <c r="I380" i="6"/>
  <c r="J368" i="6"/>
  <c r="I412" i="6" l="1"/>
  <c r="J400" i="6"/>
  <c r="I399" i="6"/>
  <c r="J387" i="6"/>
  <c r="I414" i="6"/>
  <c r="J402" i="6"/>
  <c r="I413" i="6"/>
  <c r="J401" i="6"/>
  <c r="I410" i="6"/>
  <c r="J398" i="6"/>
  <c r="I406" i="6"/>
  <c r="J394" i="6"/>
  <c r="I420" i="6"/>
  <c r="J408" i="6"/>
  <c r="I421" i="6"/>
  <c r="J409" i="6"/>
  <c r="I393" i="6"/>
  <c r="J381" i="6"/>
  <c r="I407" i="6"/>
  <c r="J395" i="6"/>
  <c r="I403" i="6"/>
  <c r="J391" i="6"/>
  <c r="I392" i="6"/>
  <c r="J380" i="6"/>
  <c r="K373" i="6"/>
  <c r="I411" i="6" l="1"/>
  <c r="J399" i="6"/>
  <c r="I425" i="6"/>
  <c r="J413" i="6"/>
  <c r="I422" i="6"/>
  <c r="J410" i="6"/>
  <c r="I426" i="6"/>
  <c r="J414" i="6"/>
  <c r="I424" i="6"/>
  <c r="J412" i="6"/>
  <c r="I405" i="6"/>
  <c r="J393" i="6"/>
  <c r="I432" i="6"/>
  <c r="J420" i="6"/>
  <c r="I419" i="6"/>
  <c r="J407" i="6"/>
  <c r="I433" i="6"/>
  <c r="J421" i="6"/>
  <c r="I418" i="6"/>
  <c r="J406" i="6"/>
  <c r="I415" i="6"/>
  <c r="J403" i="6"/>
  <c r="K385" i="6"/>
  <c r="I404" i="6"/>
  <c r="J392" i="6"/>
  <c r="I437" i="6" l="1"/>
  <c r="J437" i="6" s="1"/>
  <c r="J425" i="6"/>
  <c r="I438" i="6"/>
  <c r="J438" i="6" s="1"/>
  <c r="J426" i="6"/>
  <c r="I436" i="6"/>
  <c r="J436" i="6" s="1"/>
  <c r="J424" i="6"/>
  <c r="I434" i="6"/>
  <c r="J434" i="6" s="1"/>
  <c r="J422" i="6"/>
  <c r="I423" i="6"/>
  <c r="J411" i="6"/>
  <c r="I444" i="6"/>
  <c r="J444" i="6" s="1"/>
  <c r="J432" i="6"/>
  <c r="I445" i="6"/>
  <c r="J445" i="6" s="1"/>
  <c r="J433" i="6"/>
  <c r="I430" i="6"/>
  <c r="J418" i="6"/>
  <c r="I431" i="6"/>
  <c r="J419" i="6"/>
  <c r="I417" i="6"/>
  <c r="J405" i="6"/>
  <c r="I427" i="6"/>
  <c r="J415" i="6"/>
  <c r="I416" i="6"/>
  <c r="J404" i="6"/>
  <c r="K397" i="6"/>
  <c r="I435" i="6" l="1"/>
  <c r="J435" i="6" s="1"/>
  <c r="J423" i="6"/>
  <c r="I443" i="6"/>
  <c r="J443" i="6" s="1"/>
  <c r="J431" i="6"/>
  <c r="I429" i="6"/>
  <c r="J417" i="6"/>
  <c r="I442" i="6"/>
  <c r="J442" i="6" s="1"/>
  <c r="J430" i="6"/>
  <c r="I439" i="6"/>
  <c r="J439" i="6" s="1"/>
  <c r="J427" i="6"/>
  <c r="K409" i="6"/>
  <c r="I428" i="6"/>
  <c r="J416" i="6"/>
  <c r="I441" i="6" l="1"/>
  <c r="J441" i="6" s="1"/>
  <c r="J429" i="6"/>
  <c r="I440" i="6"/>
  <c r="J440" i="6" s="1"/>
  <c r="J428" i="6"/>
  <c r="K421" i="6"/>
  <c r="K445" i="6" l="1"/>
  <c r="K433" i="6"/>
</calcChain>
</file>

<file path=xl/comments1.xml><?xml version="1.0" encoding="utf-8"?>
<comments xmlns="http://schemas.openxmlformats.org/spreadsheetml/2006/main">
  <authors>
    <author>HAZ0UTF</author>
  </authors>
  <commentList>
    <comment ref="J129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Predicted with FIXED UPC</t>
        </r>
      </text>
    </comment>
    <comment ref="D14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Thru May</t>
        </r>
      </text>
    </comment>
  </commentList>
</comments>
</file>

<file path=xl/comments2.xml><?xml version="1.0" encoding="utf-8"?>
<comments xmlns="http://schemas.openxmlformats.org/spreadsheetml/2006/main">
  <authors>
    <author>HAZ0UTF</author>
  </authors>
  <commentList>
    <comment ref="B4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Includes Actual thru May 2014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Actuals thru July 2014</t>
        </r>
      </text>
    </comment>
  </commentList>
</comments>
</file>

<file path=xl/comments3.xml><?xml version="1.0" encoding="utf-8"?>
<comments xmlns="http://schemas.openxmlformats.org/spreadsheetml/2006/main">
  <authors>
    <author>HAZ0UTF</author>
  </authors>
  <commentList>
    <comment ref="B4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Includes Actual thru May 2014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Actuals thru July 2014</t>
        </r>
      </text>
    </comment>
  </commentList>
</comments>
</file>

<file path=xl/sharedStrings.xml><?xml version="1.0" encoding="utf-8"?>
<sst xmlns="http://schemas.openxmlformats.org/spreadsheetml/2006/main" count="234" uniqueCount="126">
  <si>
    <t>Year</t>
  </si>
  <si>
    <t>Month</t>
  </si>
  <si>
    <t>Actual</t>
  </si>
  <si>
    <t>Pred</t>
  </si>
  <si>
    <t>Upper</t>
  </si>
  <si>
    <t>Lower</t>
  </si>
  <si>
    <t>Sigma</t>
  </si>
  <si>
    <t>CONST</t>
  </si>
  <si>
    <t>LagDep(1)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</si>
  <si>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</si>
  <si>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</si>
  <si>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</si>
  <si>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</si>
  <si>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</si>
  <si>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</si>
  <si>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</si>
  <si>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</si>
  <si>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</si>
  <si>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</si>
  <si>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</si>
  <si>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</si>
  <si>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</si>
  <si>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</si>
  <si>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</si>
  <si>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</si>
  <si>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</si>
  <si>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</si>
  <si>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</si>
  <si>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</si>
  <si>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</si>
  <si>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</si>
  <si>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</si>
  <si>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</si>
  <si>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</si>
  <si>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</si>
  <si>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</si>
  <si>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</si>
  <si>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</si>
  <si>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</si>
  <si>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</si>
  <si>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</si>
  <si>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</si>
  <si>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</si>
  <si>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</si>
  <si>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</si>
  <si>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</si>
  <si>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</si>
  <si>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</si>
  <si>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</si>
  <si>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</si>
  <si>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</si>
  <si>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</si>
  <si>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</si>
  <si>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</si>
  <si>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</si>
  <si>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</si>
  <si>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</si>
  <si>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</si>
  <si>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SHWYcust_2014.LagDep(1)</t>
  </si>
  <si>
    <t>MA(1)</t>
  </si>
  <si>
    <t>Actual_Customers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</si>
  <si>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</si>
  <si>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</si>
  <si>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</si>
  <si>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</si>
  <si>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</si>
  <si>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</si>
  <si>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</si>
  <si>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</si>
  <si>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Actual_Sales</t>
  </si>
  <si>
    <t>Actual UPC</t>
  </si>
  <si>
    <t>Monthly Actual / Pred Sales</t>
  </si>
  <si>
    <t>Annual Actual / Pred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</si>
  <si>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</si>
  <si>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</si>
  <si>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</si>
  <si>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</si>
  <si>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</si>
  <si>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</si>
  <si>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</si>
  <si>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</si>
  <si>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</si>
  <si>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</si>
  <si>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</si>
  <si>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</si>
  <si>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Customers</t>
  </si>
  <si>
    <t>Pred Customers</t>
  </si>
  <si>
    <t/>
  </si>
  <si>
    <t>Annual Actual Sales</t>
  </si>
  <si>
    <t>Forecast</t>
  </si>
  <si>
    <t>UPC to Calculate Sales</t>
  </si>
  <si>
    <t>AVERAGE ANNUAL GROWTH</t>
  </si>
  <si>
    <t>Based on Fcst for 2014 TYSP (2014-2023)</t>
  </si>
  <si>
    <t>Based on New Fcst for 2014 (2014-2023)</t>
  </si>
  <si>
    <t>HISTORY</t>
  </si>
  <si>
    <t>Growth</t>
  </si>
  <si>
    <t>Absolute</t>
  </si>
  <si>
    <t>%</t>
  </si>
  <si>
    <t>2014 New Fcst</t>
  </si>
  <si>
    <t>2014 TYSP</t>
  </si>
  <si>
    <t xml:space="preserve">Delta </t>
  </si>
  <si>
    <t xml:space="preserve">FORECAST </t>
  </si>
  <si>
    <t>STREET &amp; HIGHWAY BILLED SALES</t>
  </si>
  <si>
    <t>HISTORY (1990 to 2013)</t>
  </si>
  <si>
    <t xml:space="preserve">New  Forecast </t>
  </si>
  <si>
    <t>Annual  Customers</t>
  </si>
  <si>
    <t>Annual Pred Customers</t>
  </si>
  <si>
    <t>STREET &amp; HIGHWAY CUSTOMERS</t>
  </si>
  <si>
    <t>Diff</t>
  </si>
  <si>
    <t>Diff %</t>
  </si>
  <si>
    <t>YTD</t>
  </si>
  <si>
    <t>St &amp; Hwy Sales</t>
  </si>
  <si>
    <t>St &amp; Hwy Customers</t>
  </si>
  <si>
    <t>&lt;&lt;&lt; UPDATE</t>
  </si>
  <si>
    <t>FPL 000451               OCEC NEED</t>
  </si>
  <si>
    <t>FPL 000452               OCEC NEED</t>
  </si>
  <si>
    <t>FPL 000453               OCEC NEED</t>
  </si>
  <si>
    <t>FPL 000454               OCEC NEED</t>
  </si>
  <si>
    <t>FPL 000455               OCEC NEED</t>
  </si>
  <si>
    <t>FPL 000456               OCEC NEED</t>
  </si>
  <si>
    <t>FPL 000457                       
OCEC NEED</t>
  </si>
  <si>
    <t>FPL 000458                       
OCEC NEED</t>
  </si>
  <si>
    <t>FPL 000459                       OCEC NEED</t>
  </si>
  <si>
    <t>FPL 000460                      OCEC NEED</t>
  </si>
  <si>
    <t>FPL 000461                      OCEC NEED</t>
  </si>
  <si>
    <t>FPL 000462                      OCEC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</si>
</sst>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;\-#,##0"/>
    <numFmt numFmtId="173" formatCode="#,##0.0000;\-#,##0.0000"/>
    <numFmt numFmtId="174" formatCode="#,##0.0000"/>
    <numFmt numFmtId="175" formatCode="0.0%"/>
    <numFmt numFmtId="176" formatCode="_(* #,##0_);_(* \(#,##0\);_(* &quot;-&quot;??_);_(@_)"/>
    <numFmt numFmtId="177" formatCode="0.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4" fontId="22" fillId="7" borderId="9" applyNumberFormat="0" applyProtection="0">
      <alignment vertical="center"/>
    </xf>
    <xf numFmtId="4" fontId="23" fillId="8" borderId="9" applyNumberFormat="0" applyProtection="0">
      <alignment vertical="center"/>
    </xf>
    <xf numFmtId="4" fontId="22" fillId="8" borderId="9" applyNumberFormat="0" applyProtection="0">
      <alignment horizontal="left" vertical="center" indent="1"/>
    </xf>
    <xf numFmtId="0" fontId="22" fillId="8" borderId="9" applyNumberFormat="0" applyProtection="0">
      <alignment horizontal="left" vertical="top" indent="1"/>
    </xf>
    <xf numFmtId="4" fontId="24" fillId="0" borderId="0" applyNumberFormat="0" applyProtection="0">
      <alignment horizontal="left"/>
    </xf>
    <xf numFmtId="4" fontId="25" fillId="9" borderId="9" applyNumberFormat="0" applyProtection="0">
      <alignment horizontal="right" vertical="center"/>
    </xf>
    <xf numFmtId="4" fontId="25" fillId="10" borderId="9" applyNumberFormat="0" applyProtection="0">
      <alignment horizontal="right" vertical="center"/>
    </xf>
    <xf numFmtId="4" fontId="25" fillId="11" borderId="9" applyNumberFormat="0" applyProtection="0">
      <alignment horizontal="right" vertical="center"/>
    </xf>
    <xf numFmtId="4" fontId="25" fillId="12" borderId="9" applyNumberFormat="0" applyProtection="0">
      <alignment horizontal="right" vertical="center"/>
    </xf>
    <xf numFmtId="4" fontId="25" fillId="13" borderId="9" applyNumberFormat="0" applyProtection="0">
      <alignment horizontal="right" vertical="center"/>
    </xf>
    <xf numFmtId="4" fontId="25" fillId="14" borderId="9" applyNumberFormat="0" applyProtection="0">
      <alignment horizontal="right" vertical="center"/>
    </xf>
    <xf numFmtId="4" fontId="25" fillId="15" borderId="9" applyNumberFormat="0" applyProtection="0">
      <alignment horizontal="right" vertical="center"/>
    </xf>
    <xf numFmtId="4" fontId="25" fillId="16" borderId="9" applyNumberFormat="0" applyProtection="0">
      <alignment horizontal="right" vertical="center"/>
    </xf>
    <xf numFmtId="4" fontId="25" fillId="17" borderId="9" applyNumberFormat="0" applyProtection="0">
      <alignment horizontal="right" vertical="center"/>
    </xf>
    <xf numFmtId="4" fontId="22" fillId="18" borderId="10" applyNumberFormat="0" applyProtection="0">
      <alignment horizontal="left" vertical="center" indent="1"/>
    </xf>
    <xf numFmtId="4" fontId="25" fillId="0" borderId="0" applyNumberFormat="0" applyProtection="0">
      <alignment horizontal="left" vertical="center" indent="1"/>
    </xf>
    <xf numFmtId="4" fontId="26" fillId="19" borderId="0" applyNumberFormat="0" applyProtection="0">
      <alignment horizontal="left" vertical="center" indent="1"/>
    </xf>
    <xf numFmtId="4" fontId="25" fillId="20" borderId="9" applyNumberFormat="0" applyProtection="0">
      <alignment horizontal="right" vertical="center"/>
    </xf>
    <xf numFmtId="4" fontId="25" fillId="0" borderId="0" applyNumberFormat="0" applyProtection="0">
      <alignment horizontal="left" vertical="center" indent="1"/>
    </xf>
    <xf numFmtId="4" fontId="25" fillId="21" borderId="0" applyNumberFormat="0" applyProtection="0">
      <alignment horizontal="left" vertical="center" indent="1"/>
    </xf>
    <xf numFmtId="0" fontId="6" fillId="19" borderId="9" applyNumberFormat="0" applyProtection="0">
      <alignment horizontal="left" vertical="center" indent="1"/>
    </xf>
    <xf numFmtId="0" fontId="7" fillId="19" borderId="9" applyNumberFormat="0" applyProtection="0">
      <alignment horizontal="left" vertical="top" indent="1"/>
    </xf>
    <xf numFmtId="0" fontId="7" fillId="21" borderId="9" applyNumberFormat="0" applyProtection="0">
      <alignment horizontal="left" vertical="center" indent="1"/>
    </xf>
    <xf numFmtId="0" fontId="7" fillId="21" borderId="9" applyNumberFormat="0" applyProtection="0">
      <alignment horizontal="left" vertical="top" indent="1"/>
    </xf>
    <xf numFmtId="0" fontId="7" fillId="22" borderId="9" applyNumberFormat="0" applyProtection="0">
      <alignment horizontal="left" vertical="center" indent="1"/>
    </xf>
    <xf numFmtId="0" fontId="7" fillId="22" borderId="9" applyNumberFormat="0" applyProtection="0">
      <alignment horizontal="left" vertical="top" indent="1"/>
    </xf>
    <xf numFmtId="0" fontId="7" fillId="23" borderId="9" applyNumberFormat="0" applyProtection="0">
      <alignment horizontal="left" vertical="center" indent="1"/>
    </xf>
    <xf numFmtId="0" fontId="7" fillId="23" borderId="9" applyNumberFormat="0" applyProtection="0">
      <alignment horizontal="left" vertical="top" indent="1"/>
    </xf>
    <xf numFmtId="0" fontId="7" fillId="0" borderId="0"/>
    <xf numFmtId="4" fontId="25" fillId="24" borderId="9" applyNumberFormat="0" applyProtection="0">
      <alignment vertical="center"/>
    </xf>
    <xf numFmtId="4" fontId="27" fillId="24" borderId="9" applyNumberFormat="0" applyProtection="0">
      <alignment vertical="center"/>
    </xf>
    <xf numFmtId="4" fontId="25" fillId="24" borderId="9" applyNumberFormat="0" applyProtection="0">
      <alignment horizontal="left" vertical="center" indent="1"/>
    </xf>
    <xf numFmtId="0" fontId="25" fillId="24" borderId="9" applyNumberFormat="0" applyProtection="0">
      <alignment horizontal="left" vertical="top" indent="1"/>
    </xf>
    <xf numFmtId="4" fontId="25" fillId="0" borderId="0" applyNumberFormat="0" applyProtection="0">
      <alignment horizontal="right"/>
    </xf>
    <xf numFmtId="4" fontId="22" fillId="0" borderId="11" applyNumberFormat="0" applyProtection="0">
      <alignment horizontal="right" vertical="center"/>
    </xf>
    <xf numFmtId="4" fontId="22" fillId="0" borderId="0" applyNumberFormat="0" applyProtection="0">
      <alignment horizontal="left" vertical="center" wrapText="1" indent="1"/>
    </xf>
    <xf numFmtId="0" fontId="24" fillId="0" borderId="0" applyNumberFormat="0" applyProtection="0">
      <alignment horizontal="center" wrapText="1"/>
    </xf>
    <xf numFmtId="4" fontId="28" fillId="0" borderId="0" applyNumberFormat="0" applyProtection="0">
      <alignment horizontal="left"/>
    </xf>
    <xf numFmtId="4" fontId="29" fillId="0" borderId="0" applyNumberFormat="0" applyProtection="0">
      <alignment horizontal="right"/>
    </xf>
    <xf numFmtId="177" fontId="7" fillId="0" borderId="0">
      <alignment horizontal="left" wrapText="1"/>
    </xf>
  </cellStyleXfs>
  <cellXfs count="11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72" fontId="3" fillId="3" borderId="2" xfId="0" applyNumberFormat="1" applyFont="1" applyFill="1" applyBorder="1" applyAlignment="1">
      <alignment horizontal="center" vertical="center" wrapText="1"/>
    </xf>
    <xf numFmtId="172" fontId="3" fillId="3" borderId="3" xfId="0" applyNumberFormat="1" applyFont="1" applyFill="1" applyBorder="1" applyAlignment="1">
      <alignment horizontal="center" vertical="center" wrapText="1"/>
    </xf>
    <xf numFmtId="172" fontId="3" fillId="4" borderId="2" xfId="0" applyNumberFormat="1" applyFont="1" applyFill="1" applyBorder="1" applyAlignment="1">
      <alignment horizontal="center" vertical="center" wrapText="1"/>
    </xf>
    <xf numFmtId="173" fontId="0" fillId="5" borderId="0" xfId="0" applyNumberFormat="1" applyFill="1"/>
    <xf numFmtId="3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3" fontId="3" fillId="4" borderId="1" xfId="0" applyNumberFormat="1" applyFont="1" applyFill="1" applyBorder="1" applyAlignment="1">
      <alignment horizontal="center" wrapText="1"/>
    </xf>
    <xf numFmtId="3" fontId="0" fillId="4" borderId="0" xfId="0" applyNumberFormat="1" applyFill="1"/>
    <xf numFmtId="172" fontId="3" fillId="0" borderId="0" xfId="0" applyNumberFormat="1" applyFont="1"/>
    <xf numFmtId="17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4" fontId="0" fillId="0" borderId="0" xfId="0" applyNumberFormat="1" applyFill="1"/>
    <xf numFmtId="10" fontId="7" fillId="0" borderId="0" xfId="2" applyNumberFormat="1" applyFont="1" applyFill="1"/>
    <xf numFmtId="175" fontId="0" fillId="0" borderId="0" xfId="2" applyNumberFormat="1" applyFont="1"/>
    <xf numFmtId="174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74" fontId="0" fillId="0" borderId="7" xfId="0" applyNumberFormat="1" applyBorder="1" applyAlignment="1">
      <alignment horizontal="center"/>
    </xf>
    <xf numFmtId="173" fontId="8" fillId="4" borderId="5" xfId="0" applyNumberFormat="1" applyFont="1" applyFill="1" applyBorder="1"/>
    <xf numFmtId="173" fontId="8" fillId="4" borderId="4" xfId="0" applyNumberFormat="1" applyFont="1" applyFill="1" applyBorder="1"/>
    <xf numFmtId="173" fontId="0" fillId="4" borderId="4" xfId="0" applyNumberFormat="1" applyFill="1" applyBorder="1"/>
    <xf numFmtId="173" fontId="0" fillId="4" borderId="6" xfId="0" applyNumberFormat="1" applyFill="1" applyBorder="1"/>
    <xf numFmtId="174" fontId="3" fillId="4" borderId="0" xfId="0" applyNumberFormat="1" applyFont="1" applyFill="1" applyAlignment="1">
      <alignment horizontal="center"/>
    </xf>
    <xf numFmtId="174" fontId="8" fillId="4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0" fontId="3" fillId="0" borderId="0" xfId="0" applyFont="1" applyFill="1"/>
    <xf numFmtId="3" fontId="3" fillId="4" borderId="0" xfId="0" applyNumberFormat="1" applyFont="1" applyFill="1"/>
    <xf numFmtId="3" fontId="3" fillId="4" borderId="0" xfId="1" applyNumberFormat="1" applyFont="1" applyFill="1"/>
    <xf numFmtId="172" fontId="3" fillId="4" borderId="0" xfId="0" applyNumberFormat="1" applyFont="1" applyFill="1"/>
    <xf numFmtId="0" fontId="7" fillId="0" borderId="0" xfId="3"/>
    <xf numFmtId="0" fontId="7" fillId="6" borderId="0" xfId="3" applyFill="1"/>
    <xf numFmtId="0" fontId="9" fillId="6" borderId="0" xfId="3" applyFont="1" applyFill="1" applyBorder="1" applyAlignment="1">
      <alignment horizontal="center"/>
    </xf>
    <xf numFmtId="0" fontId="10" fillId="0" borderId="0" xfId="3" applyFont="1"/>
    <xf numFmtId="0" fontId="12" fillId="6" borderId="0" xfId="3" applyFont="1" applyFill="1"/>
    <xf numFmtId="0" fontId="12" fillId="5" borderId="0" xfId="3" quotePrefix="1" applyFont="1" applyFill="1" applyAlignment="1">
      <alignment horizontal="left"/>
    </xf>
    <xf numFmtId="3" fontId="12" fillId="6" borderId="0" xfId="3" applyNumberFormat="1" applyFont="1" applyFill="1" applyAlignment="1">
      <alignment horizontal="center"/>
    </xf>
    <xf numFmtId="175" fontId="12" fillId="6" borderId="0" xfId="3" applyNumberFormat="1" applyFont="1" applyFill="1" applyAlignment="1">
      <alignment horizontal="center"/>
    </xf>
    <xf numFmtId="0" fontId="11" fillId="6" borderId="0" xfId="3" applyFont="1" applyFill="1" applyBorder="1" applyAlignment="1">
      <alignment horizontal="centerContinuous"/>
    </xf>
    <xf numFmtId="0" fontId="12" fillId="6" borderId="0" xfId="3" applyFont="1" applyFill="1" applyAlignment="1">
      <alignment horizontal="centerContinuous"/>
    </xf>
    <xf numFmtId="0" fontId="12" fillId="6" borderId="0" xfId="3" applyFont="1" applyFill="1" applyBorder="1" applyAlignment="1">
      <alignment horizontal="centerContinuous"/>
    </xf>
    <xf numFmtId="0" fontId="12" fillId="6" borderId="0" xfId="3" applyFont="1" applyFill="1" applyAlignment="1">
      <alignment horizontal="center"/>
    </xf>
    <xf numFmtId="3" fontId="12" fillId="6" borderId="0" xfId="3" quotePrefix="1" applyNumberFormat="1" applyFont="1" applyFill="1" applyAlignment="1">
      <alignment horizontal="center"/>
    </xf>
    <xf numFmtId="0" fontId="12" fillId="6" borderId="0" xfId="3" applyFont="1" applyFill="1" applyAlignment="1">
      <alignment horizontal="right"/>
    </xf>
    <xf numFmtId="0" fontId="12" fillId="6" borderId="0" xfId="3" applyFont="1" applyFill="1" applyAlignment="1"/>
    <xf numFmtId="0" fontId="13" fillId="6" borderId="0" xfId="3" applyFont="1" applyFill="1" applyAlignment="1">
      <alignment horizontal="center"/>
    </xf>
    <xf numFmtId="0" fontId="14" fillId="6" borderId="0" xfId="3" applyFont="1" applyFill="1"/>
    <xf numFmtId="0" fontId="15" fillId="6" borderId="0" xfId="3" applyFont="1" applyFill="1"/>
    <xf numFmtId="10" fontId="7" fillId="0" borderId="0" xfId="2" applyNumberFormat="1" applyFont="1"/>
    <xf numFmtId="0" fontId="6" fillId="0" borderId="0" xfId="3" applyFont="1"/>
    <xf numFmtId="3" fontId="12" fillId="6" borderId="0" xfId="3" applyNumberFormat="1" applyFont="1" applyFill="1"/>
    <xf numFmtId="0" fontId="16" fillId="6" borderId="0" xfId="3" applyFont="1" applyFill="1"/>
    <xf numFmtId="172" fontId="1" fillId="0" borderId="0" xfId="4" applyNumberFormat="1"/>
    <xf numFmtId="172" fontId="0" fillId="0" borderId="0" xfId="4" applyNumberFormat="1" applyFont="1"/>
    <xf numFmtId="0" fontId="7" fillId="4" borderId="0" xfId="3" applyFill="1"/>
    <xf numFmtId="3" fontId="7" fillId="6" borderId="0" xfId="3" applyNumberFormat="1" applyFill="1"/>
    <xf numFmtId="3" fontId="12" fillId="6" borderId="0" xfId="3" applyNumberFormat="1" applyFont="1" applyFill="1" applyAlignment="1">
      <alignment horizontal="right"/>
    </xf>
    <xf numFmtId="0" fontId="17" fillId="6" borderId="0" xfId="3" applyFont="1" applyFill="1"/>
    <xf numFmtId="3" fontId="18" fillId="6" borderId="0" xfId="3" applyNumberFormat="1" applyFont="1" applyFill="1" applyAlignment="1">
      <alignment horizontal="center"/>
    </xf>
    <xf numFmtId="0" fontId="11" fillId="6" borderId="0" xfId="3" applyFont="1" applyFill="1" applyAlignment="1">
      <alignment horizontal="center"/>
    </xf>
    <xf numFmtId="17" fontId="20" fillId="6" borderId="0" xfId="3" applyNumberFormat="1" applyFont="1" applyFill="1" applyAlignment="1">
      <alignment horizontal="center"/>
    </xf>
    <xf numFmtId="0" fontId="19" fillId="6" borderId="0" xfId="3" applyFont="1" applyFill="1" applyAlignment="1">
      <alignment horizontal="center" wrapText="1"/>
    </xf>
    <xf numFmtId="0" fontId="19" fillId="6" borderId="0" xfId="3" applyFont="1" applyFill="1" applyAlignment="1">
      <alignment horizontal="center"/>
    </xf>
    <xf numFmtId="175" fontId="12" fillId="0" borderId="0" xfId="3" applyNumberFormat="1" applyFont="1" applyAlignment="1">
      <alignment horizontal="center"/>
    </xf>
    <xf numFmtId="3" fontId="7" fillId="0" borderId="0" xfId="3" applyNumberFormat="1"/>
    <xf numFmtId="172" fontId="1" fillId="4" borderId="0" xfId="4" applyNumberFormat="1" applyFill="1"/>
    <xf numFmtId="3" fontId="18" fillId="0" borderId="0" xfId="3" applyNumberFormat="1" applyFont="1" applyFill="1" applyAlignment="1">
      <alignment horizontal="center"/>
    </xf>
    <xf numFmtId="0" fontId="21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76" fontId="7" fillId="0" borderId="0" xfId="1" applyNumberFormat="1" applyFont="1"/>
    <xf numFmtId="175" fontId="7" fillId="0" borderId="0" xfId="2" applyNumberFormat="1" applyFont="1"/>
    <xf numFmtId="0" fontId="12" fillId="0" borderId="0" xfId="3" applyFont="1"/>
    <xf numFmtId="172" fontId="0" fillId="0" borderId="0" xfId="0" applyNumberFormat="1"/>
    <xf numFmtId="3" fontId="3" fillId="4" borderId="2" xfId="0" applyNumberFormat="1" applyFont="1" applyFill="1" applyBorder="1" applyAlignment="1">
      <alignment horizontal="center" vertical="center" wrapText="1"/>
    </xf>
    <xf numFmtId="172" fontId="0" fillId="4" borderId="0" xfId="0" applyNumberFormat="1" applyFill="1"/>
    <xf numFmtId="3" fontId="1" fillId="4" borderId="0" xfId="1" applyNumberFormat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>
      <alignment horizontal="center"/>
    </xf>
    <xf numFmtId="175" fontId="0" fillId="0" borderId="0" xfId="2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0" fontId="3" fillId="0" borderId="12" xfId="0" applyFont="1" applyBorder="1"/>
    <xf numFmtId="3" fontId="3" fillId="0" borderId="12" xfId="0" applyNumberFormat="1" applyFont="1" applyBorder="1" applyAlignment="1">
      <alignment horizontal="center"/>
    </xf>
    <xf numFmtId="10" fontId="3" fillId="0" borderId="12" xfId="2" applyNumberFormat="1" applyFont="1" applyBorder="1" applyAlignment="1">
      <alignment horizontal="center"/>
    </xf>
    <xf numFmtId="10" fontId="0" fillId="0" borderId="0" xfId="0" applyNumberFormat="1"/>
    <xf numFmtId="0" fontId="31" fillId="0" borderId="0" xfId="0" applyFont="1" applyAlignment="1">
      <alignment horizontal="left" vertical="top" wrapText="1"/>
    </xf>
    <xf numFmtId="0" fontId="9" fillId="6" borderId="8" xfId="3" applyFont="1" applyFill="1" applyBorder="1" applyAlignment="1">
      <alignment horizontal="center"/>
    </xf>
    <xf numFmtId="0" fontId="11" fillId="6" borderId="0" xfId="3" applyFont="1" applyFill="1" applyAlignment="1">
      <alignment horizontal="center"/>
    </xf>
    <xf numFmtId="0" fontId="11" fillId="6" borderId="8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19" fillId="6" borderId="0" xfId="3" applyFont="1" applyFill="1" applyAlignment="1">
      <alignment horizontal="center"/>
    </xf>
    <xf numFmtId="0" fontId="30" fillId="0" borderId="7" xfId="0" applyFont="1" applyBorder="1" applyAlignment="1">
      <alignment horizontal="center"/>
    </xf>
  </cellXfs>
  <cellStyles count="45">
    <cellStyle name="Comma" xfId="1" builtinId="3"/>
    <cellStyle name="Normal" xfId="0" builtinId="0"/>
    <cellStyle name="Normal 2" xfId="3"/>
    <cellStyle name="Normal 3" xfId="4"/>
    <cellStyle name="Percent" xfId="2" builtinId="5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tyle 1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Sales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'Annual  Sales'!$L$30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'Annual  Sales'!$K$31:$K$54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'Annual  Sales'!$L$31:$L$54</c:f>
              <c:numCache>
                <c:formatCode>#,##0;\-#,##0</c:formatCode>
                <c:ptCount val="24"/>
                <c:pt idx="0">
                  <c:v>408400.51700000005</c:v>
                </c:pt>
                <c:pt idx="1">
                  <c:v>419055.38799999998</c:v>
                </c:pt>
                <c:pt idx="2">
                  <c:v>419855.72899999999</c:v>
                </c:pt>
                <c:pt idx="3">
                  <c:v>424539.22000000003</c:v>
                </c:pt>
                <c:pt idx="4">
                  <c:v>413074.80300000001</c:v>
                </c:pt>
                <c:pt idx="5">
                  <c:v>424164.20500000002</c:v>
                </c:pt>
                <c:pt idx="6">
                  <c:v>421744.44180000003</c:v>
                </c:pt>
                <c:pt idx="7">
                  <c:v>436891.61900000001</c:v>
                </c:pt>
                <c:pt idx="8">
                  <c:v>422853.88300000003</c:v>
                </c:pt>
                <c:pt idx="9">
                  <c:v>421698.41599999997</c:v>
                </c:pt>
                <c:pt idx="10">
                  <c:v>430802.49800000002</c:v>
                </c:pt>
                <c:pt idx="11">
                  <c:v>437469.70099999994</c:v>
                </c:pt>
                <c:pt idx="12">
                  <c:v>441330.36499999993</c:v>
                </c:pt>
                <c:pt idx="13">
                  <c:v>441529.48800000001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'Annual  Sales'!$K$31:$K$54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'Annual  Sales'!$M$31:$M$54</c:f>
              <c:numCache>
                <c:formatCode>General</c:formatCode>
                <c:ptCount val="24"/>
                <c:pt idx="14" formatCode="#,##0;\-#,##0">
                  <c:v>452247.23650207825</c:v>
                </c:pt>
                <c:pt idx="15" formatCode="#,##0;\-#,##0">
                  <c:v>461425.5497726851</c:v>
                </c:pt>
                <c:pt idx="16" formatCode="#,##0;\-#,##0">
                  <c:v>467600.26909229491</c:v>
                </c:pt>
                <c:pt idx="17" formatCode="#,##0;\-#,##0">
                  <c:v>473303.23180272995</c:v>
                </c:pt>
                <c:pt idx="18" formatCode="#,##0;\-#,##0">
                  <c:v>478570.48072420375</c:v>
                </c:pt>
                <c:pt idx="19" formatCode="#,##0;\-#,##0">
                  <c:v>483435.30495845643</c:v>
                </c:pt>
                <c:pt idx="20" formatCode="#,##0;\-#,##0">
                  <c:v>487928.45027643949</c:v>
                </c:pt>
                <c:pt idx="21" formatCode="#,##0;\-#,##0">
                  <c:v>492078.31343210489</c:v>
                </c:pt>
                <c:pt idx="22" formatCode="#,##0;\-#,##0">
                  <c:v>495911.12163036718</c:v>
                </c:pt>
                <c:pt idx="23" formatCode="#,##0;\-#,##0">
                  <c:v>499451.09828347975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'Annual  Sales'!$K$31:$K$54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'Annual  Sales'!$N$31:$N$54</c:f>
              <c:numCache>
                <c:formatCode>General</c:formatCode>
                <c:ptCount val="24"/>
                <c:pt idx="14" formatCode="#,##0">
                  <c:v>446471.43603842868</c:v>
                </c:pt>
                <c:pt idx="15" formatCode="#,##0">
                  <c:v>449135.75077427586</c:v>
                </c:pt>
                <c:pt idx="16" formatCode="#,##0">
                  <c:v>456084.83313511335</c:v>
                </c:pt>
                <c:pt idx="17" formatCode="#,##0">
                  <c:v>462668.9476941388</c:v>
                </c:pt>
                <c:pt idx="18" formatCode="#,##0">
                  <c:v>468907.26266514562</c:v>
                </c:pt>
                <c:pt idx="19" formatCode="#,##0">
                  <c:v>474817.9395418326</c:v>
                </c:pt>
                <c:pt idx="20" formatCode="#,##0">
                  <c:v>480418.1859710319</c:v>
                </c:pt>
                <c:pt idx="21" formatCode="#,##0">
                  <c:v>485724.30584902066</c:v>
                </c:pt>
                <c:pt idx="22" formatCode="#,##0">
                  <c:v>490751.74678676116</c:v>
                </c:pt>
                <c:pt idx="23" formatCode="#,##0">
                  <c:v>495515.14508224896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0752"/>
        <c:axId val="90012672"/>
      </c:lineChart>
      <c:catAx>
        <c:axId val="900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12672"/>
        <c:crosses val="autoZero"/>
        <c:auto val="1"/>
        <c:lblAlgn val="ctr"/>
        <c:lblOffset val="100"/>
        <c:noMultiLvlLbl val="0"/>
      </c:catAx>
      <c:valAx>
        <c:axId val="90012672"/>
        <c:scaling>
          <c:orientation val="minMax"/>
          <c:min val="3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0010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Annual Street &amp; Hwy Customers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Annual Customers'!$L$30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 Annual Customers'!$K$31:$K$54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 Annual Customers'!$L$31:$L$54</c:f>
              <c:numCache>
                <c:formatCode>#,##0;\-#,##0</c:formatCode>
                <c:ptCount val="24"/>
                <c:pt idx="0">
                  <c:v>2406.5</c:v>
                </c:pt>
                <c:pt idx="1">
                  <c:v>2446.5833333333335</c:v>
                </c:pt>
                <c:pt idx="2">
                  <c:v>2522</c:v>
                </c:pt>
                <c:pt idx="3">
                  <c:v>2610.5833333333335</c:v>
                </c:pt>
                <c:pt idx="4">
                  <c:v>2766.6666666666665</c:v>
                </c:pt>
                <c:pt idx="5">
                  <c:v>2897.0833333333335</c:v>
                </c:pt>
                <c:pt idx="6">
                  <c:v>2963.1666666666665</c:v>
                </c:pt>
                <c:pt idx="7">
                  <c:v>3032.0833333333335</c:v>
                </c:pt>
                <c:pt idx="8">
                  <c:v>3117.75</c:v>
                </c:pt>
                <c:pt idx="9">
                  <c:v>3216.75</c:v>
                </c:pt>
                <c:pt idx="10">
                  <c:v>3304</c:v>
                </c:pt>
                <c:pt idx="11">
                  <c:v>3378.5</c:v>
                </c:pt>
                <c:pt idx="12">
                  <c:v>3429.5</c:v>
                </c:pt>
                <c:pt idx="13">
                  <c:v>3503.4166666666665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 Annual Customers'!$K$31:$K$54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 Annual Customers'!$M$31:$M$54</c:f>
              <c:numCache>
                <c:formatCode>General</c:formatCode>
                <c:ptCount val="24"/>
                <c:pt idx="14" formatCode="#,##0;\-#,##0">
                  <c:v>3581.9698681361974</c:v>
                </c:pt>
                <c:pt idx="15" formatCode="#,##0;\-#,##0">
                  <c:v>3639.6371853144592</c:v>
                </c:pt>
                <c:pt idx="16" formatCode="#,##0;\-#,##0">
                  <c:v>3688.3477185647666</c:v>
                </c:pt>
                <c:pt idx="17" formatCode="#,##0;\-#,##0">
                  <c:v>3733.3367035457827</c:v>
                </c:pt>
                <c:pt idx="18" formatCode="#,##0;\-#,##0">
                  <c:v>3774.8884713989814</c:v>
                </c:pt>
                <c:pt idx="19" formatCode="#,##0;\-#,##0">
                  <c:v>3813.2656299957939</c:v>
                </c:pt>
                <c:pt idx="20" formatCode="#,##0;\-#,##0">
                  <c:v>3848.7107236237766</c:v>
                </c:pt>
                <c:pt idx="21" formatCode="#,##0;\-#,##0">
                  <c:v>3881.4477658705891</c:v>
                </c:pt>
                <c:pt idx="22" formatCode="#,##0;\-#,##0">
                  <c:v>3911.6836553936287</c:v>
                </c:pt>
                <c:pt idx="23" formatCode="#,##0;\-#,##0">
                  <c:v>3939.6094835230356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 Annual Customers'!$K$31:$K$54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 Annual Customers'!$N$31:$N$54</c:f>
              <c:numCache>
                <c:formatCode>General</c:formatCode>
                <c:ptCount val="24"/>
                <c:pt idx="14" formatCode="#,##0">
                  <c:v>3563.6240224822782</c:v>
                </c:pt>
                <c:pt idx="15" formatCode="#,##0">
                  <c:v>3622.7810273506548</c:v>
                </c:pt>
                <c:pt idx="16" formatCode="#,##0">
                  <c:v>3678.8310893296766</c:v>
                </c:pt>
                <c:pt idx="17" formatCode="#,##0">
                  <c:v>3731.9373859523989</c:v>
                </c:pt>
                <c:pt idx="18" formatCode="#,##0">
                  <c:v>3782.2545246209725</c:v>
                </c:pt>
                <c:pt idx="19" formatCode="#,##0">
                  <c:v>3829.9289927123759</c:v>
                </c:pt>
                <c:pt idx="20" formatCode="#,##0">
                  <c:v>3875.0995840444648</c:v>
                </c:pt>
                <c:pt idx="21" formatCode="#,##0">
                  <c:v>3917.8978029439095</c:v>
                </c:pt>
                <c:pt idx="22" formatCode="#,##0">
                  <c:v>3958.4482470923758</c:v>
                </c:pt>
                <c:pt idx="23" formatCode="#,##0">
                  <c:v>3996.8689702654829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854336"/>
        <c:axId val="297097856"/>
      </c:lineChart>
      <c:catAx>
        <c:axId val="2618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7097856"/>
        <c:crosses val="autoZero"/>
        <c:auto val="1"/>
        <c:lblAlgn val="ctr"/>
        <c:lblOffset val="100"/>
        <c:noMultiLvlLbl val="0"/>
      </c:catAx>
      <c:valAx>
        <c:axId val="297097856"/>
        <c:scaling>
          <c:orientation val="minMax"/>
          <c:min val="2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261854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71437</xdr:rowOff>
    </xdr:from>
    <xdr:to>
      <xdr:col>8</xdr:col>
      <xdr:colOff>485775</xdr:colOff>
      <xdr:row>73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71437</xdr:rowOff>
    </xdr:from>
    <xdr:to>
      <xdr:col>8</xdr:col>
      <xdr:colOff>485775</xdr:colOff>
      <xdr:row>73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Energy%20Sales/1965%20To%20Date%20Energy%20Sales%20by%20Revenue%20Class%20(System%20&amp;%20Divisio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Industrial%20&amp;%20St_Hwy/STREET_HWY_2013%20FORECAST%20Customers&amp;Sales%20AUG_2013%20DRAF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Customers/1965-To%20Date%20Customers%20by%20Revenue%20Class%20(System%20&amp;%20Division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Peak%20and%20Energy%202014%20TYSP%20no-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Sales Graph"/>
      <sheetName val="Commercial Sales Graph"/>
      <sheetName val="Industrial Sales Graph"/>
      <sheetName val="Chart1"/>
    </sheetNames>
    <sheetDataSet>
      <sheetData sheetId="0"/>
      <sheetData sheetId="1">
        <row r="5">
          <cell r="AZ5">
            <v>406952</v>
          </cell>
        </row>
        <row r="593">
          <cell r="BC593">
            <v>34628.398999999998</v>
          </cell>
        </row>
        <row r="594">
          <cell r="BC594">
            <v>33826.311000000002</v>
          </cell>
        </row>
        <row r="595">
          <cell r="BC595">
            <v>43198.112000000001</v>
          </cell>
        </row>
        <row r="596">
          <cell r="BC596">
            <v>36794.230000000003</v>
          </cell>
        </row>
        <row r="597">
          <cell r="BC597">
            <v>37910.372000000003</v>
          </cell>
        </row>
        <row r="598">
          <cell r="BC598">
            <v>25050.665000000005</v>
          </cell>
        </row>
        <row r="599">
          <cell r="BC599">
            <v>48367.955999999998</v>
          </cell>
        </row>
        <row r="600">
          <cell r="BC600">
            <v>0</v>
          </cell>
        </row>
        <row r="601">
          <cell r="BC601">
            <v>0</v>
          </cell>
        </row>
        <row r="602">
          <cell r="BC602">
            <v>0</v>
          </cell>
        </row>
        <row r="603">
          <cell r="BC603">
            <v>0</v>
          </cell>
        </row>
        <row r="604">
          <cell r="BC604">
            <v>0</v>
          </cell>
        </row>
      </sheetData>
      <sheetData sheetId="2">
        <row r="233">
          <cell r="C233">
            <v>1373995</v>
          </cell>
        </row>
        <row r="473">
          <cell r="E473">
            <v>31996.063000000002</v>
          </cell>
        </row>
        <row r="474">
          <cell r="E474">
            <v>35644.522000000004</v>
          </cell>
        </row>
        <row r="475">
          <cell r="E475">
            <v>35181.342000000004</v>
          </cell>
        </row>
        <row r="476">
          <cell r="E476">
            <v>34463.788999999997</v>
          </cell>
        </row>
        <row r="477">
          <cell r="E477">
            <v>35885.786999999997</v>
          </cell>
        </row>
        <row r="478">
          <cell r="E478">
            <v>6972.2159999999967</v>
          </cell>
        </row>
        <row r="479">
          <cell r="E479">
            <v>34983.300999999999</v>
          </cell>
        </row>
        <row r="480">
          <cell r="E480">
            <v>60688.246999999996</v>
          </cell>
        </row>
        <row r="481">
          <cell r="E481">
            <v>35720.601999999999</v>
          </cell>
        </row>
        <row r="482">
          <cell r="E482">
            <v>33552.860999999997</v>
          </cell>
        </row>
        <row r="483">
          <cell r="E483">
            <v>25226.362000000001</v>
          </cell>
        </row>
        <row r="484">
          <cell r="E484">
            <v>42759.711000000003</v>
          </cell>
        </row>
        <row r="485">
          <cell r="E485">
            <v>42272.153000000006</v>
          </cell>
        </row>
        <row r="486">
          <cell r="E486">
            <v>31437.713999999996</v>
          </cell>
        </row>
        <row r="487">
          <cell r="E487">
            <v>36216.087</v>
          </cell>
        </row>
        <row r="488">
          <cell r="E488">
            <v>28119.7</v>
          </cell>
        </row>
        <row r="489">
          <cell r="E489">
            <v>40374.649000000005</v>
          </cell>
        </row>
        <row r="490">
          <cell r="E490">
            <v>32342.498</v>
          </cell>
        </row>
        <row r="491">
          <cell r="E491">
            <v>37072.879999999997</v>
          </cell>
        </row>
        <row r="492">
          <cell r="E492">
            <v>42445.499000000003</v>
          </cell>
        </row>
        <row r="493">
          <cell r="E493">
            <v>32265.781999999999</v>
          </cell>
        </row>
        <row r="494">
          <cell r="E494">
            <v>37587.832000000002</v>
          </cell>
        </row>
        <row r="495">
          <cell r="E495">
            <v>36529.476000000002</v>
          </cell>
        </row>
        <row r="496">
          <cell r="E496">
            <v>27499.935000000001</v>
          </cell>
        </row>
        <row r="497">
          <cell r="E497">
            <v>40395.045999999995</v>
          </cell>
        </row>
        <row r="498">
          <cell r="E498">
            <v>32254.328000000001</v>
          </cell>
        </row>
        <row r="499">
          <cell r="E499">
            <v>39801.924000000006</v>
          </cell>
        </row>
        <row r="500">
          <cell r="E500">
            <v>34942.094799999999</v>
          </cell>
        </row>
        <row r="501">
          <cell r="E501">
            <v>36894.514999999999</v>
          </cell>
        </row>
        <row r="502">
          <cell r="E502">
            <v>25802.963</v>
          </cell>
        </row>
        <row r="503">
          <cell r="E503">
            <v>43081.181999999993</v>
          </cell>
        </row>
        <row r="504">
          <cell r="E504">
            <v>24518.351999999999</v>
          </cell>
        </row>
        <row r="505">
          <cell r="E505">
            <v>31441.519</v>
          </cell>
        </row>
        <row r="506">
          <cell r="E506">
            <v>39721.248000000007</v>
          </cell>
        </row>
        <row r="507">
          <cell r="E507">
            <v>35758.380000000005</v>
          </cell>
        </row>
        <row r="508">
          <cell r="E508">
            <v>37132.89</v>
          </cell>
        </row>
        <row r="509">
          <cell r="E509">
            <v>35661.510999999999</v>
          </cell>
        </row>
        <row r="510">
          <cell r="E510">
            <v>36794.046000000002</v>
          </cell>
        </row>
        <row r="511">
          <cell r="E511">
            <v>35828</v>
          </cell>
        </row>
        <row r="512">
          <cell r="E512">
            <v>36343.536</v>
          </cell>
        </row>
        <row r="513">
          <cell r="E513">
            <v>36121.490999999995</v>
          </cell>
        </row>
        <row r="514">
          <cell r="E514">
            <v>36709.942999999999</v>
          </cell>
        </row>
        <row r="515">
          <cell r="E515">
            <v>36530.919000000002</v>
          </cell>
        </row>
        <row r="516">
          <cell r="E516">
            <v>35002.255000000005</v>
          </cell>
        </row>
        <row r="517">
          <cell r="E517">
            <v>38598.074000000001</v>
          </cell>
        </row>
        <row r="518">
          <cell r="E518">
            <v>36140.720999999998</v>
          </cell>
        </row>
        <row r="519">
          <cell r="E519">
            <v>37161.622000000003</v>
          </cell>
        </row>
        <row r="520">
          <cell r="E520">
            <v>35999.500999999997</v>
          </cell>
        </row>
        <row r="521">
          <cell r="E521">
            <v>36110.541000000005</v>
          </cell>
        </row>
        <row r="522">
          <cell r="E522">
            <v>31206.652999999998</v>
          </cell>
        </row>
        <row r="523">
          <cell r="E523">
            <v>37033.506000000001</v>
          </cell>
        </row>
        <row r="524">
          <cell r="E524">
            <v>32584.448999999997</v>
          </cell>
        </row>
        <row r="525">
          <cell r="E525">
            <v>34399.455999999998</v>
          </cell>
        </row>
        <row r="526">
          <cell r="E526">
            <v>35669.650999999998</v>
          </cell>
        </row>
        <row r="527">
          <cell r="E527">
            <v>34632.569000000003</v>
          </cell>
        </row>
        <row r="528">
          <cell r="E528">
            <v>35471.712</v>
          </cell>
        </row>
        <row r="529">
          <cell r="E529">
            <v>35448.928</v>
          </cell>
        </row>
        <row r="530">
          <cell r="E530">
            <v>37888.816000000006</v>
          </cell>
        </row>
        <row r="531">
          <cell r="E531">
            <v>36155.986999999994</v>
          </cell>
        </row>
        <row r="532">
          <cell r="E532">
            <v>36251.615000000005</v>
          </cell>
        </row>
        <row r="533">
          <cell r="E533">
            <v>33389.081999999995</v>
          </cell>
        </row>
        <row r="534">
          <cell r="E534">
            <v>37059.944999999992</v>
          </cell>
        </row>
        <row r="535">
          <cell r="E535">
            <v>35879.706999999995</v>
          </cell>
        </row>
        <row r="536">
          <cell r="E536">
            <v>32106.958000000006</v>
          </cell>
        </row>
        <row r="537">
          <cell r="E537">
            <v>37151.982000000004</v>
          </cell>
        </row>
        <row r="538">
          <cell r="E538">
            <v>35411.127</v>
          </cell>
        </row>
        <row r="539">
          <cell r="E539">
            <v>36043.606999999996</v>
          </cell>
        </row>
        <row r="540">
          <cell r="E540">
            <v>34779.288999999997</v>
          </cell>
        </row>
        <row r="541">
          <cell r="E541">
            <v>36042.716999999997</v>
          </cell>
        </row>
        <row r="542">
          <cell r="E542">
            <v>34862.544000000002</v>
          </cell>
        </row>
        <row r="543">
          <cell r="E543">
            <v>33717.418999999994</v>
          </cell>
        </row>
        <row r="544">
          <cell r="E544">
            <v>35254.038999999997</v>
          </cell>
        </row>
        <row r="545">
          <cell r="E545">
            <v>35893.148999999998</v>
          </cell>
        </row>
        <row r="546">
          <cell r="E546">
            <v>34964.942999999999</v>
          </cell>
        </row>
        <row r="547">
          <cell r="E547">
            <v>35849.667999999998</v>
          </cell>
        </row>
        <row r="548">
          <cell r="E548">
            <v>35740.376000000004</v>
          </cell>
        </row>
        <row r="549">
          <cell r="E549">
            <v>35757.335000000006</v>
          </cell>
        </row>
        <row r="550">
          <cell r="E550">
            <v>36046.186999999998</v>
          </cell>
        </row>
        <row r="551">
          <cell r="E551">
            <v>36454.610999999997</v>
          </cell>
        </row>
        <row r="552">
          <cell r="E552">
            <v>36395.301999999996</v>
          </cell>
        </row>
        <row r="553">
          <cell r="E553">
            <v>36034.819000000003</v>
          </cell>
        </row>
        <row r="554">
          <cell r="E554">
            <v>36013.330999999998</v>
          </cell>
        </row>
        <row r="555">
          <cell r="E555">
            <v>36379.466</v>
          </cell>
        </row>
        <row r="556">
          <cell r="E556">
            <v>35273.311000000002</v>
          </cell>
        </row>
        <row r="557">
          <cell r="E557">
            <v>37252.646000000001</v>
          </cell>
        </row>
        <row r="558">
          <cell r="E558">
            <v>35979.235000000001</v>
          </cell>
        </row>
        <row r="559">
          <cell r="E559">
            <v>36457.148000000001</v>
          </cell>
        </row>
        <row r="560">
          <cell r="E560">
            <v>36344.976000000002</v>
          </cell>
        </row>
        <row r="561">
          <cell r="E561">
            <v>36359.962</v>
          </cell>
        </row>
        <row r="562">
          <cell r="E562">
            <v>36514.561000000002</v>
          </cell>
        </row>
        <row r="563">
          <cell r="E563">
            <v>35654.584000000003</v>
          </cell>
        </row>
        <row r="564">
          <cell r="E564">
            <v>37182.097999999998</v>
          </cell>
        </row>
        <row r="565">
          <cell r="E565">
            <v>35526.294999999998</v>
          </cell>
        </row>
        <row r="566">
          <cell r="E566">
            <v>36848.504000000001</v>
          </cell>
        </row>
        <row r="567">
          <cell r="E567">
            <v>36740.578000000001</v>
          </cell>
        </row>
        <row r="568">
          <cell r="E568">
            <v>36609.113999999994</v>
          </cell>
        </row>
        <row r="569">
          <cell r="E569">
            <v>35939.107000000004</v>
          </cell>
        </row>
        <row r="570">
          <cell r="E570">
            <v>36489.045999999995</v>
          </cell>
        </row>
        <row r="571">
          <cell r="E571">
            <v>37109.509000000005</v>
          </cell>
        </row>
        <row r="572">
          <cell r="E572">
            <v>36995.852999999996</v>
          </cell>
        </row>
        <row r="573">
          <cell r="E573">
            <v>35900.342000000004</v>
          </cell>
        </row>
        <row r="574">
          <cell r="E574">
            <v>38643.218000000001</v>
          </cell>
        </row>
        <row r="575">
          <cell r="E575">
            <v>34816.790999999997</v>
          </cell>
        </row>
        <row r="576">
          <cell r="E576">
            <v>38284.356</v>
          </cell>
        </row>
        <row r="577">
          <cell r="E577">
            <v>36862.557000000001</v>
          </cell>
        </row>
        <row r="578">
          <cell r="E578">
            <v>31463.822999999997</v>
          </cell>
        </row>
        <row r="579">
          <cell r="E579">
            <v>42016.519</v>
          </cell>
        </row>
        <row r="580">
          <cell r="E580">
            <v>36809.243999999999</v>
          </cell>
        </row>
        <row r="581">
          <cell r="E581">
            <v>36038.112999999998</v>
          </cell>
        </row>
        <row r="582">
          <cell r="E582">
            <v>37883.864999999998</v>
          </cell>
        </row>
        <row r="583">
          <cell r="E583">
            <v>36347.867999999995</v>
          </cell>
        </row>
        <row r="584">
          <cell r="E584">
            <v>36330.392</v>
          </cell>
        </row>
        <row r="585">
          <cell r="E585">
            <v>37607.400999999998</v>
          </cell>
        </row>
        <row r="586">
          <cell r="E586">
            <v>36329.947</v>
          </cell>
        </row>
        <row r="587">
          <cell r="E587">
            <v>30546.677</v>
          </cell>
        </row>
        <row r="588">
          <cell r="E588">
            <v>42849.17</v>
          </cell>
        </row>
        <row r="589">
          <cell r="E589">
            <v>37543.434000000001</v>
          </cell>
        </row>
        <row r="590">
          <cell r="E590">
            <v>36856.234000000004</v>
          </cell>
        </row>
        <row r="591">
          <cell r="E591">
            <v>36583.656000000003</v>
          </cell>
        </row>
        <row r="592">
          <cell r="E592">
            <v>36612.731</v>
          </cell>
        </row>
        <row r="593">
          <cell r="E593">
            <v>34628.398999999998</v>
          </cell>
        </row>
        <row r="594">
          <cell r="E594">
            <v>33826.311000000002</v>
          </cell>
        </row>
        <row r="595">
          <cell r="E595">
            <v>43198.112000000001</v>
          </cell>
        </row>
        <row r="596">
          <cell r="E596">
            <v>36794.230000000003</v>
          </cell>
        </row>
        <row r="597">
          <cell r="E597">
            <v>37910.372000000003</v>
          </cell>
        </row>
        <row r="598">
          <cell r="E598">
            <v>25050.665000000005</v>
          </cell>
        </row>
        <row r="599">
          <cell r="E599">
            <v>48367.955999999998</v>
          </cell>
        </row>
      </sheetData>
      <sheetData sheetId="3">
        <row r="29">
          <cell r="C29">
            <v>25687987.271000002</v>
          </cell>
          <cell r="E29">
            <v>322958.82399999996</v>
          </cell>
        </row>
        <row r="30">
          <cell r="E30">
            <v>331129.12599999993</v>
          </cell>
        </row>
        <row r="31">
          <cell r="E31">
            <v>345158.70600000006</v>
          </cell>
        </row>
        <row r="32">
          <cell r="E32">
            <v>352632.36900000001</v>
          </cell>
        </row>
        <row r="33">
          <cell r="E33">
            <v>330203.52900000004</v>
          </cell>
        </row>
        <row r="34">
          <cell r="E34">
            <v>352010.95199999999</v>
          </cell>
        </row>
        <row r="35">
          <cell r="E35">
            <v>357868.43299999996</v>
          </cell>
        </row>
        <row r="36">
          <cell r="E36">
            <v>368097.86</v>
          </cell>
        </row>
        <row r="37">
          <cell r="E37">
            <v>382554.90300000005</v>
          </cell>
        </row>
        <row r="38">
          <cell r="E38">
            <v>373338.65500000009</v>
          </cell>
        </row>
        <row r="39">
          <cell r="E39">
            <v>473336.22699999996</v>
          </cell>
        </row>
        <row r="40">
          <cell r="E40">
            <v>408400.51700000005</v>
          </cell>
        </row>
        <row r="41">
          <cell r="E41">
            <v>419055.38799999998</v>
          </cell>
        </row>
        <row r="42">
          <cell r="E42">
            <v>419855.72899999999</v>
          </cell>
        </row>
        <row r="43">
          <cell r="E43">
            <v>424539.22000000003</v>
          </cell>
        </row>
        <row r="44">
          <cell r="E44">
            <v>413074.80300000001</v>
          </cell>
        </row>
        <row r="45">
          <cell r="E45">
            <v>424164.20500000002</v>
          </cell>
        </row>
        <row r="46">
          <cell r="E46">
            <v>421744.44180000003</v>
          </cell>
        </row>
        <row r="47">
          <cell r="E47">
            <v>436891.61900000001</v>
          </cell>
        </row>
        <row r="48">
          <cell r="E48">
            <v>422853.88300000003</v>
          </cell>
        </row>
        <row r="49">
          <cell r="E49">
            <v>421698.41599999997</v>
          </cell>
        </row>
        <row r="50">
          <cell r="E50">
            <v>430802.49800000002</v>
          </cell>
        </row>
        <row r="51">
          <cell r="E51">
            <v>437469.70099999994</v>
          </cell>
        </row>
        <row r="52">
          <cell r="E52">
            <v>441330.36499999993</v>
          </cell>
        </row>
        <row r="53">
          <cell r="E53">
            <v>441529.48800000001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 Customers &amp; Sales"/>
      <sheetName val="Annual Sales"/>
      <sheetName val="Elas"/>
      <sheetName val="BX"/>
      <sheetName val="YHat"/>
      <sheetName val="Sheet1"/>
    </sheetNames>
    <sheetDataSet>
      <sheetData sheetId="0"/>
      <sheetData sheetId="1"/>
      <sheetData sheetId="2"/>
      <sheetData sheetId="3"/>
      <sheetData sheetId="4"/>
      <sheetData sheetId="5">
        <row r="141">
          <cell r="E141">
            <v>3509.3200160432498</v>
          </cell>
        </row>
        <row r="151">
          <cell r="K151">
            <v>36954.904645275434</v>
          </cell>
        </row>
        <row r="152">
          <cell r="K152">
            <v>31089.686687989768</v>
          </cell>
        </row>
        <row r="153">
          <cell r="K153">
            <v>34184.58266239259</v>
          </cell>
        </row>
        <row r="154">
          <cell r="K154">
            <v>38334.776989718739</v>
          </cell>
        </row>
        <row r="155">
          <cell r="K155">
            <v>38019.296399708655</v>
          </cell>
        </row>
        <row r="156">
          <cell r="K156">
            <v>38072.090276234252</v>
          </cell>
        </row>
        <row r="157">
          <cell r="F157">
            <v>3563.6240224822782</v>
          </cell>
          <cell r="K157">
            <v>38084.644710374429</v>
          </cell>
        </row>
        <row r="169">
          <cell r="F169">
            <v>3622.7810273506548</v>
          </cell>
        </row>
        <row r="181">
          <cell r="F181">
            <v>3678.8310893296766</v>
          </cell>
        </row>
        <row r="193">
          <cell r="F193">
            <v>3731.9373859523989</v>
          </cell>
        </row>
        <row r="205">
          <cell r="F205">
            <v>3782.2545246209725</v>
          </cell>
        </row>
        <row r="217">
          <cell r="F217">
            <v>3829.9289927123759</v>
          </cell>
        </row>
        <row r="229">
          <cell r="F229">
            <v>3875.0995840444648</v>
          </cell>
        </row>
        <row r="241">
          <cell r="F241">
            <v>3917.8978029439095</v>
          </cell>
        </row>
        <row r="253">
          <cell r="F253">
            <v>3958.4482470923758</v>
          </cell>
        </row>
        <row r="265">
          <cell r="F265">
            <v>3996.8689702654829</v>
          </cell>
          <cell r="L265">
            <v>495515.14508224896</v>
          </cell>
        </row>
      </sheetData>
      <sheetData sheetId="6">
        <row r="49">
          <cell r="E49">
            <v>449135.75077427586</v>
          </cell>
        </row>
        <row r="50">
          <cell r="E50">
            <v>456084.83313511335</v>
          </cell>
        </row>
        <row r="51">
          <cell r="E51">
            <v>462668.9476941388</v>
          </cell>
        </row>
        <row r="52">
          <cell r="E52">
            <v>468907.26266514562</v>
          </cell>
        </row>
        <row r="53">
          <cell r="E53">
            <v>474817.9395418326</v>
          </cell>
        </row>
        <row r="54">
          <cell r="E54">
            <v>480418.1859710319</v>
          </cell>
        </row>
        <row r="55">
          <cell r="E55">
            <v>485724.30584902066</v>
          </cell>
        </row>
        <row r="56">
          <cell r="E56">
            <v>490751.74678676116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Graph"/>
      <sheetName val="Commercial Graph"/>
      <sheetName val="Industrial Graph"/>
      <sheetName val="Total Cust &amp; Abs Mon Growth"/>
      <sheetName val="Absolute Monthly Growth Graph "/>
      <sheetName val="Month-To-Month Growth"/>
      <sheetName val="12-Month Moving Average"/>
      <sheetName val="Chart1"/>
      <sheetName val="Division - Honthly"/>
      <sheetName val="1965-To Date Customers by Reven"/>
      <sheetName val="Sheet1"/>
      <sheetName val="Chart1 (5)"/>
      <sheetName val="Chart1 (4)"/>
      <sheetName val="Chart1 (3)"/>
      <sheetName val="Chart1 (2)"/>
    </sheetNames>
    <sheetDataSet>
      <sheetData sheetId="0"/>
      <sheetData sheetId="1">
        <row r="5">
          <cell r="AU5">
            <v>837759</v>
          </cell>
        </row>
      </sheetData>
      <sheetData sheetId="2">
        <row r="233">
          <cell r="C233">
            <v>249827</v>
          </cell>
        </row>
        <row r="593">
          <cell r="E593">
            <v>3545</v>
          </cell>
        </row>
        <row r="594">
          <cell r="E594">
            <v>3559</v>
          </cell>
        </row>
        <row r="595">
          <cell r="E595">
            <v>3565</v>
          </cell>
        </row>
        <row r="596">
          <cell r="E596">
            <v>3565</v>
          </cell>
        </row>
        <row r="597">
          <cell r="E597">
            <v>3577</v>
          </cell>
        </row>
        <row r="598">
          <cell r="E598">
            <v>3578</v>
          </cell>
        </row>
        <row r="599">
          <cell r="E599">
            <v>3579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</sheetData>
      <sheetData sheetId="3">
        <row r="5">
          <cell r="B5">
            <v>841604.33333333337</v>
          </cell>
        </row>
        <row r="29">
          <cell r="E29">
            <v>3169.5833333333335</v>
          </cell>
        </row>
        <row r="30">
          <cell r="E30">
            <v>3462.9166666666665</v>
          </cell>
        </row>
        <row r="31">
          <cell r="E31">
            <v>3730.3333333333335</v>
          </cell>
        </row>
        <row r="32">
          <cell r="E32">
            <v>4030.6666666666665</v>
          </cell>
        </row>
        <row r="33">
          <cell r="E33">
            <v>2750.4166666666665</v>
          </cell>
        </row>
        <row r="34">
          <cell r="E34">
            <v>2228.5833333333335</v>
          </cell>
        </row>
        <row r="35">
          <cell r="E35">
            <v>2131.5</v>
          </cell>
        </row>
        <row r="36">
          <cell r="E36">
            <v>2160</v>
          </cell>
        </row>
        <row r="37">
          <cell r="E37">
            <v>2208.0833333333335</v>
          </cell>
        </row>
        <row r="38">
          <cell r="E38">
            <v>2275.6666666666665</v>
          </cell>
        </row>
        <row r="39">
          <cell r="E39">
            <v>2305.8333333333335</v>
          </cell>
        </row>
        <row r="40">
          <cell r="E40">
            <v>2406.5</v>
          </cell>
        </row>
        <row r="41">
          <cell r="E41">
            <v>2446.5833333333335</v>
          </cell>
        </row>
        <row r="42">
          <cell r="E42">
            <v>2522</v>
          </cell>
        </row>
        <row r="43">
          <cell r="E43">
            <v>2610.5833333333335</v>
          </cell>
        </row>
        <row r="44">
          <cell r="E44">
            <v>2766.6666666666665</v>
          </cell>
        </row>
        <row r="45">
          <cell r="E45">
            <v>2897.0833333333335</v>
          </cell>
        </row>
        <row r="46">
          <cell r="E46">
            <v>2963.1666666666665</v>
          </cell>
        </row>
        <row r="47">
          <cell r="E47">
            <v>3032.0833333333335</v>
          </cell>
        </row>
        <row r="48">
          <cell r="E48">
            <v>3117.75</v>
          </cell>
        </row>
        <row r="49">
          <cell r="E49">
            <v>3216.75</v>
          </cell>
        </row>
        <row r="50">
          <cell r="E50">
            <v>3304</v>
          </cell>
        </row>
        <row r="51">
          <cell r="E51">
            <v>3378.5</v>
          </cell>
        </row>
        <row r="52">
          <cell r="E52">
            <v>3429.5</v>
          </cell>
        </row>
        <row r="53">
          <cell r="E53">
            <v>3503.4166666666665</v>
          </cell>
        </row>
      </sheetData>
      <sheetData sheetId="4">
        <row r="46">
          <cell r="AS46">
            <v>865024.83333333337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_Inputs"/>
      <sheetName val="Winter Peak"/>
      <sheetName val="Vero Winter Pk"/>
      <sheetName val="Summer Peak"/>
      <sheetName val="Vero Summer Pk"/>
      <sheetName val="Vero NEL &amp; Sales"/>
      <sheetName val="calculation_WN_retail"/>
      <sheetName val="Monthly_NEL_Model"/>
      <sheetName val="Vero Annual Forecasts"/>
      <sheetName val="NEL_Calendar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 NEL,SALES,Unbilled ST Calc"/>
      <sheetName val="Sales(ST)"/>
      <sheetName val="Lg IND Sales Model"/>
      <sheetName val="Med IND Sales Mod"/>
      <sheetName val="Small IND Sales Mod"/>
      <sheetName val="Vero Monthly Forecasts"/>
      <sheetName val="Monthly Peaks"/>
      <sheetName val="Vero Monthly Peaks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NEL PER CUSTOMER"/>
      <sheetName val="Table NEL_no_inc_DSM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Table CPI-Energy"/>
      <sheetName val="Table NEL_no_inc_DSM-UPC "/>
      <sheetName val="Table SumPKPerCust no EV-EDRAdj"/>
      <sheetName val="Table SumPK PER CUST no adj"/>
      <sheetName val="Table Customers"/>
      <sheetName val="Table Summer Peak"/>
      <sheetName val="Checkoff Sheet"/>
      <sheetName val="Model Variables"/>
      <sheetName val="Annual Input Check"/>
      <sheetName val="Econ Input Check"/>
      <sheetName val="Annual Weather Input Check"/>
      <sheetName val="Monthly Weather Input Check"/>
      <sheetName val="Sheet1"/>
    </sheetNames>
    <sheetDataSet>
      <sheetData sheetId="0">
        <row r="87">
          <cell r="G87">
            <v>19874.998893405311</v>
          </cell>
        </row>
      </sheetData>
      <sheetData sheetId="1">
        <row r="17">
          <cell r="K17">
            <v>-0.30068998864773139</v>
          </cell>
        </row>
      </sheetData>
      <sheetData sheetId="2">
        <row r="32">
          <cell r="O32">
            <v>170.73317105502471</v>
          </cell>
        </row>
      </sheetData>
      <sheetData sheetId="3">
        <row r="6">
          <cell r="B6">
            <v>-0.80234173695957955</v>
          </cell>
        </row>
      </sheetData>
      <sheetData sheetId="4">
        <row r="24">
          <cell r="O24">
            <v>150.43646860393159</v>
          </cell>
        </row>
      </sheetData>
      <sheetData sheetId="5">
        <row r="70">
          <cell r="W70">
            <v>30893.391043452379</v>
          </cell>
        </row>
      </sheetData>
      <sheetData sheetId="6">
        <row r="3">
          <cell r="M3" t="str">
            <v>W/N Retail Delivered</v>
          </cell>
        </row>
      </sheetData>
      <sheetData sheetId="7">
        <row r="1">
          <cell r="A1" t="str">
            <v>Estimated : September 2003 - August 2013</v>
          </cell>
        </row>
      </sheetData>
      <sheetData sheetId="8"/>
      <sheetData sheetId="9">
        <row r="82">
          <cell r="F82">
            <v>10462318.799528601</v>
          </cell>
        </row>
      </sheetData>
      <sheetData sheetId="10">
        <row r="81">
          <cell r="G81">
            <v>4594969</v>
          </cell>
        </row>
      </sheetData>
      <sheetData sheetId="11">
        <row r="122">
          <cell r="L122">
            <v>4465732</v>
          </cell>
        </row>
        <row r="206">
          <cell r="F206">
            <v>3535.5642683487499</v>
          </cell>
        </row>
        <row r="207">
          <cell r="F207">
            <v>3540.7426958665401</v>
          </cell>
        </row>
        <row r="208">
          <cell r="F208">
            <v>3545.8978943993102</v>
          </cell>
        </row>
        <row r="209">
          <cell r="F209">
            <v>3551.02996814582</v>
          </cell>
        </row>
        <row r="210">
          <cell r="F210">
            <v>3556.1390208374501</v>
          </cell>
        </row>
        <row r="211">
          <cell r="F211">
            <v>3561.2251557402301</v>
          </cell>
        </row>
        <row r="212">
          <cell r="F212">
            <v>3566.2884756569802</v>
          </cell>
        </row>
        <row r="213">
          <cell r="F213">
            <v>3571.3290829293901</v>
          </cell>
        </row>
        <row r="214">
          <cell r="F214">
            <v>3576.34707944006</v>
          </cell>
        </row>
        <row r="215">
          <cell r="F215">
            <v>3581.3425666145699</v>
          </cell>
        </row>
        <row r="216">
          <cell r="F216">
            <v>3586.31564542355</v>
          </cell>
        </row>
        <row r="217">
          <cell r="F217">
            <v>3591.2664163846898</v>
          </cell>
        </row>
      </sheetData>
      <sheetData sheetId="12"/>
      <sheetData sheetId="13">
        <row r="7">
          <cell r="D7">
            <v>4234067.5429999996</v>
          </cell>
        </row>
      </sheetData>
      <sheetData sheetId="14">
        <row r="128">
          <cell r="C128">
            <v>8703173.5608691033</v>
          </cell>
        </row>
      </sheetData>
      <sheetData sheetId="15">
        <row r="41">
          <cell r="AS41">
            <v>-8220.5446575172246</v>
          </cell>
        </row>
      </sheetData>
      <sheetData sheetId="16">
        <row r="190">
          <cell r="G190">
            <v>8839621.3279999997</v>
          </cell>
        </row>
      </sheetData>
      <sheetData sheetId="17">
        <row r="83">
          <cell r="R83">
            <v>5693226.6185006415</v>
          </cell>
        </row>
        <row r="87">
          <cell r="U87">
            <v>36550.506202385128</v>
          </cell>
        </row>
        <row r="88">
          <cell r="U88">
            <v>38467.742555189005</v>
          </cell>
        </row>
        <row r="89">
          <cell r="U89">
            <v>36898.319097367319</v>
          </cell>
        </row>
        <row r="90">
          <cell r="U90">
            <v>36923.386017883553</v>
          </cell>
        </row>
        <row r="91">
          <cell r="U91">
            <v>38221.533629145852</v>
          </cell>
        </row>
        <row r="92">
          <cell r="U92">
            <v>36954.904645275434</v>
          </cell>
        </row>
        <row r="93">
          <cell r="U93">
            <v>31089.686687989768</v>
          </cell>
        </row>
        <row r="94">
          <cell r="U94">
            <v>34184.58266239259</v>
          </cell>
        </row>
        <row r="95">
          <cell r="U95">
            <v>38334.776989718739</v>
          </cell>
        </row>
        <row r="96">
          <cell r="U96">
            <v>38019.296399708655</v>
          </cell>
        </row>
        <row r="97">
          <cell r="U97">
            <v>38072.090276234252</v>
          </cell>
        </row>
        <row r="98">
          <cell r="U98">
            <v>38084.644710374429</v>
          </cell>
        </row>
      </sheetData>
      <sheetData sheetId="18"/>
      <sheetData sheetId="19"/>
      <sheetData sheetId="20"/>
      <sheetData sheetId="21">
        <row r="4">
          <cell r="B4">
            <v>34812.967619543298</v>
          </cell>
        </row>
      </sheetData>
      <sheetData sheetId="22">
        <row r="17">
          <cell r="J17">
            <v>20696.737854645846</v>
          </cell>
        </row>
      </sheetData>
      <sheetData sheetId="23"/>
      <sheetData sheetId="24"/>
      <sheetData sheetId="25">
        <row r="50">
          <cell r="Q50">
            <v>3588072.0110000004</v>
          </cell>
        </row>
      </sheetData>
      <sheetData sheetId="26"/>
      <sheetData sheetId="27"/>
      <sheetData sheetId="28"/>
      <sheetData sheetId="29"/>
      <sheetData sheetId="30">
        <row r="69">
          <cell r="K69">
            <v>209789.75371100282</v>
          </cell>
        </row>
      </sheetData>
      <sheetData sheetId="31">
        <row r="52">
          <cell r="E52">
            <v>111443.40076028246</v>
          </cell>
        </row>
      </sheetData>
      <sheetData sheetId="32"/>
      <sheetData sheetId="33">
        <row r="52">
          <cell r="E52">
            <v>111504.05782132833</v>
          </cell>
        </row>
      </sheetData>
      <sheetData sheetId="34">
        <row r="53">
          <cell r="E53">
            <v>4.8649862127142907</v>
          </cell>
        </row>
      </sheetData>
      <sheetData sheetId="35">
        <row r="53">
          <cell r="E53">
            <v>19874.998893405311</v>
          </cell>
        </row>
      </sheetData>
      <sheetData sheetId="36">
        <row r="55">
          <cell r="E55">
            <v>19261633</v>
          </cell>
        </row>
      </sheetData>
      <sheetData sheetId="37">
        <row r="54">
          <cell r="E54">
            <v>19309658.791666668</v>
          </cell>
        </row>
      </sheetData>
      <sheetData sheetId="38">
        <row r="50">
          <cell r="E50">
            <v>34.984660694602745</v>
          </cell>
        </row>
      </sheetData>
      <sheetData sheetId="39">
        <row r="50">
          <cell r="E50">
            <v>13.657254347840642</v>
          </cell>
        </row>
      </sheetData>
      <sheetData sheetId="40">
        <row r="50">
          <cell r="E50">
            <v>232.75886666667498</v>
          </cell>
        </row>
      </sheetData>
      <sheetData sheetId="41">
        <row r="50">
          <cell r="E50">
            <v>237.911533333325</v>
          </cell>
        </row>
      </sheetData>
      <sheetData sheetId="42"/>
      <sheetData sheetId="43">
        <row r="53">
          <cell r="E53">
            <v>4.6466420305671488</v>
          </cell>
        </row>
      </sheetData>
      <sheetData sheetId="44"/>
      <sheetData sheetId="45">
        <row r="54">
          <cell r="E54">
            <v>4619711.970761233</v>
          </cell>
        </row>
      </sheetData>
      <sheetData sheetId="46">
        <row r="53">
          <cell r="E53">
            <v>22768.399862259186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" sqref="H1:I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7.28515625" style="15" bestFit="1" customWidth="1"/>
    <col min="4" max="4" width="9.85546875" style="15" bestFit="1" customWidth="1"/>
    <col min="5" max="5" width="8.85546875" bestFit="1" customWidth="1"/>
    <col min="6" max="6" width="8.7109375" bestFit="1" customWidth="1"/>
  </cols>
  <sheetData>
    <row r="1" spans="1:9" ht="31.15" customHeight="1" x14ac:dyDescent="0.25">
      <c r="A1" s="4" t="s">
        <v>0</v>
      </c>
      <c r="B1" s="4" t="s">
        <v>1</v>
      </c>
      <c r="C1" s="14" t="s">
        <v>60</v>
      </c>
      <c r="D1" s="14" t="s">
        <v>8</v>
      </c>
      <c r="E1" s="4" t="s">
        <v>67</v>
      </c>
      <c r="F1" s="4" t="s">
        <v>68</v>
      </c>
      <c r="H1" s="109" t="s">
        <v>114</v>
      </c>
      <c r="I1" s="109"/>
    </row>
    <row r="2" spans="1:9" ht="14.45" x14ac:dyDescent="0.3">
      <c r="A2" s="1">
        <v>2004</v>
      </c>
      <c r="B2" s="1">
        <v>1</v>
      </c>
      <c r="C2" s="15">
        <v>2676</v>
      </c>
      <c r="D2" s="15">
        <v>2665</v>
      </c>
      <c r="E2" s="1">
        <v>0</v>
      </c>
      <c r="F2" s="1">
        <v>0</v>
      </c>
    </row>
    <row r="3" spans="1:9" ht="14.45" x14ac:dyDescent="0.3">
      <c r="A3" s="1">
        <v>2004</v>
      </c>
      <c r="B3" s="1">
        <v>2</v>
      </c>
      <c r="C3" s="15">
        <v>2695</v>
      </c>
      <c r="D3" s="15">
        <v>2676</v>
      </c>
      <c r="E3" s="1">
        <v>0</v>
      </c>
      <c r="F3" s="1">
        <v>0</v>
      </c>
    </row>
    <row r="4" spans="1:9" ht="14.45" x14ac:dyDescent="0.3">
      <c r="A4" s="1">
        <v>2004</v>
      </c>
      <c r="B4" s="1">
        <v>3</v>
      </c>
      <c r="C4" s="15">
        <v>2712</v>
      </c>
      <c r="D4" s="15">
        <v>2695</v>
      </c>
      <c r="E4" s="1">
        <v>0</v>
      </c>
      <c r="F4" s="1">
        <v>0</v>
      </c>
    </row>
    <row r="5" spans="1:9" ht="14.45" x14ac:dyDescent="0.3">
      <c r="A5" s="1">
        <v>2004</v>
      </c>
      <c r="B5" s="1">
        <v>4</v>
      </c>
      <c r="C5" s="15">
        <v>2733</v>
      </c>
      <c r="D5" s="15">
        <v>2712</v>
      </c>
      <c r="E5" s="1">
        <v>0</v>
      </c>
      <c r="F5" s="1">
        <v>0</v>
      </c>
    </row>
    <row r="6" spans="1:9" ht="14.45" x14ac:dyDescent="0.3">
      <c r="A6" s="1">
        <v>2004</v>
      </c>
      <c r="B6" s="1">
        <v>5</v>
      </c>
      <c r="C6" s="15">
        <v>2749</v>
      </c>
      <c r="D6" s="15">
        <v>2733</v>
      </c>
      <c r="E6" s="1">
        <v>0</v>
      </c>
      <c r="F6" s="1">
        <v>0</v>
      </c>
    </row>
    <row r="7" spans="1:9" ht="14.45" x14ac:dyDescent="0.3">
      <c r="A7" s="1">
        <v>2004</v>
      </c>
      <c r="B7" s="1">
        <v>6</v>
      </c>
      <c r="C7" s="15">
        <v>2767</v>
      </c>
      <c r="D7" s="15">
        <v>2749</v>
      </c>
      <c r="E7" s="1">
        <v>0</v>
      </c>
      <c r="F7" s="1">
        <v>0</v>
      </c>
    </row>
    <row r="8" spans="1:9" ht="14.45" x14ac:dyDescent="0.3">
      <c r="A8" s="1">
        <v>2004</v>
      </c>
      <c r="B8" s="1">
        <v>7</v>
      </c>
      <c r="C8" s="15">
        <v>2785</v>
      </c>
      <c r="D8" s="15">
        <v>2767</v>
      </c>
      <c r="E8" s="1">
        <v>0</v>
      </c>
      <c r="F8" s="1">
        <v>0</v>
      </c>
    </row>
    <row r="9" spans="1:9" ht="14.45" x14ac:dyDescent="0.3">
      <c r="A9" s="1">
        <v>2004</v>
      </c>
      <c r="B9" s="1">
        <v>8</v>
      </c>
      <c r="C9" s="15">
        <v>2796</v>
      </c>
      <c r="D9" s="15">
        <v>2785</v>
      </c>
      <c r="E9" s="1">
        <v>0</v>
      </c>
      <c r="F9" s="1">
        <v>0</v>
      </c>
    </row>
    <row r="10" spans="1:9" ht="14.45" x14ac:dyDescent="0.3">
      <c r="A10" s="1">
        <v>2004</v>
      </c>
      <c r="B10" s="1">
        <v>9</v>
      </c>
      <c r="C10" s="15">
        <v>2802</v>
      </c>
      <c r="D10" s="15">
        <v>2796</v>
      </c>
      <c r="E10" s="1">
        <v>0</v>
      </c>
      <c r="F10" s="1">
        <v>0</v>
      </c>
    </row>
    <row r="11" spans="1:9" ht="14.45" x14ac:dyDescent="0.3">
      <c r="A11" s="1">
        <v>2004</v>
      </c>
      <c r="B11" s="1">
        <v>10</v>
      </c>
      <c r="C11" s="15">
        <v>2809</v>
      </c>
      <c r="D11" s="15">
        <v>2802</v>
      </c>
      <c r="E11" s="1">
        <v>0</v>
      </c>
      <c r="F11" s="1">
        <v>0</v>
      </c>
    </row>
    <row r="12" spans="1:9" ht="14.45" x14ac:dyDescent="0.3">
      <c r="A12" s="1">
        <v>2004</v>
      </c>
      <c r="B12" s="1">
        <v>11</v>
      </c>
      <c r="C12" s="15">
        <v>2830</v>
      </c>
      <c r="D12" s="15">
        <v>2809</v>
      </c>
      <c r="E12" s="1">
        <v>0</v>
      </c>
      <c r="F12" s="1">
        <v>0</v>
      </c>
    </row>
    <row r="13" spans="1:9" ht="14.45" x14ac:dyDescent="0.3">
      <c r="A13" s="1">
        <v>2004</v>
      </c>
      <c r="B13" s="1">
        <v>12</v>
      </c>
      <c r="C13" s="15">
        <v>2846</v>
      </c>
      <c r="D13" s="15">
        <v>2830</v>
      </c>
      <c r="E13" s="1">
        <v>0</v>
      </c>
      <c r="F13" s="1">
        <v>0</v>
      </c>
    </row>
    <row r="14" spans="1:9" ht="14.45" x14ac:dyDescent="0.3">
      <c r="A14" s="1">
        <v>2005</v>
      </c>
      <c r="B14" s="1">
        <v>1</v>
      </c>
      <c r="C14" s="15">
        <v>2857</v>
      </c>
      <c r="D14" s="15">
        <v>2846</v>
      </c>
      <c r="E14" s="1">
        <v>0</v>
      </c>
      <c r="F14" s="1">
        <v>0</v>
      </c>
    </row>
    <row r="15" spans="1:9" ht="14.45" x14ac:dyDescent="0.3">
      <c r="A15" s="1">
        <v>2005</v>
      </c>
      <c r="B15" s="1">
        <v>2</v>
      </c>
      <c r="C15" s="15">
        <v>2866</v>
      </c>
      <c r="D15" s="15">
        <v>2857</v>
      </c>
      <c r="E15" s="1">
        <v>0</v>
      </c>
      <c r="F15" s="1">
        <v>0</v>
      </c>
    </row>
    <row r="16" spans="1:9" ht="14.45" x14ac:dyDescent="0.3">
      <c r="A16" s="1">
        <v>2005</v>
      </c>
      <c r="B16" s="1">
        <v>3</v>
      </c>
      <c r="C16" s="15">
        <v>2869</v>
      </c>
      <c r="D16" s="15">
        <v>2866</v>
      </c>
      <c r="E16" s="1">
        <v>0</v>
      </c>
      <c r="F16" s="1">
        <v>0</v>
      </c>
    </row>
    <row r="17" spans="1:6" ht="14.45" x14ac:dyDescent="0.3">
      <c r="A17" s="1">
        <v>2005</v>
      </c>
      <c r="B17" s="1">
        <v>4</v>
      </c>
      <c r="C17" s="15">
        <v>2878</v>
      </c>
      <c r="D17" s="15">
        <v>2869</v>
      </c>
      <c r="E17" s="1">
        <v>0</v>
      </c>
      <c r="F17" s="1">
        <v>0</v>
      </c>
    </row>
    <row r="18" spans="1:6" ht="14.45" x14ac:dyDescent="0.3">
      <c r="A18" s="1">
        <v>2005</v>
      </c>
      <c r="B18" s="1">
        <v>5</v>
      </c>
      <c r="C18" s="15">
        <v>2886</v>
      </c>
      <c r="D18" s="15">
        <v>2878</v>
      </c>
      <c r="E18" s="1">
        <v>0</v>
      </c>
      <c r="F18" s="1">
        <v>0</v>
      </c>
    </row>
    <row r="19" spans="1:6" ht="14.45" x14ac:dyDescent="0.3">
      <c r="A19" s="1">
        <v>2005</v>
      </c>
      <c r="B19" s="1">
        <v>6</v>
      </c>
      <c r="C19" s="15">
        <v>2892</v>
      </c>
      <c r="D19" s="15">
        <v>2886</v>
      </c>
      <c r="E19" s="1">
        <v>0</v>
      </c>
      <c r="F19" s="1">
        <v>0</v>
      </c>
    </row>
    <row r="20" spans="1:6" ht="14.45" x14ac:dyDescent="0.3">
      <c r="A20" s="1">
        <v>2005</v>
      </c>
      <c r="B20" s="1">
        <v>7</v>
      </c>
      <c r="C20" s="15">
        <v>2900</v>
      </c>
      <c r="D20" s="15">
        <v>2892</v>
      </c>
      <c r="E20" s="1">
        <v>0</v>
      </c>
      <c r="F20" s="1">
        <v>0</v>
      </c>
    </row>
    <row r="21" spans="1:6" ht="14.45" x14ac:dyDescent="0.3">
      <c r="A21" s="1">
        <v>2005</v>
      </c>
      <c r="B21" s="1">
        <v>8</v>
      </c>
      <c r="C21" s="15">
        <v>2910</v>
      </c>
      <c r="D21" s="15">
        <v>2900</v>
      </c>
      <c r="E21" s="1">
        <v>0</v>
      </c>
      <c r="F21" s="1">
        <v>0</v>
      </c>
    </row>
    <row r="22" spans="1:6" ht="14.45" x14ac:dyDescent="0.3">
      <c r="A22" s="1">
        <v>2005</v>
      </c>
      <c r="B22" s="1">
        <v>9</v>
      </c>
      <c r="C22" s="15">
        <v>2916</v>
      </c>
      <c r="D22" s="15">
        <v>2910</v>
      </c>
      <c r="E22" s="1">
        <v>0</v>
      </c>
      <c r="F22" s="1">
        <v>0</v>
      </c>
    </row>
    <row r="23" spans="1:6" ht="14.45" x14ac:dyDescent="0.3">
      <c r="A23" s="1">
        <v>2005</v>
      </c>
      <c r="B23" s="1">
        <v>10</v>
      </c>
      <c r="C23" s="15">
        <v>2925</v>
      </c>
      <c r="D23" s="15">
        <v>2916</v>
      </c>
      <c r="E23" s="1">
        <v>0</v>
      </c>
      <c r="F23" s="1">
        <v>0</v>
      </c>
    </row>
    <row r="24" spans="1:6" ht="14.45" x14ac:dyDescent="0.3">
      <c r="A24" s="1">
        <v>2005</v>
      </c>
      <c r="B24" s="1">
        <v>11</v>
      </c>
      <c r="C24" s="15">
        <v>2928</v>
      </c>
      <c r="D24" s="15">
        <v>2925</v>
      </c>
      <c r="E24" s="1">
        <v>0</v>
      </c>
      <c r="F24" s="1">
        <v>0</v>
      </c>
    </row>
    <row r="25" spans="1:6" ht="14.45" x14ac:dyDescent="0.3">
      <c r="A25" s="1">
        <v>2005</v>
      </c>
      <c r="B25" s="1">
        <v>12</v>
      </c>
      <c r="C25" s="15">
        <v>2938</v>
      </c>
      <c r="D25" s="15">
        <v>2928</v>
      </c>
      <c r="E25" s="1">
        <v>0</v>
      </c>
      <c r="F25" s="1">
        <v>0</v>
      </c>
    </row>
    <row r="26" spans="1:6" ht="14.45" x14ac:dyDescent="0.3">
      <c r="A26" s="1">
        <v>2006</v>
      </c>
      <c r="B26" s="1">
        <v>1</v>
      </c>
      <c r="C26" s="15">
        <v>2941</v>
      </c>
      <c r="D26" s="15">
        <v>2938</v>
      </c>
      <c r="E26" s="1">
        <v>0</v>
      </c>
      <c r="F26" s="1">
        <v>0</v>
      </c>
    </row>
    <row r="27" spans="1:6" ht="14.45" x14ac:dyDescent="0.3">
      <c r="A27" s="1">
        <v>2006</v>
      </c>
      <c r="B27" s="1">
        <v>2</v>
      </c>
      <c r="C27" s="15">
        <v>2945</v>
      </c>
      <c r="D27" s="15">
        <v>2941</v>
      </c>
      <c r="E27" s="1">
        <v>0</v>
      </c>
      <c r="F27" s="1">
        <v>0</v>
      </c>
    </row>
    <row r="28" spans="1:6" ht="14.45" x14ac:dyDescent="0.3">
      <c r="A28" s="1">
        <v>2006</v>
      </c>
      <c r="B28" s="1">
        <v>3</v>
      </c>
      <c r="C28" s="15">
        <v>2944</v>
      </c>
      <c r="D28" s="15">
        <v>2945</v>
      </c>
      <c r="E28" s="1">
        <v>0</v>
      </c>
      <c r="F28" s="1">
        <v>0</v>
      </c>
    </row>
    <row r="29" spans="1:6" ht="14.45" x14ac:dyDescent="0.3">
      <c r="A29" s="1">
        <v>2006</v>
      </c>
      <c r="B29" s="1">
        <v>4</v>
      </c>
      <c r="C29" s="15">
        <v>2944</v>
      </c>
      <c r="D29" s="15">
        <v>2944</v>
      </c>
      <c r="E29" s="1">
        <v>0</v>
      </c>
      <c r="F29" s="1">
        <v>0</v>
      </c>
    </row>
    <row r="30" spans="1:6" ht="14.45" x14ac:dyDescent="0.3">
      <c r="A30" s="1">
        <v>2006</v>
      </c>
      <c r="B30" s="1">
        <v>5</v>
      </c>
      <c r="C30" s="15">
        <v>2958</v>
      </c>
      <c r="D30" s="15">
        <v>2944</v>
      </c>
      <c r="E30" s="1">
        <v>0</v>
      </c>
      <c r="F30" s="1">
        <v>0</v>
      </c>
    </row>
    <row r="31" spans="1:6" ht="14.45" x14ac:dyDescent="0.3">
      <c r="A31" s="1">
        <v>2006</v>
      </c>
      <c r="B31" s="1">
        <v>6</v>
      </c>
      <c r="C31" s="15">
        <v>2967</v>
      </c>
      <c r="D31" s="15">
        <v>2958</v>
      </c>
      <c r="E31" s="1">
        <v>0</v>
      </c>
      <c r="F31" s="1">
        <v>0</v>
      </c>
    </row>
    <row r="32" spans="1:6" ht="14.45" x14ac:dyDescent="0.3">
      <c r="A32" s="1">
        <v>2006</v>
      </c>
      <c r="B32" s="1">
        <v>7</v>
      </c>
      <c r="C32" s="15">
        <v>2971</v>
      </c>
      <c r="D32" s="15">
        <v>2967</v>
      </c>
      <c r="E32" s="1">
        <v>0</v>
      </c>
      <c r="F32" s="1">
        <v>0</v>
      </c>
    </row>
    <row r="33" spans="1:6" ht="14.45" x14ac:dyDescent="0.3">
      <c r="A33" s="1">
        <v>2006</v>
      </c>
      <c r="B33" s="1">
        <v>8</v>
      </c>
      <c r="C33" s="15">
        <v>2971</v>
      </c>
      <c r="D33" s="15">
        <v>2971</v>
      </c>
      <c r="E33" s="1">
        <v>0</v>
      </c>
      <c r="F33" s="1">
        <v>0</v>
      </c>
    </row>
    <row r="34" spans="1:6" ht="14.45" x14ac:dyDescent="0.3">
      <c r="A34" s="1">
        <v>2006</v>
      </c>
      <c r="B34" s="1">
        <v>9</v>
      </c>
      <c r="C34" s="15">
        <v>2967</v>
      </c>
      <c r="D34" s="15">
        <v>2971</v>
      </c>
      <c r="E34" s="1">
        <v>0</v>
      </c>
      <c r="F34" s="1">
        <v>0</v>
      </c>
    </row>
    <row r="35" spans="1:6" ht="14.45" x14ac:dyDescent="0.3">
      <c r="A35" s="1">
        <v>2006</v>
      </c>
      <c r="B35" s="1">
        <v>10</v>
      </c>
      <c r="C35" s="15">
        <v>2974</v>
      </c>
      <c r="D35" s="15">
        <v>2967</v>
      </c>
      <c r="E35" s="1">
        <v>0</v>
      </c>
      <c r="F35" s="1">
        <v>0</v>
      </c>
    </row>
    <row r="36" spans="1:6" ht="14.45" x14ac:dyDescent="0.3">
      <c r="A36" s="1">
        <v>2006</v>
      </c>
      <c r="B36" s="1">
        <v>11</v>
      </c>
      <c r="C36" s="15">
        <v>2986</v>
      </c>
      <c r="D36" s="15">
        <v>2974</v>
      </c>
      <c r="E36" s="1">
        <v>0</v>
      </c>
      <c r="F36" s="1">
        <v>0</v>
      </c>
    </row>
    <row r="37" spans="1:6" ht="14.45" x14ac:dyDescent="0.3">
      <c r="A37" s="1">
        <v>2006</v>
      </c>
      <c r="B37" s="1">
        <v>12</v>
      </c>
      <c r="C37" s="15">
        <v>2990</v>
      </c>
      <c r="D37" s="15">
        <v>2986</v>
      </c>
      <c r="E37" s="1">
        <v>0</v>
      </c>
      <c r="F37" s="1">
        <v>0</v>
      </c>
    </row>
    <row r="38" spans="1:6" x14ac:dyDescent="0.25">
      <c r="A38" s="1">
        <v>2007</v>
      </c>
      <c r="B38" s="1">
        <v>1</v>
      </c>
      <c r="C38" s="15">
        <v>3002</v>
      </c>
      <c r="D38" s="15">
        <v>2990</v>
      </c>
      <c r="E38" s="1">
        <v>0</v>
      </c>
      <c r="F38" s="1">
        <v>0</v>
      </c>
    </row>
    <row r="39" spans="1:6" x14ac:dyDescent="0.25">
      <c r="A39" s="1">
        <v>2007</v>
      </c>
      <c r="B39" s="1">
        <v>2</v>
      </c>
      <c r="C39" s="15">
        <v>3004</v>
      </c>
      <c r="D39" s="15">
        <v>3002</v>
      </c>
      <c r="E39" s="1">
        <v>0</v>
      </c>
      <c r="F39" s="1">
        <v>0</v>
      </c>
    </row>
    <row r="40" spans="1:6" x14ac:dyDescent="0.25">
      <c r="A40" s="1">
        <v>2007</v>
      </c>
      <c r="B40" s="1">
        <v>3</v>
      </c>
      <c r="C40" s="15">
        <v>3010</v>
      </c>
      <c r="D40" s="15">
        <v>3004</v>
      </c>
      <c r="E40" s="1">
        <v>0</v>
      </c>
      <c r="F40" s="1">
        <v>0</v>
      </c>
    </row>
    <row r="41" spans="1:6" x14ac:dyDescent="0.25">
      <c r="A41" s="1">
        <v>2007</v>
      </c>
      <c r="B41" s="1">
        <v>4</v>
      </c>
      <c r="C41" s="15">
        <v>3022</v>
      </c>
      <c r="D41" s="15">
        <v>3010</v>
      </c>
      <c r="E41" s="1">
        <v>0</v>
      </c>
      <c r="F41" s="1">
        <v>0</v>
      </c>
    </row>
    <row r="42" spans="1:6" x14ac:dyDescent="0.25">
      <c r="A42" s="1">
        <v>2007</v>
      </c>
      <c r="B42" s="1">
        <v>5</v>
      </c>
      <c r="C42" s="15">
        <v>3023</v>
      </c>
      <c r="D42" s="15">
        <v>3022</v>
      </c>
      <c r="E42" s="1">
        <v>0</v>
      </c>
      <c r="F42" s="1">
        <v>0</v>
      </c>
    </row>
    <row r="43" spans="1:6" x14ac:dyDescent="0.25">
      <c r="A43" s="1">
        <v>2007</v>
      </c>
      <c r="B43" s="1">
        <v>6</v>
      </c>
      <c r="C43" s="15">
        <v>3027</v>
      </c>
      <c r="D43" s="15">
        <v>3023</v>
      </c>
      <c r="E43" s="1">
        <v>0</v>
      </c>
      <c r="F43" s="1">
        <v>0</v>
      </c>
    </row>
    <row r="44" spans="1:6" x14ac:dyDescent="0.25">
      <c r="A44" s="1">
        <v>2007</v>
      </c>
      <c r="B44" s="1">
        <v>7</v>
      </c>
      <c r="C44" s="15">
        <v>3028</v>
      </c>
      <c r="D44" s="15">
        <v>3027</v>
      </c>
      <c r="E44" s="1">
        <v>0</v>
      </c>
      <c r="F44" s="1">
        <v>0</v>
      </c>
    </row>
    <row r="45" spans="1:6" x14ac:dyDescent="0.25">
      <c r="A45" s="1">
        <v>2007</v>
      </c>
      <c r="B45" s="1">
        <v>8</v>
      </c>
      <c r="C45" s="15">
        <v>3038</v>
      </c>
      <c r="D45" s="15">
        <v>3028</v>
      </c>
      <c r="E45" s="1">
        <v>0</v>
      </c>
      <c r="F45" s="1">
        <v>0</v>
      </c>
    </row>
    <row r="46" spans="1:6" x14ac:dyDescent="0.25">
      <c r="A46" s="1">
        <v>2007</v>
      </c>
      <c r="B46" s="1">
        <v>9</v>
      </c>
      <c r="C46" s="15">
        <v>3052</v>
      </c>
      <c r="D46" s="15">
        <v>3038</v>
      </c>
      <c r="E46" s="1">
        <v>0</v>
      </c>
      <c r="F46" s="1">
        <v>0</v>
      </c>
    </row>
    <row r="47" spans="1:6" x14ac:dyDescent="0.25">
      <c r="A47" s="1">
        <v>2007</v>
      </c>
      <c r="B47" s="1">
        <v>10</v>
      </c>
      <c r="C47" s="15">
        <v>3056</v>
      </c>
      <c r="D47" s="15">
        <v>3052</v>
      </c>
      <c r="E47" s="1">
        <v>0</v>
      </c>
      <c r="F47" s="1">
        <v>0</v>
      </c>
    </row>
    <row r="48" spans="1:6" x14ac:dyDescent="0.25">
      <c r="A48" s="1">
        <v>2007</v>
      </c>
      <c r="B48" s="1">
        <v>11</v>
      </c>
      <c r="C48" s="15">
        <v>3059</v>
      </c>
      <c r="D48" s="15">
        <v>3056</v>
      </c>
      <c r="E48" s="1">
        <v>0</v>
      </c>
      <c r="F48" s="1">
        <v>0</v>
      </c>
    </row>
    <row r="49" spans="1:6" x14ac:dyDescent="0.25">
      <c r="A49" s="1">
        <v>2007</v>
      </c>
      <c r="B49" s="1">
        <v>12</v>
      </c>
      <c r="C49" s="15">
        <v>3064</v>
      </c>
      <c r="D49" s="15">
        <v>3059</v>
      </c>
      <c r="E49" s="1">
        <v>0</v>
      </c>
      <c r="F49" s="1">
        <v>0</v>
      </c>
    </row>
    <row r="50" spans="1:6" x14ac:dyDescent="0.25">
      <c r="A50" s="1">
        <v>2008</v>
      </c>
      <c r="B50" s="1">
        <v>1</v>
      </c>
      <c r="C50" s="15">
        <v>3073</v>
      </c>
      <c r="D50" s="15">
        <v>3064</v>
      </c>
      <c r="E50" s="1">
        <v>0</v>
      </c>
      <c r="F50" s="1">
        <v>0</v>
      </c>
    </row>
    <row r="51" spans="1:6" x14ac:dyDescent="0.25">
      <c r="A51" s="1">
        <v>2008</v>
      </c>
      <c r="B51" s="1">
        <v>2</v>
      </c>
      <c r="C51" s="15">
        <v>3083</v>
      </c>
      <c r="D51" s="15">
        <v>3073</v>
      </c>
      <c r="E51" s="1">
        <v>0</v>
      </c>
      <c r="F51" s="1">
        <v>0</v>
      </c>
    </row>
    <row r="52" spans="1:6" x14ac:dyDescent="0.25">
      <c r="A52" s="1">
        <v>2008</v>
      </c>
      <c r="B52" s="1">
        <v>3</v>
      </c>
      <c r="C52" s="15">
        <v>3095</v>
      </c>
      <c r="D52" s="15">
        <v>3083</v>
      </c>
      <c r="E52" s="1">
        <v>0</v>
      </c>
      <c r="F52" s="1">
        <v>0</v>
      </c>
    </row>
    <row r="53" spans="1:6" x14ac:dyDescent="0.25">
      <c r="A53" s="1">
        <v>2008</v>
      </c>
      <c r="B53" s="1">
        <v>4</v>
      </c>
      <c r="C53" s="15">
        <v>3095</v>
      </c>
      <c r="D53" s="15">
        <v>3095</v>
      </c>
      <c r="E53" s="1">
        <v>0</v>
      </c>
      <c r="F53" s="1">
        <v>0</v>
      </c>
    </row>
    <row r="54" spans="1:6" x14ac:dyDescent="0.25">
      <c r="A54" s="1">
        <v>2008</v>
      </c>
      <c r="B54" s="1">
        <v>5</v>
      </c>
      <c r="C54" s="15">
        <v>3099</v>
      </c>
      <c r="D54" s="15">
        <v>3095</v>
      </c>
      <c r="E54" s="1">
        <v>0</v>
      </c>
      <c r="F54" s="1">
        <v>0</v>
      </c>
    </row>
    <row r="55" spans="1:6" x14ac:dyDescent="0.25">
      <c r="A55" s="1">
        <v>2008</v>
      </c>
      <c r="B55" s="1">
        <v>6</v>
      </c>
      <c r="C55" s="15">
        <v>3107</v>
      </c>
      <c r="D55" s="15">
        <v>3099</v>
      </c>
      <c r="E55" s="1">
        <v>0</v>
      </c>
      <c r="F55" s="1">
        <v>0</v>
      </c>
    </row>
    <row r="56" spans="1:6" x14ac:dyDescent="0.25">
      <c r="A56" s="1">
        <v>2008</v>
      </c>
      <c r="B56" s="1">
        <v>7</v>
      </c>
      <c r="C56" s="15">
        <v>3113</v>
      </c>
      <c r="D56" s="15">
        <v>3107</v>
      </c>
      <c r="E56" s="1">
        <v>0</v>
      </c>
      <c r="F56" s="1">
        <v>0</v>
      </c>
    </row>
    <row r="57" spans="1:6" x14ac:dyDescent="0.25">
      <c r="A57" s="1">
        <v>2008</v>
      </c>
      <c r="B57" s="1">
        <v>8</v>
      </c>
      <c r="C57" s="15">
        <v>3132</v>
      </c>
      <c r="D57" s="15">
        <v>3113</v>
      </c>
      <c r="E57" s="1">
        <v>0</v>
      </c>
      <c r="F57" s="1">
        <v>0</v>
      </c>
    </row>
    <row r="58" spans="1:6" x14ac:dyDescent="0.25">
      <c r="A58" s="1">
        <v>2008</v>
      </c>
      <c r="B58" s="1">
        <v>9</v>
      </c>
      <c r="C58" s="15">
        <v>3141</v>
      </c>
      <c r="D58" s="15">
        <v>3132</v>
      </c>
      <c r="E58" s="1">
        <v>0</v>
      </c>
      <c r="F58" s="1">
        <v>0</v>
      </c>
    </row>
    <row r="59" spans="1:6" x14ac:dyDescent="0.25">
      <c r="A59" s="1">
        <v>2008</v>
      </c>
      <c r="B59" s="1">
        <v>10</v>
      </c>
      <c r="C59" s="15">
        <v>3150</v>
      </c>
      <c r="D59" s="15">
        <v>3141</v>
      </c>
      <c r="E59" s="1">
        <v>0</v>
      </c>
      <c r="F59" s="1">
        <v>0</v>
      </c>
    </row>
    <row r="60" spans="1:6" x14ac:dyDescent="0.25">
      <c r="A60" s="1">
        <v>2008</v>
      </c>
      <c r="B60" s="1">
        <v>11</v>
      </c>
      <c r="C60" s="15">
        <v>3155</v>
      </c>
      <c r="D60" s="15">
        <v>3150</v>
      </c>
      <c r="E60" s="1">
        <v>0</v>
      </c>
      <c r="F60" s="1">
        <v>0</v>
      </c>
    </row>
    <row r="61" spans="1:6" x14ac:dyDescent="0.25">
      <c r="A61" s="1">
        <v>2008</v>
      </c>
      <c r="B61" s="1">
        <v>12</v>
      </c>
      <c r="C61" s="15">
        <v>3170</v>
      </c>
      <c r="D61" s="15">
        <v>3155</v>
      </c>
      <c r="E61" s="1">
        <v>0</v>
      </c>
      <c r="F61" s="1">
        <v>0</v>
      </c>
    </row>
    <row r="62" spans="1:6" x14ac:dyDescent="0.25">
      <c r="A62" s="1">
        <v>2009</v>
      </c>
      <c r="B62" s="1">
        <v>1</v>
      </c>
      <c r="C62" s="15">
        <v>3191</v>
      </c>
      <c r="D62" s="15">
        <v>3170</v>
      </c>
      <c r="E62" s="1">
        <v>0</v>
      </c>
      <c r="F62" s="1">
        <v>0</v>
      </c>
    </row>
    <row r="63" spans="1:6" x14ac:dyDescent="0.25">
      <c r="A63" s="1">
        <v>2009</v>
      </c>
      <c r="B63" s="1">
        <v>2</v>
      </c>
      <c r="C63" s="15">
        <v>3202</v>
      </c>
      <c r="D63" s="15">
        <v>3191</v>
      </c>
      <c r="E63" s="1">
        <v>0</v>
      </c>
      <c r="F63" s="1">
        <v>0</v>
      </c>
    </row>
    <row r="64" spans="1:6" x14ac:dyDescent="0.25">
      <c r="A64" s="1">
        <v>2009</v>
      </c>
      <c r="B64" s="1">
        <v>3</v>
      </c>
      <c r="C64" s="15">
        <v>3203</v>
      </c>
      <c r="D64" s="15">
        <v>3202</v>
      </c>
      <c r="E64" s="1">
        <v>0</v>
      </c>
      <c r="F64" s="1">
        <v>0</v>
      </c>
    </row>
    <row r="65" spans="1:6" x14ac:dyDescent="0.25">
      <c r="A65" s="1">
        <v>2009</v>
      </c>
      <c r="B65" s="1">
        <v>4</v>
      </c>
      <c r="C65" s="15">
        <v>3206</v>
      </c>
      <c r="D65" s="15">
        <v>3203</v>
      </c>
      <c r="E65" s="1">
        <v>0</v>
      </c>
      <c r="F65" s="1">
        <v>0</v>
      </c>
    </row>
    <row r="66" spans="1:6" x14ac:dyDescent="0.25">
      <c r="A66" s="1">
        <v>2009</v>
      </c>
      <c r="B66" s="1">
        <v>5</v>
      </c>
      <c r="C66" s="15">
        <v>3212</v>
      </c>
      <c r="D66" s="15">
        <v>3206</v>
      </c>
      <c r="E66" s="1">
        <v>0</v>
      </c>
      <c r="F66" s="1">
        <v>0</v>
      </c>
    </row>
    <row r="67" spans="1:6" x14ac:dyDescent="0.25">
      <c r="A67" s="1">
        <v>2009</v>
      </c>
      <c r="B67" s="1">
        <v>6</v>
      </c>
      <c r="C67" s="15">
        <v>3210</v>
      </c>
      <c r="D67" s="15">
        <v>3212</v>
      </c>
      <c r="E67" s="1">
        <v>0</v>
      </c>
      <c r="F67" s="1">
        <v>0</v>
      </c>
    </row>
    <row r="68" spans="1:6" x14ac:dyDescent="0.25">
      <c r="A68" s="1">
        <v>2009</v>
      </c>
      <c r="B68" s="1">
        <v>7</v>
      </c>
      <c r="C68" s="15">
        <v>3210</v>
      </c>
      <c r="D68" s="15">
        <v>3210</v>
      </c>
      <c r="E68" s="1">
        <v>0</v>
      </c>
      <c r="F68" s="1">
        <v>0</v>
      </c>
    </row>
    <row r="69" spans="1:6" x14ac:dyDescent="0.25">
      <c r="A69" s="1">
        <v>2009</v>
      </c>
      <c r="B69" s="1">
        <v>8</v>
      </c>
      <c r="C69" s="15">
        <v>3214</v>
      </c>
      <c r="D69" s="15">
        <v>3210</v>
      </c>
      <c r="E69" s="1">
        <v>0</v>
      </c>
      <c r="F69" s="1">
        <v>0</v>
      </c>
    </row>
    <row r="70" spans="1:6" x14ac:dyDescent="0.25">
      <c r="A70" s="1">
        <v>2009</v>
      </c>
      <c r="B70" s="1">
        <v>9</v>
      </c>
      <c r="C70" s="15">
        <v>3219</v>
      </c>
      <c r="D70" s="15">
        <v>3214</v>
      </c>
      <c r="E70" s="1">
        <v>0</v>
      </c>
      <c r="F70" s="1">
        <v>0</v>
      </c>
    </row>
    <row r="71" spans="1:6" x14ac:dyDescent="0.25">
      <c r="A71" s="1">
        <v>2009</v>
      </c>
      <c r="B71" s="1">
        <v>10</v>
      </c>
      <c r="C71" s="15">
        <v>3228</v>
      </c>
      <c r="D71" s="15">
        <v>3219</v>
      </c>
      <c r="E71" s="1">
        <v>0</v>
      </c>
      <c r="F71" s="1">
        <v>0</v>
      </c>
    </row>
    <row r="72" spans="1:6" x14ac:dyDescent="0.25">
      <c r="A72" s="1">
        <v>2009</v>
      </c>
      <c r="B72" s="1">
        <v>11</v>
      </c>
      <c r="C72" s="15">
        <v>3247</v>
      </c>
      <c r="D72" s="15">
        <v>3228</v>
      </c>
      <c r="E72" s="1">
        <v>0</v>
      </c>
      <c r="F72" s="1">
        <v>0</v>
      </c>
    </row>
    <row r="73" spans="1:6" x14ac:dyDescent="0.25">
      <c r="A73" s="1">
        <v>2009</v>
      </c>
      <c r="B73" s="1">
        <v>12</v>
      </c>
      <c r="C73" s="15">
        <v>3259</v>
      </c>
      <c r="D73" s="15">
        <v>3247</v>
      </c>
      <c r="E73" s="1">
        <v>0</v>
      </c>
      <c r="F73" s="1">
        <v>0</v>
      </c>
    </row>
    <row r="74" spans="1:6" x14ac:dyDescent="0.25">
      <c r="A74" s="1">
        <v>2010</v>
      </c>
      <c r="B74" s="1">
        <v>1</v>
      </c>
      <c r="C74" s="15">
        <v>3262</v>
      </c>
      <c r="D74" s="15">
        <v>3259</v>
      </c>
      <c r="E74" s="1">
        <v>0</v>
      </c>
      <c r="F74" s="1">
        <v>0</v>
      </c>
    </row>
    <row r="75" spans="1:6" x14ac:dyDescent="0.25">
      <c r="A75" s="1">
        <v>2010</v>
      </c>
      <c r="B75" s="1">
        <v>2</v>
      </c>
      <c r="C75" s="15">
        <v>3275</v>
      </c>
      <c r="D75" s="15">
        <v>3262</v>
      </c>
      <c r="E75" s="1">
        <v>0</v>
      </c>
      <c r="F75" s="1">
        <v>0</v>
      </c>
    </row>
    <row r="76" spans="1:6" x14ac:dyDescent="0.25">
      <c r="A76" s="1">
        <v>2010</v>
      </c>
      <c r="B76" s="1">
        <v>3</v>
      </c>
      <c r="C76" s="15">
        <v>3281</v>
      </c>
      <c r="D76" s="15">
        <v>3275</v>
      </c>
      <c r="E76" s="1">
        <v>0</v>
      </c>
      <c r="F76" s="1">
        <v>0</v>
      </c>
    </row>
    <row r="77" spans="1:6" x14ac:dyDescent="0.25">
      <c r="A77" s="1">
        <v>2010</v>
      </c>
      <c r="B77" s="1">
        <v>4</v>
      </c>
      <c r="C77" s="15">
        <v>3286</v>
      </c>
      <c r="D77" s="15">
        <v>3281</v>
      </c>
      <c r="E77" s="1">
        <v>0</v>
      </c>
      <c r="F77" s="1">
        <v>0</v>
      </c>
    </row>
    <row r="78" spans="1:6" x14ac:dyDescent="0.25">
      <c r="A78" s="1">
        <v>2010</v>
      </c>
      <c r="B78" s="1">
        <v>5</v>
      </c>
      <c r="C78" s="15">
        <v>3291</v>
      </c>
      <c r="D78" s="15">
        <v>3286</v>
      </c>
      <c r="E78" s="1">
        <v>0</v>
      </c>
      <c r="F78" s="1">
        <v>0</v>
      </c>
    </row>
    <row r="79" spans="1:6" x14ac:dyDescent="0.25">
      <c r="A79" s="1">
        <v>2010</v>
      </c>
      <c r="B79" s="1">
        <v>6</v>
      </c>
      <c r="C79" s="15">
        <v>3299</v>
      </c>
      <c r="D79" s="15">
        <v>3291</v>
      </c>
      <c r="E79" s="1">
        <v>0</v>
      </c>
      <c r="F79" s="1">
        <v>0</v>
      </c>
    </row>
    <row r="80" spans="1:6" x14ac:dyDescent="0.25">
      <c r="A80" s="1">
        <v>2010</v>
      </c>
      <c r="B80" s="1">
        <v>7</v>
      </c>
      <c r="C80" s="15">
        <v>3303</v>
      </c>
      <c r="D80" s="15">
        <v>3299</v>
      </c>
      <c r="E80" s="1">
        <v>0</v>
      </c>
      <c r="F80" s="1">
        <v>0</v>
      </c>
    </row>
    <row r="81" spans="1:6" x14ac:dyDescent="0.25">
      <c r="A81" s="1">
        <v>2010</v>
      </c>
      <c r="B81" s="1">
        <v>8</v>
      </c>
      <c r="C81" s="15">
        <v>3305</v>
      </c>
      <c r="D81" s="15">
        <v>3303</v>
      </c>
      <c r="E81" s="1">
        <v>0</v>
      </c>
      <c r="F81" s="1">
        <v>0</v>
      </c>
    </row>
    <row r="82" spans="1:6" x14ac:dyDescent="0.25">
      <c r="A82" s="1">
        <v>2010</v>
      </c>
      <c r="B82" s="1">
        <v>9</v>
      </c>
      <c r="C82" s="15">
        <v>3316</v>
      </c>
      <c r="D82" s="15">
        <v>3305</v>
      </c>
      <c r="E82" s="1">
        <v>0</v>
      </c>
      <c r="F82" s="1">
        <v>0</v>
      </c>
    </row>
    <row r="83" spans="1:6" x14ac:dyDescent="0.25">
      <c r="A83" s="1">
        <v>2010</v>
      </c>
      <c r="B83" s="1">
        <v>10</v>
      </c>
      <c r="C83" s="15">
        <v>3332</v>
      </c>
      <c r="D83" s="15">
        <v>3316</v>
      </c>
      <c r="E83" s="1">
        <v>0</v>
      </c>
      <c r="F83" s="1">
        <v>0</v>
      </c>
    </row>
    <row r="84" spans="1:6" x14ac:dyDescent="0.25">
      <c r="A84" s="1">
        <v>2010</v>
      </c>
      <c r="B84" s="1">
        <v>11</v>
      </c>
      <c r="C84" s="15">
        <v>3346</v>
      </c>
      <c r="D84" s="15">
        <v>3332</v>
      </c>
      <c r="E84" s="1">
        <v>0</v>
      </c>
      <c r="F84" s="1">
        <v>0</v>
      </c>
    </row>
    <row r="85" spans="1:6" x14ac:dyDescent="0.25">
      <c r="A85" s="1">
        <v>2010</v>
      </c>
      <c r="B85" s="1">
        <v>12</v>
      </c>
      <c r="C85" s="15">
        <v>3352</v>
      </c>
      <c r="D85" s="15">
        <v>3346</v>
      </c>
      <c r="E85" s="1">
        <v>0</v>
      </c>
      <c r="F85" s="1">
        <v>0</v>
      </c>
    </row>
    <row r="86" spans="1:6" x14ac:dyDescent="0.25">
      <c r="A86" s="1">
        <v>2011</v>
      </c>
      <c r="B86" s="1">
        <v>1</v>
      </c>
      <c r="C86" s="15">
        <v>3356</v>
      </c>
      <c r="D86" s="15">
        <v>3352</v>
      </c>
      <c r="E86" s="1">
        <v>0</v>
      </c>
      <c r="F86" s="1">
        <v>0</v>
      </c>
    </row>
    <row r="87" spans="1:6" x14ac:dyDescent="0.25">
      <c r="A87" s="1">
        <v>2011</v>
      </c>
      <c r="B87" s="1">
        <v>2</v>
      </c>
      <c r="C87" s="15">
        <v>3361</v>
      </c>
      <c r="D87" s="15">
        <v>3356</v>
      </c>
      <c r="E87" s="1">
        <v>0</v>
      </c>
      <c r="F87" s="1">
        <v>0</v>
      </c>
    </row>
    <row r="88" spans="1:6" x14ac:dyDescent="0.25">
      <c r="A88" s="1">
        <v>2011</v>
      </c>
      <c r="B88" s="1">
        <v>3</v>
      </c>
      <c r="C88" s="15">
        <v>3368</v>
      </c>
      <c r="D88" s="15">
        <v>3361</v>
      </c>
      <c r="E88" s="1">
        <v>0</v>
      </c>
      <c r="F88" s="1">
        <v>0</v>
      </c>
    </row>
    <row r="89" spans="1:6" x14ac:dyDescent="0.25">
      <c r="A89" s="1">
        <v>2011</v>
      </c>
      <c r="B89" s="1">
        <v>4</v>
      </c>
      <c r="C89" s="15">
        <v>3371</v>
      </c>
      <c r="D89" s="15">
        <v>3368</v>
      </c>
      <c r="E89" s="1">
        <v>0</v>
      </c>
      <c r="F89" s="1">
        <v>0</v>
      </c>
    </row>
    <row r="90" spans="1:6" x14ac:dyDescent="0.25">
      <c r="A90" s="1">
        <v>2011</v>
      </c>
      <c r="B90" s="1">
        <v>5</v>
      </c>
      <c r="C90" s="15">
        <v>3368</v>
      </c>
      <c r="D90" s="15">
        <v>3371</v>
      </c>
      <c r="E90" s="1">
        <v>0</v>
      </c>
      <c r="F90" s="1">
        <v>0</v>
      </c>
    </row>
    <row r="91" spans="1:6" x14ac:dyDescent="0.25">
      <c r="A91" s="1">
        <v>2011</v>
      </c>
      <c r="B91" s="1">
        <v>6</v>
      </c>
      <c r="C91" s="15">
        <v>3371</v>
      </c>
      <c r="D91" s="15">
        <v>3368</v>
      </c>
      <c r="E91" s="1">
        <v>0</v>
      </c>
      <c r="F91" s="1">
        <v>0</v>
      </c>
    </row>
    <row r="92" spans="1:6" x14ac:dyDescent="0.25">
      <c r="A92" s="1">
        <v>2011</v>
      </c>
      <c r="B92" s="1">
        <v>7</v>
      </c>
      <c r="C92" s="15">
        <v>3371</v>
      </c>
      <c r="D92" s="15">
        <v>3371</v>
      </c>
      <c r="E92" s="1">
        <v>0</v>
      </c>
      <c r="F92" s="1">
        <v>0</v>
      </c>
    </row>
    <row r="93" spans="1:6" x14ac:dyDescent="0.25">
      <c r="A93" s="1">
        <v>2011</v>
      </c>
      <c r="B93" s="1">
        <v>8</v>
      </c>
      <c r="C93" s="15">
        <v>3376</v>
      </c>
      <c r="D93" s="15">
        <v>3371</v>
      </c>
      <c r="E93" s="1">
        <v>0</v>
      </c>
      <c r="F93" s="1">
        <v>0</v>
      </c>
    </row>
    <row r="94" spans="1:6" x14ac:dyDescent="0.25">
      <c r="A94" s="1">
        <v>2011</v>
      </c>
      <c r="B94" s="1">
        <v>9</v>
      </c>
      <c r="C94" s="15">
        <v>3381</v>
      </c>
      <c r="D94" s="15">
        <v>3376</v>
      </c>
      <c r="E94" s="1">
        <v>0</v>
      </c>
      <c r="F94" s="1">
        <v>0</v>
      </c>
    </row>
    <row r="95" spans="1:6" x14ac:dyDescent="0.25">
      <c r="A95" s="1">
        <v>2011</v>
      </c>
      <c r="B95" s="1">
        <v>10</v>
      </c>
      <c r="C95" s="15">
        <v>3393</v>
      </c>
      <c r="D95" s="15">
        <v>3381</v>
      </c>
      <c r="E95" s="1">
        <v>0</v>
      </c>
      <c r="F95" s="1">
        <v>0</v>
      </c>
    </row>
    <row r="96" spans="1:6" x14ac:dyDescent="0.25">
      <c r="A96" s="1">
        <v>2011</v>
      </c>
      <c r="B96" s="1">
        <v>11</v>
      </c>
      <c r="C96" s="15">
        <v>3409</v>
      </c>
      <c r="D96" s="15">
        <v>3393</v>
      </c>
      <c r="E96" s="1">
        <v>0</v>
      </c>
      <c r="F96" s="1">
        <v>0</v>
      </c>
    </row>
    <row r="97" spans="1:6" x14ac:dyDescent="0.25">
      <c r="A97" s="1">
        <v>2011</v>
      </c>
      <c r="B97" s="1">
        <v>12</v>
      </c>
      <c r="C97" s="15">
        <v>3417</v>
      </c>
      <c r="D97" s="15">
        <v>3409</v>
      </c>
      <c r="E97" s="1">
        <v>0</v>
      </c>
      <c r="F97" s="1">
        <v>0</v>
      </c>
    </row>
    <row r="98" spans="1:6" x14ac:dyDescent="0.25">
      <c r="A98" s="1">
        <v>2012</v>
      </c>
      <c r="B98" s="1">
        <v>1</v>
      </c>
      <c r="C98" s="15">
        <v>3403</v>
      </c>
      <c r="D98" s="15">
        <v>3417</v>
      </c>
      <c r="E98" s="1">
        <v>0</v>
      </c>
      <c r="F98" s="1">
        <v>0</v>
      </c>
    </row>
    <row r="99" spans="1:6" x14ac:dyDescent="0.25">
      <c r="A99" s="1">
        <v>2012</v>
      </c>
      <c r="B99" s="1">
        <v>2</v>
      </c>
      <c r="C99" s="15">
        <v>3401</v>
      </c>
      <c r="D99" s="15">
        <v>3403</v>
      </c>
      <c r="E99" s="1">
        <v>0</v>
      </c>
      <c r="F99" s="1">
        <v>0</v>
      </c>
    </row>
    <row r="100" spans="1:6" x14ac:dyDescent="0.25">
      <c r="A100" s="1">
        <v>2012</v>
      </c>
      <c r="B100" s="1">
        <v>3</v>
      </c>
      <c r="C100" s="15">
        <v>3403</v>
      </c>
      <c r="D100" s="15">
        <v>3401</v>
      </c>
      <c r="E100" s="1">
        <v>0</v>
      </c>
      <c r="F100" s="1">
        <v>0</v>
      </c>
    </row>
    <row r="101" spans="1:6" x14ac:dyDescent="0.25">
      <c r="A101" s="1">
        <v>2012</v>
      </c>
      <c r="B101" s="1">
        <v>4</v>
      </c>
      <c r="C101" s="15">
        <v>3407</v>
      </c>
      <c r="D101" s="15">
        <v>3403</v>
      </c>
      <c r="E101" s="1">
        <v>0</v>
      </c>
      <c r="F101" s="1">
        <v>0</v>
      </c>
    </row>
    <row r="102" spans="1:6" x14ac:dyDescent="0.25">
      <c r="A102" s="1">
        <v>2012</v>
      </c>
      <c r="B102" s="1">
        <v>5</v>
      </c>
      <c r="C102" s="15">
        <v>3413</v>
      </c>
      <c r="D102" s="15">
        <v>3407</v>
      </c>
      <c r="E102" s="1">
        <v>0</v>
      </c>
      <c r="F102" s="1">
        <v>0</v>
      </c>
    </row>
    <row r="103" spans="1:6" x14ac:dyDescent="0.25">
      <c r="A103" s="1">
        <v>2012</v>
      </c>
      <c r="B103" s="1">
        <v>6</v>
      </c>
      <c r="C103" s="15">
        <v>3426</v>
      </c>
      <c r="D103" s="15">
        <v>3413</v>
      </c>
      <c r="E103" s="1">
        <v>0</v>
      </c>
      <c r="F103" s="1">
        <v>0</v>
      </c>
    </row>
    <row r="104" spans="1:6" x14ac:dyDescent="0.25">
      <c r="A104" s="1">
        <v>2012</v>
      </c>
      <c r="B104" s="1">
        <v>7</v>
      </c>
      <c r="C104" s="15">
        <v>3433</v>
      </c>
      <c r="D104" s="15">
        <v>3426</v>
      </c>
      <c r="E104" s="1">
        <v>0</v>
      </c>
      <c r="F104" s="1">
        <v>0</v>
      </c>
    </row>
    <row r="105" spans="1:6" x14ac:dyDescent="0.25">
      <c r="A105" s="1">
        <v>2012</v>
      </c>
      <c r="B105" s="1">
        <v>8</v>
      </c>
      <c r="C105" s="15">
        <v>3438</v>
      </c>
      <c r="D105" s="15">
        <v>3433</v>
      </c>
      <c r="E105" s="1">
        <v>0</v>
      </c>
      <c r="F105" s="1">
        <v>0</v>
      </c>
    </row>
    <row r="106" spans="1:6" x14ac:dyDescent="0.25">
      <c r="A106" s="1">
        <v>2012</v>
      </c>
      <c r="B106" s="1">
        <v>9</v>
      </c>
      <c r="C106" s="15">
        <v>3439</v>
      </c>
      <c r="D106" s="15">
        <v>3438</v>
      </c>
      <c r="E106" s="1">
        <v>0</v>
      </c>
      <c r="F106" s="1">
        <v>0</v>
      </c>
    </row>
    <row r="107" spans="1:6" x14ac:dyDescent="0.25">
      <c r="A107" s="1">
        <v>2012</v>
      </c>
      <c r="B107" s="1">
        <v>10</v>
      </c>
      <c r="C107" s="15">
        <v>3454</v>
      </c>
      <c r="D107" s="15">
        <v>3439</v>
      </c>
      <c r="E107" s="1">
        <v>0</v>
      </c>
      <c r="F107" s="1">
        <v>0</v>
      </c>
    </row>
    <row r="108" spans="1:6" x14ac:dyDescent="0.25">
      <c r="A108" s="1">
        <v>2012</v>
      </c>
      <c r="B108" s="1">
        <v>11</v>
      </c>
      <c r="C108" s="15">
        <v>3466</v>
      </c>
      <c r="D108" s="15">
        <v>3454</v>
      </c>
      <c r="E108" s="1">
        <v>0</v>
      </c>
      <c r="F108" s="1">
        <v>0</v>
      </c>
    </row>
    <row r="109" spans="1:6" x14ac:dyDescent="0.25">
      <c r="A109" s="1">
        <v>2012</v>
      </c>
      <c r="B109" s="1">
        <v>12</v>
      </c>
      <c r="C109" s="15">
        <v>3471</v>
      </c>
      <c r="D109" s="15">
        <v>3466</v>
      </c>
      <c r="E109" s="1">
        <v>0</v>
      </c>
      <c r="F109" s="1">
        <v>0</v>
      </c>
    </row>
    <row r="110" spans="1:6" x14ac:dyDescent="0.25">
      <c r="A110" s="1">
        <v>2013</v>
      </c>
      <c r="B110" s="1">
        <v>1</v>
      </c>
      <c r="C110" s="15">
        <v>3486</v>
      </c>
      <c r="D110" s="15">
        <v>3471</v>
      </c>
      <c r="E110" s="1">
        <v>0</v>
      </c>
      <c r="F110" s="1">
        <v>0</v>
      </c>
    </row>
    <row r="111" spans="1:6" x14ac:dyDescent="0.25">
      <c r="A111" s="1">
        <v>2013</v>
      </c>
      <c r="B111" s="1">
        <v>2</v>
      </c>
      <c r="C111" s="15">
        <v>3487</v>
      </c>
      <c r="D111" s="15">
        <v>3486</v>
      </c>
      <c r="E111" s="1">
        <v>0</v>
      </c>
      <c r="F111" s="1">
        <v>0</v>
      </c>
    </row>
    <row r="112" spans="1:6" x14ac:dyDescent="0.25">
      <c r="A112" s="1">
        <v>2013</v>
      </c>
      <c r="B112" s="1">
        <v>3</v>
      </c>
      <c r="C112" s="15">
        <v>3493</v>
      </c>
      <c r="D112" s="15">
        <v>3487</v>
      </c>
      <c r="E112" s="1">
        <v>0</v>
      </c>
      <c r="F112" s="1">
        <v>0</v>
      </c>
    </row>
    <row r="113" spans="1:6" x14ac:dyDescent="0.25">
      <c r="A113" s="1">
        <v>2013</v>
      </c>
      <c r="B113" s="1">
        <v>4</v>
      </c>
      <c r="C113" s="15">
        <v>3494</v>
      </c>
      <c r="D113" s="15">
        <v>3493</v>
      </c>
      <c r="E113" s="1">
        <v>0</v>
      </c>
      <c r="F113" s="1">
        <v>0</v>
      </c>
    </row>
    <row r="114" spans="1:6" x14ac:dyDescent="0.25">
      <c r="A114" s="1">
        <v>2013</v>
      </c>
      <c r="B114" s="1">
        <v>5</v>
      </c>
      <c r="C114" s="15">
        <v>3499</v>
      </c>
      <c r="D114" s="15">
        <v>3494</v>
      </c>
      <c r="E114" s="1">
        <v>0</v>
      </c>
      <c r="F114" s="1">
        <v>0</v>
      </c>
    </row>
    <row r="115" spans="1:6" x14ac:dyDescent="0.25">
      <c r="A115" s="1">
        <v>2013</v>
      </c>
      <c r="B115" s="1">
        <v>6</v>
      </c>
      <c r="C115" s="15">
        <v>3501</v>
      </c>
      <c r="D115" s="15">
        <v>3499</v>
      </c>
      <c r="E115" s="1">
        <v>0</v>
      </c>
      <c r="F115" s="1">
        <v>0</v>
      </c>
    </row>
    <row r="116" spans="1:6" x14ac:dyDescent="0.25">
      <c r="A116" s="1">
        <v>2013</v>
      </c>
      <c r="B116" s="1">
        <v>7</v>
      </c>
      <c r="C116" s="15">
        <v>3504</v>
      </c>
      <c r="D116" s="15">
        <v>3501</v>
      </c>
      <c r="E116" s="1">
        <v>0</v>
      </c>
      <c r="F116" s="1">
        <v>0</v>
      </c>
    </row>
    <row r="117" spans="1:6" x14ac:dyDescent="0.25">
      <c r="A117" s="1">
        <v>2013</v>
      </c>
      <c r="B117" s="1">
        <v>8</v>
      </c>
      <c r="C117" s="15">
        <v>3504</v>
      </c>
      <c r="D117" s="15">
        <v>3504</v>
      </c>
      <c r="E117" s="1">
        <v>0</v>
      </c>
      <c r="F117" s="1">
        <v>0</v>
      </c>
    </row>
    <row r="118" spans="1:6" x14ac:dyDescent="0.25">
      <c r="A118" s="1">
        <v>2013</v>
      </c>
      <c r="B118" s="1">
        <v>9</v>
      </c>
      <c r="C118" s="15">
        <v>3504</v>
      </c>
      <c r="D118" s="15">
        <v>3504</v>
      </c>
      <c r="E118" s="1">
        <v>0</v>
      </c>
      <c r="F118" s="1">
        <v>0</v>
      </c>
    </row>
    <row r="119" spans="1:6" x14ac:dyDescent="0.25">
      <c r="A119" s="1">
        <v>2013</v>
      </c>
      <c r="B119" s="1">
        <v>10</v>
      </c>
      <c r="C119" s="15">
        <v>3508</v>
      </c>
      <c r="D119" s="15">
        <v>3504</v>
      </c>
      <c r="E119" s="1">
        <v>0</v>
      </c>
      <c r="F119" s="1">
        <v>0</v>
      </c>
    </row>
    <row r="120" spans="1:6" x14ac:dyDescent="0.25">
      <c r="A120" s="1">
        <v>2013</v>
      </c>
      <c r="B120" s="1">
        <v>11</v>
      </c>
      <c r="C120" s="15">
        <v>3526</v>
      </c>
      <c r="D120" s="15">
        <v>3508</v>
      </c>
      <c r="E120" s="1">
        <v>0</v>
      </c>
      <c r="F120" s="1">
        <v>0</v>
      </c>
    </row>
    <row r="121" spans="1:6" x14ac:dyDescent="0.25">
      <c r="A121" s="1">
        <v>2013</v>
      </c>
      <c r="B121" s="1">
        <v>12</v>
      </c>
      <c r="C121" s="15">
        <v>3535</v>
      </c>
      <c r="D121" s="15">
        <v>3526</v>
      </c>
      <c r="E121" s="1">
        <v>0</v>
      </c>
      <c r="F121" s="1">
        <v>0</v>
      </c>
    </row>
    <row r="122" spans="1:6" x14ac:dyDescent="0.25">
      <c r="A122" s="1">
        <v>2014</v>
      </c>
      <c r="B122" s="1">
        <v>1</v>
      </c>
      <c r="C122" s="15">
        <v>3545</v>
      </c>
      <c r="D122" s="15">
        <v>3535</v>
      </c>
      <c r="E122" s="1">
        <v>0</v>
      </c>
      <c r="F122" s="1">
        <v>0</v>
      </c>
    </row>
    <row r="123" spans="1:6" x14ac:dyDescent="0.25">
      <c r="A123" s="1">
        <v>2014</v>
      </c>
      <c r="B123" s="1">
        <v>2</v>
      </c>
      <c r="C123" s="15">
        <v>3559</v>
      </c>
      <c r="D123" s="15">
        <v>3545</v>
      </c>
      <c r="E123" s="1">
        <v>0</v>
      </c>
      <c r="F123" s="1">
        <v>0</v>
      </c>
    </row>
    <row r="124" spans="1:6" x14ac:dyDescent="0.25">
      <c r="A124" s="1">
        <v>2014</v>
      </c>
      <c r="B124" s="1">
        <v>3</v>
      </c>
      <c r="C124" s="15">
        <v>3565</v>
      </c>
      <c r="D124" s="15">
        <v>3559</v>
      </c>
      <c r="E124" s="1">
        <v>0</v>
      </c>
      <c r="F124" s="1">
        <v>0</v>
      </c>
    </row>
    <row r="125" spans="1:6" x14ac:dyDescent="0.25">
      <c r="A125" s="1">
        <v>2014</v>
      </c>
      <c r="B125" s="1">
        <v>4</v>
      </c>
      <c r="C125" s="15">
        <v>3565</v>
      </c>
      <c r="D125" s="15">
        <v>3565</v>
      </c>
      <c r="E125" s="1">
        <v>0</v>
      </c>
      <c r="F125" s="1">
        <v>0</v>
      </c>
    </row>
    <row r="126" spans="1:6" x14ac:dyDescent="0.25">
      <c r="A126" s="1">
        <v>2014</v>
      </c>
      <c r="B126" s="1">
        <v>5</v>
      </c>
      <c r="C126" s="15">
        <v>3577</v>
      </c>
      <c r="D126" s="15">
        <v>3565</v>
      </c>
      <c r="E126" s="1">
        <v>0</v>
      </c>
      <c r="F126" s="1">
        <v>0</v>
      </c>
    </row>
    <row r="127" spans="1:6" x14ac:dyDescent="0.25">
      <c r="A127" s="1">
        <v>2014</v>
      </c>
      <c r="B127" s="1">
        <v>6</v>
      </c>
      <c r="D127" s="15">
        <v>3577</v>
      </c>
      <c r="E127" s="1">
        <v>0</v>
      </c>
      <c r="F127" s="1">
        <v>1</v>
      </c>
    </row>
    <row r="128" spans="1:6" x14ac:dyDescent="0.25">
      <c r="A128" s="1">
        <v>2014</v>
      </c>
      <c r="B128" s="1">
        <v>7</v>
      </c>
      <c r="E128" s="1">
        <v>1</v>
      </c>
      <c r="F128" s="1">
        <v>1</v>
      </c>
    </row>
    <row r="129" spans="1:6" x14ac:dyDescent="0.25">
      <c r="A129" s="1">
        <v>2014</v>
      </c>
      <c r="B129" s="1">
        <v>8</v>
      </c>
      <c r="E129" s="1">
        <v>1</v>
      </c>
      <c r="F129" s="1">
        <v>1</v>
      </c>
    </row>
    <row r="130" spans="1:6" x14ac:dyDescent="0.25">
      <c r="A130" s="1">
        <v>2014</v>
      </c>
      <c r="B130" s="1">
        <v>9</v>
      </c>
      <c r="E130" s="1">
        <v>1</v>
      </c>
      <c r="F130" s="1">
        <v>1</v>
      </c>
    </row>
    <row r="131" spans="1:6" x14ac:dyDescent="0.25">
      <c r="A131" s="1">
        <v>2014</v>
      </c>
      <c r="B131" s="1">
        <v>10</v>
      </c>
      <c r="E131" s="1">
        <v>1</v>
      </c>
      <c r="F131" s="1">
        <v>1</v>
      </c>
    </row>
    <row r="132" spans="1:6" x14ac:dyDescent="0.25">
      <c r="A132" s="1">
        <v>2014</v>
      </c>
      <c r="B132" s="1">
        <v>11</v>
      </c>
      <c r="E132" s="1">
        <v>1</v>
      </c>
      <c r="F132" s="1">
        <v>1</v>
      </c>
    </row>
    <row r="133" spans="1:6" x14ac:dyDescent="0.25">
      <c r="A133" s="1">
        <v>2014</v>
      </c>
      <c r="B133" s="1">
        <v>12</v>
      </c>
      <c r="E133" s="1">
        <v>1</v>
      </c>
      <c r="F133" s="1">
        <v>1</v>
      </c>
    </row>
    <row r="134" spans="1:6" x14ac:dyDescent="0.25">
      <c r="A134" s="1">
        <v>2015</v>
      </c>
      <c r="B134" s="1">
        <v>1</v>
      </c>
      <c r="E134" s="1">
        <v>1</v>
      </c>
      <c r="F134" s="1">
        <v>1</v>
      </c>
    </row>
    <row r="135" spans="1:6" x14ac:dyDescent="0.25">
      <c r="A135" s="1">
        <v>2015</v>
      </c>
      <c r="B135" s="1">
        <v>2</v>
      </c>
      <c r="E135" s="1">
        <v>1</v>
      </c>
      <c r="F135" s="1">
        <v>1</v>
      </c>
    </row>
    <row r="136" spans="1:6" x14ac:dyDescent="0.25">
      <c r="A136" s="1">
        <v>2015</v>
      </c>
      <c r="B136" s="1">
        <v>3</v>
      </c>
      <c r="E136" s="1">
        <v>1</v>
      </c>
      <c r="F136" s="1">
        <v>1</v>
      </c>
    </row>
    <row r="137" spans="1:6" x14ac:dyDescent="0.25">
      <c r="A137" s="1">
        <v>2015</v>
      </c>
      <c r="B137" s="1">
        <v>4</v>
      </c>
      <c r="E137" s="1">
        <v>1</v>
      </c>
      <c r="F137" s="1">
        <v>1</v>
      </c>
    </row>
    <row r="138" spans="1:6" x14ac:dyDescent="0.25">
      <c r="A138" s="1">
        <v>2015</v>
      </c>
      <c r="B138" s="1">
        <v>5</v>
      </c>
      <c r="E138" s="1">
        <v>1</v>
      </c>
      <c r="F138" s="1">
        <v>1</v>
      </c>
    </row>
    <row r="139" spans="1:6" x14ac:dyDescent="0.25">
      <c r="A139" s="1">
        <v>2015</v>
      </c>
      <c r="B139" s="1">
        <v>6</v>
      </c>
      <c r="E139" s="1">
        <v>1</v>
      </c>
      <c r="F139" s="1">
        <v>1</v>
      </c>
    </row>
    <row r="140" spans="1:6" x14ac:dyDescent="0.25">
      <c r="A140" s="1">
        <v>2015</v>
      </c>
      <c r="B140" s="1">
        <v>7</v>
      </c>
      <c r="E140" s="1">
        <v>1</v>
      </c>
      <c r="F140" s="1">
        <v>1</v>
      </c>
    </row>
    <row r="141" spans="1:6" x14ac:dyDescent="0.25">
      <c r="A141" s="1">
        <v>2015</v>
      </c>
      <c r="B141" s="1">
        <v>8</v>
      </c>
      <c r="E141" s="1">
        <v>1</v>
      </c>
      <c r="F141" s="1">
        <v>1</v>
      </c>
    </row>
    <row r="142" spans="1:6" x14ac:dyDescent="0.25">
      <c r="A142" s="1">
        <v>2015</v>
      </c>
      <c r="B142" s="1">
        <v>9</v>
      </c>
      <c r="E142" s="1">
        <v>1</v>
      </c>
      <c r="F142" s="1">
        <v>1</v>
      </c>
    </row>
    <row r="143" spans="1:6" x14ac:dyDescent="0.25">
      <c r="A143" s="1">
        <v>2015</v>
      </c>
      <c r="B143" s="1">
        <v>10</v>
      </c>
      <c r="E143" s="1">
        <v>1</v>
      </c>
      <c r="F143" s="1">
        <v>1</v>
      </c>
    </row>
    <row r="144" spans="1:6" x14ac:dyDescent="0.25">
      <c r="A144" s="1">
        <v>2015</v>
      </c>
      <c r="B144" s="1">
        <v>11</v>
      </c>
      <c r="E144" s="1">
        <v>1</v>
      </c>
      <c r="F144" s="1">
        <v>1</v>
      </c>
    </row>
    <row r="145" spans="1:6" x14ac:dyDescent="0.25">
      <c r="A145" s="1">
        <v>2015</v>
      </c>
      <c r="B145" s="1">
        <v>12</v>
      </c>
      <c r="E145" s="1">
        <v>1</v>
      </c>
      <c r="F145" s="1">
        <v>1</v>
      </c>
    </row>
    <row r="146" spans="1:6" x14ac:dyDescent="0.25">
      <c r="A146" s="1">
        <v>2016</v>
      </c>
      <c r="B146" s="1">
        <v>1</v>
      </c>
      <c r="E146" s="1">
        <v>1</v>
      </c>
      <c r="F146" s="1">
        <v>1</v>
      </c>
    </row>
    <row r="147" spans="1:6" x14ac:dyDescent="0.25">
      <c r="A147" s="1">
        <v>2016</v>
      </c>
      <c r="B147" s="1">
        <v>2</v>
      </c>
      <c r="E147" s="1">
        <v>1</v>
      </c>
      <c r="F147" s="1">
        <v>1</v>
      </c>
    </row>
    <row r="148" spans="1:6" x14ac:dyDescent="0.25">
      <c r="A148" s="1">
        <v>2016</v>
      </c>
      <c r="B148" s="1">
        <v>3</v>
      </c>
      <c r="E148" s="1">
        <v>1</v>
      </c>
      <c r="F148" s="1">
        <v>1</v>
      </c>
    </row>
    <row r="149" spans="1:6" x14ac:dyDescent="0.25">
      <c r="A149" s="1">
        <v>2016</v>
      </c>
      <c r="B149" s="1">
        <v>4</v>
      </c>
      <c r="E149" s="1">
        <v>1</v>
      </c>
      <c r="F149" s="1">
        <v>1</v>
      </c>
    </row>
    <row r="150" spans="1:6" x14ac:dyDescent="0.25">
      <c r="A150" s="1">
        <v>2016</v>
      </c>
      <c r="B150" s="1">
        <v>5</v>
      </c>
      <c r="E150" s="1">
        <v>1</v>
      </c>
      <c r="F150" s="1">
        <v>1</v>
      </c>
    </row>
    <row r="151" spans="1:6" x14ac:dyDescent="0.25">
      <c r="A151" s="1">
        <v>2016</v>
      </c>
      <c r="B151" s="1">
        <v>6</v>
      </c>
      <c r="E151" s="1">
        <v>1</v>
      </c>
      <c r="F151" s="1">
        <v>1</v>
      </c>
    </row>
    <row r="152" spans="1:6" x14ac:dyDescent="0.25">
      <c r="A152" s="1">
        <v>2016</v>
      </c>
      <c r="B152" s="1">
        <v>7</v>
      </c>
      <c r="E152" s="1">
        <v>1</v>
      </c>
      <c r="F152" s="1">
        <v>1</v>
      </c>
    </row>
    <row r="153" spans="1:6" x14ac:dyDescent="0.25">
      <c r="A153" s="1">
        <v>2016</v>
      </c>
      <c r="B153" s="1">
        <v>8</v>
      </c>
      <c r="E153" s="1">
        <v>1</v>
      </c>
      <c r="F153" s="1">
        <v>1</v>
      </c>
    </row>
    <row r="154" spans="1:6" x14ac:dyDescent="0.25">
      <c r="A154" s="1">
        <v>2016</v>
      </c>
      <c r="B154" s="1">
        <v>9</v>
      </c>
      <c r="E154" s="1">
        <v>1</v>
      </c>
      <c r="F154" s="1">
        <v>1</v>
      </c>
    </row>
    <row r="155" spans="1:6" x14ac:dyDescent="0.25">
      <c r="A155" s="1">
        <v>2016</v>
      </c>
      <c r="B155" s="1">
        <v>10</v>
      </c>
      <c r="E155" s="1">
        <v>1</v>
      </c>
      <c r="F155" s="1">
        <v>1</v>
      </c>
    </row>
    <row r="156" spans="1:6" x14ac:dyDescent="0.25">
      <c r="A156" s="1">
        <v>2016</v>
      </c>
      <c r="B156" s="1">
        <v>11</v>
      </c>
      <c r="E156" s="1">
        <v>1</v>
      </c>
      <c r="F156" s="1">
        <v>1</v>
      </c>
    </row>
    <row r="157" spans="1:6" x14ac:dyDescent="0.25">
      <c r="A157" s="1">
        <v>2016</v>
      </c>
      <c r="B157" s="1">
        <v>12</v>
      </c>
      <c r="E157" s="1">
        <v>1</v>
      </c>
      <c r="F157" s="1">
        <v>1</v>
      </c>
    </row>
    <row r="158" spans="1:6" x14ac:dyDescent="0.25">
      <c r="A158" s="1">
        <v>2017</v>
      </c>
      <c r="B158" s="1">
        <v>1</v>
      </c>
      <c r="E158" s="1">
        <v>1</v>
      </c>
      <c r="F158" s="1">
        <v>1</v>
      </c>
    </row>
    <row r="159" spans="1:6" x14ac:dyDescent="0.25">
      <c r="A159" s="1">
        <v>2017</v>
      </c>
      <c r="B159" s="1">
        <v>2</v>
      </c>
      <c r="E159" s="1">
        <v>1</v>
      </c>
      <c r="F159" s="1">
        <v>1</v>
      </c>
    </row>
    <row r="160" spans="1:6" x14ac:dyDescent="0.25">
      <c r="A160" s="1">
        <v>2017</v>
      </c>
      <c r="B160" s="1">
        <v>3</v>
      </c>
      <c r="E160" s="1">
        <v>1</v>
      </c>
      <c r="F160" s="1">
        <v>1</v>
      </c>
    </row>
    <row r="161" spans="1:6" x14ac:dyDescent="0.25">
      <c r="A161" s="1">
        <v>2017</v>
      </c>
      <c r="B161" s="1">
        <v>4</v>
      </c>
      <c r="E161" s="1">
        <v>1</v>
      </c>
      <c r="F161" s="1">
        <v>1</v>
      </c>
    </row>
    <row r="162" spans="1:6" x14ac:dyDescent="0.25">
      <c r="A162" s="1">
        <v>2017</v>
      </c>
      <c r="B162" s="1">
        <v>5</v>
      </c>
      <c r="E162" s="1">
        <v>1</v>
      </c>
      <c r="F162" s="1">
        <v>1</v>
      </c>
    </row>
    <row r="163" spans="1:6" x14ac:dyDescent="0.25">
      <c r="A163" s="1">
        <v>2017</v>
      </c>
      <c r="B163" s="1">
        <v>6</v>
      </c>
      <c r="E163" s="1">
        <v>1</v>
      </c>
      <c r="F163" s="1">
        <v>1</v>
      </c>
    </row>
    <row r="164" spans="1:6" x14ac:dyDescent="0.25">
      <c r="A164" s="1">
        <v>2017</v>
      </c>
      <c r="B164" s="1">
        <v>7</v>
      </c>
      <c r="E164" s="1">
        <v>1</v>
      </c>
      <c r="F164" s="1">
        <v>1</v>
      </c>
    </row>
    <row r="165" spans="1:6" x14ac:dyDescent="0.25">
      <c r="A165" s="1">
        <v>2017</v>
      </c>
      <c r="B165" s="1">
        <v>8</v>
      </c>
      <c r="E165" s="1">
        <v>1</v>
      </c>
      <c r="F165" s="1">
        <v>1</v>
      </c>
    </row>
    <row r="166" spans="1:6" x14ac:dyDescent="0.25">
      <c r="A166" s="1">
        <v>2017</v>
      </c>
      <c r="B166" s="1">
        <v>9</v>
      </c>
      <c r="E166" s="1">
        <v>1</v>
      </c>
      <c r="F166" s="1">
        <v>1</v>
      </c>
    </row>
    <row r="167" spans="1:6" x14ac:dyDescent="0.25">
      <c r="A167" s="1">
        <v>2017</v>
      </c>
      <c r="B167" s="1">
        <v>10</v>
      </c>
      <c r="E167" s="1">
        <v>1</v>
      </c>
      <c r="F167" s="1">
        <v>1</v>
      </c>
    </row>
    <row r="168" spans="1:6" x14ac:dyDescent="0.25">
      <c r="A168" s="1">
        <v>2017</v>
      </c>
      <c r="B168" s="1">
        <v>11</v>
      </c>
      <c r="E168" s="1">
        <v>1</v>
      </c>
      <c r="F168" s="1">
        <v>1</v>
      </c>
    </row>
    <row r="169" spans="1:6" x14ac:dyDescent="0.25">
      <c r="A169" s="1">
        <v>2017</v>
      </c>
      <c r="B169" s="1">
        <v>12</v>
      </c>
      <c r="E169" s="1">
        <v>1</v>
      </c>
      <c r="F169" s="1">
        <v>1</v>
      </c>
    </row>
    <row r="170" spans="1:6" x14ac:dyDescent="0.25">
      <c r="A170" s="1">
        <v>2018</v>
      </c>
      <c r="B170" s="1">
        <v>1</v>
      </c>
      <c r="E170" s="1">
        <v>1</v>
      </c>
      <c r="F170" s="1">
        <v>1</v>
      </c>
    </row>
    <row r="171" spans="1:6" x14ac:dyDescent="0.25">
      <c r="A171" s="1">
        <v>2018</v>
      </c>
      <c r="B171" s="1">
        <v>2</v>
      </c>
      <c r="E171" s="1">
        <v>1</v>
      </c>
      <c r="F171" s="1">
        <v>1</v>
      </c>
    </row>
    <row r="172" spans="1:6" x14ac:dyDescent="0.25">
      <c r="A172" s="1">
        <v>2018</v>
      </c>
      <c r="B172" s="1">
        <v>3</v>
      </c>
      <c r="E172" s="1">
        <v>1</v>
      </c>
      <c r="F172" s="1">
        <v>1</v>
      </c>
    </row>
    <row r="173" spans="1:6" x14ac:dyDescent="0.25">
      <c r="A173" s="1">
        <v>2018</v>
      </c>
      <c r="B173" s="1">
        <v>4</v>
      </c>
      <c r="E173" s="1">
        <v>1</v>
      </c>
      <c r="F173" s="1">
        <v>1</v>
      </c>
    </row>
    <row r="174" spans="1:6" x14ac:dyDescent="0.25">
      <c r="A174" s="1">
        <v>2018</v>
      </c>
      <c r="B174" s="1">
        <v>5</v>
      </c>
      <c r="E174" s="1">
        <v>1</v>
      </c>
      <c r="F174" s="1">
        <v>1</v>
      </c>
    </row>
    <row r="175" spans="1:6" x14ac:dyDescent="0.25">
      <c r="A175" s="1">
        <v>2018</v>
      </c>
      <c r="B175" s="1">
        <v>6</v>
      </c>
      <c r="E175" s="1">
        <v>1</v>
      </c>
      <c r="F175" s="1">
        <v>1</v>
      </c>
    </row>
    <row r="176" spans="1:6" x14ac:dyDescent="0.25">
      <c r="A176" s="1">
        <v>2018</v>
      </c>
      <c r="B176" s="1">
        <v>7</v>
      </c>
      <c r="E176" s="1">
        <v>1</v>
      </c>
      <c r="F176" s="1">
        <v>1</v>
      </c>
    </row>
    <row r="177" spans="1:6" x14ac:dyDescent="0.25">
      <c r="A177" s="1">
        <v>2018</v>
      </c>
      <c r="B177" s="1">
        <v>8</v>
      </c>
      <c r="E177" s="1">
        <v>1</v>
      </c>
      <c r="F177" s="1">
        <v>1</v>
      </c>
    </row>
    <row r="178" spans="1:6" x14ac:dyDescent="0.25">
      <c r="A178" s="1">
        <v>2018</v>
      </c>
      <c r="B178" s="1">
        <v>9</v>
      </c>
      <c r="E178" s="1">
        <v>1</v>
      </c>
      <c r="F178" s="1">
        <v>1</v>
      </c>
    </row>
    <row r="179" spans="1:6" x14ac:dyDescent="0.25">
      <c r="A179" s="1">
        <v>2018</v>
      </c>
      <c r="B179" s="1">
        <v>10</v>
      </c>
      <c r="E179" s="1">
        <v>1</v>
      </c>
      <c r="F179" s="1">
        <v>1</v>
      </c>
    </row>
    <row r="180" spans="1:6" x14ac:dyDescent="0.25">
      <c r="A180" s="1">
        <v>2018</v>
      </c>
      <c r="B180" s="1">
        <v>11</v>
      </c>
      <c r="E180" s="1">
        <v>1</v>
      </c>
      <c r="F180" s="1">
        <v>1</v>
      </c>
    </row>
    <row r="181" spans="1:6" x14ac:dyDescent="0.25">
      <c r="A181" s="1">
        <v>2018</v>
      </c>
      <c r="B181" s="1">
        <v>12</v>
      </c>
      <c r="E181" s="1">
        <v>1</v>
      </c>
      <c r="F181" s="1">
        <v>1</v>
      </c>
    </row>
    <row r="182" spans="1:6" x14ac:dyDescent="0.25">
      <c r="A182" s="1">
        <v>2019</v>
      </c>
      <c r="B182" s="1">
        <v>1</v>
      </c>
      <c r="E182" s="1">
        <v>1</v>
      </c>
      <c r="F182" s="1">
        <v>1</v>
      </c>
    </row>
    <row r="183" spans="1:6" x14ac:dyDescent="0.25">
      <c r="A183" s="1">
        <v>2019</v>
      </c>
      <c r="B183" s="1">
        <v>2</v>
      </c>
      <c r="E183" s="1">
        <v>1</v>
      </c>
      <c r="F183" s="1">
        <v>1</v>
      </c>
    </row>
    <row r="184" spans="1:6" x14ac:dyDescent="0.25">
      <c r="A184" s="1">
        <v>2019</v>
      </c>
      <c r="B184" s="1">
        <v>3</v>
      </c>
      <c r="E184" s="1">
        <v>1</v>
      </c>
      <c r="F184" s="1">
        <v>1</v>
      </c>
    </row>
    <row r="185" spans="1:6" x14ac:dyDescent="0.25">
      <c r="A185" s="1">
        <v>2019</v>
      </c>
      <c r="B185" s="1">
        <v>4</v>
      </c>
      <c r="E185" s="1">
        <v>1</v>
      </c>
      <c r="F185" s="1">
        <v>1</v>
      </c>
    </row>
    <row r="186" spans="1:6" x14ac:dyDescent="0.25">
      <c r="A186" s="1">
        <v>2019</v>
      </c>
      <c r="B186" s="1">
        <v>5</v>
      </c>
      <c r="E186" s="1">
        <v>1</v>
      </c>
      <c r="F186" s="1">
        <v>1</v>
      </c>
    </row>
    <row r="187" spans="1:6" x14ac:dyDescent="0.25">
      <c r="A187" s="1">
        <v>2019</v>
      </c>
      <c r="B187" s="1">
        <v>6</v>
      </c>
      <c r="E187" s="1">
        <v>1</v>
      </c>
      <c r="F187" s="1">
        <v>1</v>
      </c>
    </row>
    <row r="188" spans="1:6" x14ac:dyDescent="0.25">
      <c r="A188" s="1">
        <v>2019</v>
      </c>
      <c r="B188" s="1">
        <v>7</v>
      </c>
      <c r="E188" s="1">
        <v>1</v>
      </c>
      <c r="F188" s="1">
        <v>1</v>
      </c>
    </row>
    <row r="189" spans="1:6" x14ac:dyDescent="0.25">
      <c r="A189" s="1">
        <v>2019</v>
      </c>
      <c r="B189" s="1">
        <v>8</v>
      </c>
      <c r="E189" s="1">
        <v>1</v>
      </c>
      <c r="F189" s="1">
        <v>1</v>
      </c>
    </row>
    <row r="190" spans="1:6" x14ac:dyDescent="0.25">
      <c r="A190" s="1">
        <v>2019</v>
      </c>
      <c r="B190" s="1">
        <v>9</v>
      </c>
      <c r="E190" s="1">
        <v>1</v>
      </c>
      <c r="F190" s="1">
        <v>1</v>
      </c>
    </row>
    <row r="191" spans="1:6" x14ac:dyDescent="0.25">
      <c r="A191" s="1">
        <v>2019</v>
      </c>
      <c r="B191" s="1">
        <v>10</v>
      </c>
      <c r="E191" s="1">
        <v>1</v>
      </c>
      <c r="F191" s="1">
        <v>1</v>
      </c>
    </row>
    <row r="192" spans="1:6" x14ac:dyDescent="0.25">
      <c r="A192" s="1">
        <v>2019</v>
      </c>
      <c r="B192" s="1">
        <v>11</v>
      </c>
      <c r="E192" s="1">
        <v>1</v>
      </c>
      <c r="F192" s="1">
        <v>1</v>
      </c>
    </row>
    <row r="193" spans="1:6" x14ac:dyDescent="0.25">
      <c r="A193" s="1">
        <v>2019</v>
      </c>
      <c r="B193" s="1">
        <v>12</v>
      </c>
      <c r="E193" s="1">
        <v>1</v>
      </c>
      <c r="F193" s="1">
        <v>1</v>
      </c>
    </row>
    <row r="194" spans="1:6" x14ac:dyDescent="0.25">
      <c r="A194" s="1">
        <v>2020</v>
      </c>
      <c r="B194" s="1">
        <v>1</v>
      </c>
      <c r="E194" s="1">
        <v>1</v>
      </c>
      <c r="F194" s="1">
        <v>1</v>
      </c>
    </row>
    <row r="195" spans="1:6" x14ac:dyDescent="0.25">
      <c r="A195" s="1">
        <v>2020</v>
      </c>
      <c r="B195" s="1">
        <v>2</v>
      </c>
      <c r="E195" s="1">
        <v>1</v>
      </c>
      <c r="F195" s="1">
        <v>1</v>
      </c>
    </row>
    <row r="196" spans="1:6" x14ac:dyDescent="0.25">
      <c r="A196" s="1">
        <v>2020</v>
      </c>
      <c r="B196" s="1">
        <v>3</v>
      </c>
      <c r="E196" s="1">
        <v>1</v>
      </c>
      <c r="F196" s="1">
        <v>1</v>
      </c>
    </row>
    <row r="197" spans="1:6" x14ac:dyDescent="0.25">
      <c r="A197" s="1">
        <v>2020</v>
      </c>
      <c r="B197" s="1">
        <v>4</v>
      </c>
      <c r="E197" s="1">
        <v>1</v>
      </c>
      <c r="F197" s="1">
        <v>1</v>
      </c>
    </row>
    <row r="198" spans="1:6" x14ac:dyDescent="0.25">
      <c r="A198" s="1">
        <v>2020</v>
      </c>
      <c r="B198" s="1">
        <v>5</v>
      </c>
      <c r="E198" s="1">
        <v>1</v>
      </c>
      <c r="F198" s="1">
        <v>1</v>
      </c>
    </row>
    <row r="199" spans="1:6" x14ac:dyDescent="0.25">
      <c r="A199" s="1">
        <v>2020</v>
      </c>
      <c r="B199" s="1">
        <v>6</v>
      </c>
      <c r="E199" s="1">
        <v>1</v>
      </c>
      <c r="F199" s="1">
        <v>1</v>
      </c>
    </row>
    <row r="200" spans="1:6" x14ac:dyDescent="0.25">
      <c r="A200" s="1">
        <v>2020</v>
      </c>
      <c r="B200" s="1">
        <v>7</v>
      </c>
      <c r="E200" s="1">
        <v>1</v>
      </c>
      <c r="F200" s="1">
        <v>1</v>
      </c>
    </row>
    <row r="201" spans="1:6" x14ac:dyDescent="0.25">
      <c r="A201" s="1">
        <v>2020</v>
      </c>
      <c r="B201" s="1">
        <v>8</v>
      </c>
      <c r="E201" s="1">
        <v>1</v>
      </c>
      <c r="F201" s="1">
        <v>1</v>
      </c>
    </row>
    <row r="202" spans="1:6" x14ac:dyDescent="0.25">
      <c r="A202" s="1">
        <v>2020</v>
      </c>
      <c r="B202" s="1">
        <v>9</v>
      </c>
      <c r="E202" s="1">
        <v>1</v>
      </c>
      <c r="F202" s="1">
        <v>1</v>
      </c>
    </row>
    <row r="203" spans="1:6" x14ac:dyDescent="0.25">
      <c r="A203" s="1">
        <v>2020</v>
      </c>
      <c r="B203" s="1">
        <v>10</v>
      </c>
      <c r="E203" s="1">
        <v>1</v>
      </c>
      <c r="F203" s="1">
        <v>1</v>
      </c>
    </row>
    <row r="204" spans="1:6" x14ac:dyDescent="0.25">
      <c r="A204" s="1">
        <v>2020</v>
      </c>
      <c r="B204" s="1">
        <v>11</v>
      </c>
      <c r="E204" s="1">
        <v>1</v>
      </c>
      <c r="F204" s="1">
        <v>1</v>
      </c>
    </row>
    <row r="205" spans="1:6" x14ac:dyDescent="0.25">
      <c r="A205" s="1">
        <v>2020</v>
      </c>
      <c r="B205" s="1">
        <v>12</v>
      </c>
      <c r="E205" s="1">
        <v>1</v>
      </c>
      <c r="F205" s="1">
        <v>1</v>
      </c>
    </row>
    <row r="206" spans="1:6" x14ac:dyDescent="0.25">
      <c r="A206" s="1">
        <v>2021</v>
      </c>
      <c r="B206" s="1">
        <v>1</v>
      </c>
      <c r="E206" s="1">
        <v>1</v>
      </c>
      <c r="F206" s="1">
        <v>1</v>
      </c>
    </row>
    <row r="207" spans="1:6" x14ac:dyDescent="0.25">
      <c r="A207" s="1">
        <v>2021</v>
      </c>
      <c r="B207" s="1">
        <v>2</v>
      </c>
      <c r="E207" s="1">
        <v>1</v>
      </c>
      <c r="F207" s="1">
        <v>1</v>
      </c>
    </row>
    <row r="208" spans="1:6" x14ac:dyDescent="0.25">
      <c r="A208" s="1">
        <v>2021</v>
      </c>
      <c r="B208" s="1">
        <v>3</v>
      </c>
      <c r="E208" s="1">
        <v>1</v>
      </c>
      <c r="F208" s="1">
        <v>1</v>
      </c>
    </row>
    <row r="209" spans="1:6" x14ac:dyDescent="0.25">
      <c r="A209" s="1">
        <v>2021</v>
      </c>
      <c r="B209" s="1">
        <v>4</v>
      </c>
      <c r="E209" s="1">
        <v>1</v>
      </c>
      <c r="F209" s="1">
        <v>1</v>
      </c>
    </row>
    <row r="210" spans="1:6" x14ac:dyDescent="0.25">
      <c r="A210" s="1">
        <v>2021</v>
      </c>
      <c r="B210" s="1">
        <v>5</v>
      </c>
      <c r="E210" s="1">
        <v>1</v>
      </c>
      <c r="F210" s="1">
        <v>1</v>
      </c>
    </row>
    <row r="211" spans="1:6" x14ac:dyDescent="0.25">
      <c r="A211" s="1">
        <v>2021</v>
      </c>
      <c r="B211" s="1">
        <v>6</v>
      </c>
      <c r="E211" s="1">
        <v>1</v>
      </c>
      <c r="F211" s="1">
        <v>1</v>
      </c>
    </row>
    <row r="212" spans="1:6" x14ac:dyDescent="0.25">
      <c r="A212" s="1">
        <v>2021</v>
      </c>
      <c r="B212" s="1">
        <v>7</v>
      </c>
      <c r="E212" s="1">
        <v>1</v>
      </c>
      <c r="F212" s="1">
        <v>1</v>
      </c>
    </row>
    <row r="213" spans="1:6" x14ac:dyDescent="0.25">
      <c r="A213" s="1">
        <v>2021</v>
      </c>
      <c r="B213" s="1">
        <v>8</v>
      </c>
      <c r="E213" s="1">
        <v>1</v>
      </c>
      <c r="F213" s="1">
        <v>1</v>
      </c>
    </row>
    <row r="214" spans="1:6" x14ac:dyDescent="0.25">
      <c r="A214" s="1">
        <v>2021</v>
      </c>
      <c r="B214" s="1">
        <v>9</v>
      </c>
      <c r="E214" s="1">
        <v>1</v>
      </c>
      <c r="F214" s="1">
        <v>1</v>
      </c>
    </row>
    <row r="215" spans="1:6" x14ac:dyDescent="0.25">
      <c r="A215" s="1">
        <v>2021</v>
      </c>
      <c r="B215" s="1">
        <v>10</v>
      </c>
      <c r="E215" s="1">
        <v>1</v>
      </c>
      <c r="F215" s="1">
        <v>1</v>
      </c>
    </row>
    <row r="216" spans="1:6" x14ac:dyDescent="0.25">
      <c r="A216" s="1">
        <v>2021</v>
      </c>
      <c r="B216" s="1">
        <v>11</v>
      </c>
      <c r="E216" s="1">
        <v>1</v>
      </c>
      <c r="F216" s="1">
        <v>1</v>
      </c>
    </row>
    <row r="217" spans="1:6" x14ac:dyDescent="0.25">
      <c r="A217" s="1">
        <v>2021</v>
      </c>
      <c r="B217" s="1">
        <v>12</v>
      </c>
      <c r="E217" s="1">
        <v>1</v>
      </c>
      <c r="F217" s="1">
        <v>1</v>
      </c>
    </row>
    <row r="218" spans="1:6" x14ac:dyDescent="0.25">
      <c r="A218" s="1">
        <v>2022</v>
      </c>
      <c r="B218" s="1">
        <v>1</v>
      </c>
      <c r="E218" s="1">
        <v>1</v>
      </c>
      <c r="F218" s="1">
        <v>1</v>
      </c>
    </row>
    <row r="219" spans="1:6" x14ac:dyDescent="0.25">
      <c r="A219" s="1">
        <v>2022</v>
      </c>
      <c r="B219" s="1">
        <v>2</v>
      </c>
      <c r="E219" s="1">
        <v>1</v>
      </c>
      <c r="F219" s="1">
        <v>1</v>
      </c>
    </row>
    <row r="220" spans="1:6" x14ac:dyDescent="0.25">
      <c r="A220" s="1">
        <v>2022</v>
      </c>
      <c r="B220" s="1">
        <v>3</v>
      </c>
      <c r="E220" s="1">
        <v>1</v>
      </c>
      <c r="F220" s="1">
        <v>1</v>
      </c>
    </row>
    <row r="221" spans="1:6" x14ac:dyDescent="0.25">
      <c r="A221" s="1">
        <v>2022</v>
      </c>
      <c r="B221" s="1">
        <v>4</v>
      </c>
      <c r="E221" s="1">
        <v>1</v>
      </c>
      <c r="F221" s="1">
        <v>1</v>
      </c>
    </row>
    <row r="222" spans="1:6" x14ac:dyDescent="0.25">
      <c r="A222" s="1">
        <v>2022</v>
      </c>
      <c r="B222" s="1">
        <v>5</v>
      </c>
      <c r="E222" s="1">
        <v>1</v>
      </c>
      <c r="F222" s="1">
        <v>1</v>
      </c>
    </row>
    <row r="223" spans="1:6" x14ac:dyDescent="0.25">
      <c r="A223" s="1">
        <v>2022</v>
      </c>
      <c r="B223" s="1">
        <v>6</v>
      </c>
      <c r="E223" s="1">
        <v>1</v>
      </c>
      <c r="F223" s="1">
        <v>1</v>
      </c>
    </row>
    <row r="224" spans="1:6" x14ac:dyDescent="0.25">
      <c r="A224" s="1">
        <v>2022</v>
      </c>
      <c r="B224" s="1">
        <v>7</v>
      </c>
      <c r="E224" s="1">
        <v>1</v>
      </c>
      <c r="F224" s="1">
        <v>1</v>
      </c>
    </row>
    <row r="225" spans="1:6" x14ac:dyDescent="0.25">
      <c r="A225" s="1">
        <v>2022</v>
      </c>
      <c r="B225" s="1">
        <v>8</v>
      </c>
      <c r="E225" s="1">
        <v>1</v>
      </c>
      <c r="F225" s="1">
        <v>1</v>
      </c>
    </row>
    <row r="226" spans="1:6" x14ac:dyDescent="0.25">
      <c r="A226" s="1">
        <v>2022</v>
      </c>
      <c r="B226" s="1">
        <v>9</v>
      </c>
      <c r="E226" s="1">
        <v>1</v>
      </c>
      <c r="F226" s="1">
        <v>1</v>
      </c>
    </row>
    <row r="227" spans="1:6" x14ac:dyDescent="0.25">
      <c r="A227" s="1">
        <v>2022</v>
      </c>
      <c r="B227" s="1">
        <v>10</v>
      </c>
      <c r="E227" s="1">
        <v>1</v>
      </c>
      <c r="F227" s="1">
        <v>1</v>
      </c>
    </row>
    <row r="228" spans="1:6" x14ac:dyDescent="0.25">
      <c r="A228" s="1">
        <v>2022</v>
      </c>
      <c r="B228" s="1">
        <v>11</v>
      </c>
      <c r="E228" s="1">
        <v>1</v>
      </c>
      <c r="F228" s="1">
        <v>1</v>
      </c>
    </row>
    <row r="229" spans="1:6" x14ac:dyDescent="0.25">
      <c r="A229" s="1">
        <v>2022</v>
      </c>
      <c r="B229" s="1">
        <v>12</v>
      </c>
      <c r="E229" s="1">
        <v>1</v>
      </c>
      <c r="F229" s="1">
        <v>1</v>
      </c>
    </row>
    <row r="230" spans="1:6" x14ac:dyDescent="0.25">
      <c r="A230" s="1">
        <v>2023</v>
      </c>
      <c r="B230" s="1">
        <v>1</v>
      </c>
      <c r="E230" s="1">
        <v>1</v>
      </c>
      <c r="F230" s="1">
        <v>1</v>
      </c>
    </row>
    <row r="231" spans="1:6" x14ac:dyDescent="0.25">
      <c r="A231" s="1">
        <v>2023</v>
      </c>
      <c r="B231" s="1">
        <v>2</v>
      </c>
      <c r="E231" s="1">
        <v>1</v>
      </c>
      <c r="F231" s="1">
        <v>1</v>
      </c>
    </row>
    <row r="232" spans="1:6" x14ac:dyDescent="0.25">
      <c r="A232" s="1">
        <v>2023</v>
      </c>
      <c r="B232" s="1">
        <v>3</v>
      </c>
      <c r="E232" s="1">
        <v>1</v>
      </c>
      <c r="F232" s="1">
        <v>1</v>
      </c>
    </row>
    <row r="233" spans="1:6" x14ac:dyDescent="0.25">
      <c r="A233" s="1">
        <v>2023</v>
      </c>
      <c r="B233" s="1">
        <v>4</v>
      </c>
      <c r="E233" s="1">
        <v>1</v>
      </c>
      <c r="F233" s="1">
        <v>1</v>
      </c>
    </row>
    <row r="234" spans="1:6" x14ac:dyDescent="0.25">
      <c r="A234" s="1">
        <v>2023</v>
      </c>
      <c r="B234" s="1">
        <v>5</v>
      </c>
      <c r="E234" s="1">
        <v>1</v>
      </c>
      <c r="F234" s="1">
        <v>1</v>
      </c>
    </row>
    <row r="235" spans="1:6" x14ac:dyDescent="0.25">
      <c r="A235" s="1">
        <v>2023</v>
      </c>
      <c r="B235" s="1">
        <v>6</v>
      </c>
      <c r="E235" s="1">
        <v>1</v>
      </c>
      <c r="F235" s="1">
        <v>1</v>
      </c>
    </row>
    <row r="236" spans="1:6" x14ac:dyDescent="0.25">
      <c r="A236" s="1">
        <v>2023</v>
      </c>
      <c r="B236" s="1">
        <v>7</v>
      </c>
      <c r="E236" s="1">
        <v>1</v>
      </c>
      <c r="F236" s="1">
        <v>1</v>
      </c>
    </row>
    <row r="237" spans="1:6" x14ac:dyDescent="0.25">
      <c r="A237" s="1">
        <v>2023</v>
      </c>
      <c r="B237" s="1">
        <v>8</v>
      </c>
      <c r="E237" s="1">
        <v>1</v>
      </c>
      <c r="F237" s="1">
        <v>1</v>
      </c>
    </row>
    <row r="238" spans="1:6" x14ac:dyDescent="0.25">
      <c r="A238" s="1">
        <v>2023</v>
      </c>
      <c r="B238" s="1">
        <v>9</v>
      </c>
      <c r="E238" s="1">
        <v>1</v>
      </c>
      <c r="F238" s="1">
        <v>1</v>
      </c>
    </row>
    <row r="239" spans="1:6" x14ac:dyDescent="0.25">
      <c r="A239" s="1">
        <v>2023</v>
      </c>
      <c r="B239" s="1">
        <v>10</v>
      </c>
      <c r="E239" s="1">
        <v>1</v>
      </c>
      <c r="F239" s="1">
        <v>1</v>
      </c>
    </row>
    <row r="240" spans="1:6" x14ac:dyDescent="0.25">
      <c r="A240" s="1">
        <v>2023</v>
      </c>
      <c r="B240" s="1">
        <v>11</v>
      </c>
      <c r="E240" s="1">
        <v>1</v>
      </c>
      <c r="F240" s="1">
        <v>1</v>
      </c>
    </row>
    <row r="241" spans="1:6" x14ac:dyDescent="0.25">
      <c r="A241" s="1">
        <v>2023</v>
      </c>
      <c r="B241" s="1">
        <v>12</v>
      </c>
      <c r="E241" s="1">
        <v>1</v>
      </c>
      <c r="F241" s="1">
        <v>1</v>
      </c>
    </row>
    <row r="242" spans="1:6" x14ac:dyDescent="0.25">
      <c r="A242" s="1">
        <v>2024</v>
      </c>
      <c r="B242" s="1">
        <v>1</v>
      </c>
      <c r="E242" s="1">
        <v>1</v>
      </c>
      <c r="F242" s="1">
        <v>1</v>
      </c>
    </row>
    <row r="243" spans="1:6" x14ac:dyDescent="0.25">
      <c r="A243" s="1">
        <v>2024</v>
      </c>
      <c r="B243" s="1">
        <v>2</v>
      </c>
      <c r="E243" s="1">
        <v>1</v>
      </c>
      <c r="F243" s="1">
        <v>1</v>
      </c>
    </row>
    <row r="244" spans="1:6" x14ac:dyDescent="0.25">
      <c r="A244" s="1">
        <v>2024</v>
      </c>
      <c r="B244" s="1">
        <v>3</v>
      </c>
      <c r="E244" s="1">
        <v>1</v>
      </c>
      <c r="F244" s="1">
        <v>1</v>
      </c>
    </row>
    <row r="245" spans="1:6" x14ac:dyDescent="0.25">
      <c r="A245" s="1">
        <v>2024</v>
      </c>
      <c r="B245" s="1">
        <v>4</v>
      </c>
      <c r="E245" s="1">
        <v>1</v>
      </c>
      <c r="F245" s="1">
        <v>1</v>
      </c>
    </row>
    <row r="246" spans="1:6" x14ac:dyDescent="0.25">
      <c r="A246" s="1">
        <v>2024</v>
      </c>
      <c r="B246" s="1">
        <v>5</v>
      </c>
      <c r="E246" s="1">
        <v>1</v>
      </c>
      <c r="F246" s="1">
        <v>1</v>
      </c>
    </row>
    <row r="247" spans="1:6" x14ac:dyDescent="0.25">
      <c r="A247" s="1">
        <v>2024</v>
      </c>
      <c r="B247" s="1">
        <v>6</v>
      </c>
      <c r="E247" s="1">
        <v>1</v>
      </c>
      <c r="F247" s="1">
        <v>1</v>
      </c>
    </row>
    <row r="248" spans="1:6" x14ac:dyDescent="0.25">
      <c r="A248" s="1">
        <v>2024</v>
      </c>
      <c r="B248" s="1">
        <v>7</v>
      </c>
      <c r="E248" s="1">
        <v>1</v>
      </c>
      <c r="F248" s="1">
        <v>1</v>
      </c>
    </row>
    <row r="249" spans="1:6" x14ac:dyDescent="0.25">
      <c r="A249" s="1">
        <v>2024</v>
      </c>
      <c r="B249" s="1">
        <v>8</v>
      </c>
      <c r="E249" s="1">
        <v>1</v>
      </c>
      <c r="F249" s="1">
        <v>1</v>
      </c>
    </row>
    <row r="250" spans="1:6" x14ac:dyDescent="0.25">
      <c r="A250" s="1">
        <v>2024</v>
      </c>
      <c r="B250" s="1">
        <v>9</v>
      </c>
      <c r="E250" s="1">
        <v>1</v>
      </c>
      <c r="F250" s="1">
        <v>1</v>
      </c>
    </row>
    <row r="251" spans="1:6" x14ac:dyDescent="0.25">
      <c r="A251" s="1">
        <v>2024</v>
      </c>
      <c r="B251" s="1">
        <v>10</v>
      </c>
      <c r="E251" s="1">
        <v>1</v>
      </c>
      <c r="F251" s="1">
        <v>1</v>
      </c>
    </row>
    <row r="252" spans="1:6" x14ac:dyDescent="0.25">
      <c r="A252" s="1">
        <v>2024</v>
      </c>
      <c r="B252" s="1">
        <v>11</v>
      </c>
      <c r="E252" s="1">
        <v>1</v>
      </c>
      <c r="F252" s="1">
        <v>1</v>
      </c>
    </row>
    <row r="253" spans="1:6" x14ac:dyDescent="0.25">
      <c r="A253" s="1">
        <v>2024</v>
      </c>
      <c r="B253" s="1">
        <v>12</v>
      </c>
      <c r="E253" s="1">
        <v>1</v>
      </c>
      <c r="F253" s="1">
        <v>1</v>
      </c>
    </row>
    <row r="254" spans="1:6" x14ac:dyDescent="0.25">
      <c r="A254" s="1">
        <v>2025</v>
      </c>
      <c r="B254" s="1">
        <v>1</v>
      </c>
      <c r="E254" s="1">
        <v>1</v>
      </c>
      <c r="F254" s="1">
        <v>1</v>
      </c>
    </row>
    <row r="255" spans="1:6" x14ac:dyDescent="0.25">
      <c r="A255" s="1">
        <v>2025</v>
      </c>
      <c r="B255" s="1">
        <v>2</v>
      </c>
      <c r="E255" s="1">
        <v>1</v>
      </c>
      <c r="F255" s="1">
        <v>1</v>
      </c>
    </row>
    <row r="256" spans="1:6" x14ac:dyDescent="0.25">
      <c r="A256" s="1">
        <v>2025</v>
      </c>
      <c r="B256" s="1">
        <v>3</v>
      </c>
      <c r="E256" s="1">
        <v>1</v>
      </c>
      <c r="F256" s="1">
        <v>1</v>
      </c>
    </row>
    <row r="257" spans="1:6" x14ac:dyDescent="0.25">
      <c r="A257" s="1">
        <v>2025</v>
      </c>
      <c r="B257" s="1">
        <v>4</v>
      </c>
      <c r="E257" s="1">
        <v>1</v>
      </c>
      <c r="F257" s="1">
        <v>1</v>
      </c>
    </row>
    <row r="258" spans="1:6" x14ac:dyDescent="0.25">
      <c r="A258" s="1">
        <v>2025</v>
      </c>
      <c r="B258" s="1">
        <v>5</v>
      </c>
      <c r="E258" s="1">
        <v>1</v>
      </c>
      <c r="F258" s="1">
        <v>1</v>
      </c>
    </row>
    <row r="259" spans="1:6" x14ac:dyDescent="0.25">
      <c r="A259" s="1">
        <v>2025</v>
      </c>
      <c r="B259" s="1">
        <v>6</v>
      </c>
      <c r="E259" s="1">
        <v>1</v>
      </c>
      <c r="F259" s="1">
        <v>1</v>
      </c>
    </row>
    <row r="260" spans="1:6" x14ac:dyDescent="0.25">
      <c r="A260" s="1">
        <v>2025</v>
      </c>
      <c r="B260" s="1">
        <v>7</v>
      </c>
      <c r="E260" s="1">
        <v>1</v>
      </c>
      <c r="F260" s="1">
        <v>1</v>
      </c>
    </row>
    <row r="261" spans="1:6" x14ac:dyDescent="0.25">
      <c r="A261" s="1">
        <v>2025</v>
      </c>
      <c r="B261" s="1">
        <v>8</v>
      </c>
      <c r="E261" s="1">
        <v>1</v>
      </c>
      <c r="F261" s="1">
        <v>1</v>
      </c>
    </row>
    <row r="262" spans="1:6" x14ac:dyDescent="0.25">
      <c r="A262" s="1">
        <v>2025</v>
      </c>
      <c r="B262" s="1">
        <v>9</v>
      </c>
      <c r="E262" s="1">
        <v>1</v>
      </c>
      <c r="F262" s="1">
        <v>1</v>
      </c>
    </row>
    <row r="263" spans="1:6" x14ac:dyDescent="0.25">
      <c r="A263" s="1">
        <v>2025</v>
      </c>
      <c r="B263" s="1">
        <v>10</v>
      </c>
      <c r="E263" s="1">
        <v>1</v>
      </c>
      <c r="F263" s="1">
        <v>1</v>
      </c>
    </row>
    <row r="264" spans="1:6" x14ac:dyDescent="0.25">
      <c r="A264" s="1">
        <v>2025</v>
      </c>
      <c r="B264" s="1">
        <v>11</v>
      </c>
      <c r="E264" s="1">
        <v>1</v>
      </c>
      <c r="F264" s="1">
        <v>1</v>
      </c>
    </row>
    <row r="265" spans="1:6" x14ac:dyDescent="0.25">
      <c r="A265" s="1">
        <v>2025</v>
      </c>
      <c r="B265" s="1">
        <v>12</v>
      </c>
      <c r="E265" s="1">
        <v>1</v>
      </c>
      <c r="F265" s="1">
        <v>1</v>
      </c>
    </row>
    <row r="266" spans="1:6" x14ac:dyDescent="0.25">
      <c r="A266" s="1">
        <v>2026</v>
      </c>
      <c r="B266" s="1">
        <v>1</v>
      </c>
      <c r="E266" s="1">
        <v>1</v>
      </c>
      <c r="F266" s="1">
        <v>1</v>
      </c>
    </row>
    <row r="267" spans="1:6" x14ac:dyDescent="0.25">
      <c r="A267" s="1">
        <v>2026</v>
      </c>
      <c r="B267" s="1">
        <v>2</v>
      </c>
      <c r="E267" s="1">
        <v>1</v>
      </c>
      <c r="F267" s="1">
        <v>1</v>
      </c>
    </row>
    <row r="268" spans="1:6" x14ac:dyDescent="0.25">
      <c r="A268" s="1">
        <v>2026</v>
      </c>
      <c r="B268" s="1">
        <v>3</v>
      </c>
      <c r="E268" s="1">
        <v>1</v>
      </c>
      <c r="F268" s="1">
        <v>1</v>
      </c>
    </row>
    <row r="269" spans="1:6" x14ac:dyDescent="0.25">
      <c r="A269" s="1">
        <v>2026</v>
      </c>
      <c r="B269" s="1">
        <v>4</v>
      </c>
      <c r="E269" s="1">
        <v>1</v>
      </c>
      <c r="F269" s="1">
        <v>1</v>
      </c>
    </row>
    <row r="270" spans="1:6" x14ac:dyDescent="0.25">
      <c r="A270" s="1">
        <v>2026</v>
      </c>
      <c r="B270" s="1">
        <v>5</v>
      </c>
      <c r="E270" s="1">
        <v>1</v>
      </c>
      <c r="F270" s="1">
        <v>1</v>
      </c>
    </row>
    <row r="271" spans="1:6" x14ac:dyDescent="0.25">
      <c r="A271" s="1">
        <v>2026</v>
      </c>
      <c r="B271" s="1">
        <v>6</v>
      </c>
      <c r="E271" s="1">
        <v>1</v>
      </c>
      <c r="F271" s="1">
        <v>1</v>
      </c>
    </row>
    <row r="272" spans="1:6" x14ac:dyDescent="0.25">
      <c r="A272" s="1">
        <v>2026</v>
      </c>
      <c r="B272" s="1">
        <v>7</v>
      </c>
      <c r="E272" s="1">
        <v>1</v>
      </c>
      <c r="F272" s="1">
        <v>1</v>
      </c>
    </row>
    <row r="273" spans="1:6" x14ac:dyDescent="0.25">
      <c r="A273" s="1">
        <v>2026</v>
      </c>
      <c r="B273" s="1">
        <v>8</v>
      </c>
      <c r="E273" s="1">
        <v>1</v>
      </c>
      <c r="F273" s="1">
        <v>1</v>
      </c>
    </row>
    <row r="274" spans="1:6" x14ac:dyDescent="0.25">
      <c r="A274" s="1">
        <v>2026</v>
      </c>
      <c r="B274" s="1">
        <v>9</v>
      </c>
      <c r="E274" s="1">
        <v>1</v>
      </c>
      <c r="F274" s="1">
        <v>1</v>
      </c>
    </row>
    <row r="275" spans="1:6" x14ac:dyDescent="0.25">
      <c r="A275" s="1">
        <v>2026</v>
      </c>
      <c r="B275" s="1">
        <v>10</v>
      </c>
      <c r="E275" s="1">
        <v>1</v>
      </c>
      <c r="F275" s="1">
        <v>1</v>
      </c>
    </row>
    <row r="276" spans="1:6" x14ac:dyDescent="0.25">
      <c r="A276" s="1">
        <v>2026</v>
      </c>
      <c r="B276" s="1">
        <v>11</v>
      </c>
      <c r="E276" s="1">
        <v>1</v>
      </c>
      <c r="F276" s="1">
        <v>1</v>
      </c>
    </row>
    <row r="277" spans="1:6" x14ac:dyDescent="0.25">
      <c r="A277" s="1">
        <v>2026</v>
      </c>
      <c r="B277" s="1">
        <v>12</v>
      </c>
      <c r="E277" s="1">
        <v>1</v>
      </c>
      <c r="F277" s="1">
        <v>1</v>
      </c>
    </row>
    <row r="278" spans="1:6" x14ac:dyDescent="0.25">
      <c r="A278" s="1">
        <v>2027</v>
      </c>
      <c r="B278" s="1">
        <v>1</v>
      </c>
      <c r="E278" s="1">
        <v>1</v>
      </c>
      <c r="F278" s="1">
        <v>1</v>
      </c>
    </row>
    <row r="279" spans="1:6" x14ac:dyDescent="0.25">
      <c r="A279" s="1">
        <v>2027</v>
      </c>
      <c r="B279" s="1">
        <v>2</v>
      </c>
      <c r="E279" s="1">
        <v>1</v>
      </c>
      <c r="F279" s="1">
        <v>1</v>
      </c>
    </row>
    <row r="280" spans="1:6" x14ac:dyDescent="0.25">
      <c r="A280" s="1">
        <v>2027</v>
      </c>
      <c r="B280" s="1">
        <v>3</v>
      </c>
      <c r="E280" s="1">
        <v>1</v>
      </c>
      <c r="F280" s="1">
        <v>1</v>
      </c>
    </row>
    <row r="281" spans="1:6" x14ac:dyDescent="0.25">
      <c r="A281" s="1">
        <v>2027</v>
      </c>
      <c r="B281" s="1">
        <v>4</v>
      </c>
      <c r="E281" s="1">
        <v>1</v>
      </c>
      <c r="F281" s="1">
        <v>1</v>
      </c>
    </row>
    <row r="282" spans="1:6" x14ac:dyDescent="0.25">
      <c r="A282" s="1">
        <v>2027</v>
      </c>
      <c r="B282" s="1">
        <v>5</v>
      </c>
      <c r="E282" s="1">
        <v>1</v>
      </c>
      <c r="F282" s="1">
        <v>1</v>
      </c>
    </row>
    <row r="283" spans="1:6" x14ac:dyDescent="0.25">
      <c r="A283" s="1">
        <v>2027</v>
      </c>
      <c r="B283" s="1">
        <v>6</v>
      </c>
      <c r="E283" s="1">
        <v>1</v>
      </c>
      <c r="F283" s="1">
        <v>1</v>
      </c>
    </row>
    <row r="284" spans="1:6" x14ac:dyDescent="0.25">
      <c r="A284" s="1">
        <v>2027</v>
      </c>
      <c r="B284" s="1">
        <v>7</v>
      </c>
      <c r="E284" s="1">
        <v>1</v>
      </c>
      <c r="F284" s="1">
        <v>1</v>
      </c>
    </row>
    <row r="285" spans="1:6" x14ac:dyDescent="0.25">
      <c r="A285" s="1">
        <v>2027</v>
      </c>
      <c r="B285" s="1">
        <v>8</v>
      </c>
      <c r="E285" s="1">
        <v>1</v>
      </c>
      <c r="F285" s="1">
        <v>1</v>
      </c>
    </row>
    <row r="286" spans="1:6" x14ac:dyDescent="0.25">
      <c r="A286" s="1">
        <v>2027</v>
      </c>
      <c r="B286" s="1">
        <v>9</v>
      </c>
      <c r="E286" s="1">
        <v>1</v>
      </c>
      <c r="F286" s="1">
        <v>1</v>
      </c>
    </row>
    <row r="287" spans="1:6" x14ac:dyDescent="0.25">
      <c r="A287" s="1">
        <v>2027</v>
      </c>
      <c r="B287" s="1">
        <v>10</v>
      </c>
      <c r="E287" s="1">
        <v>1</v>
      </c>
      <c r="F287" s="1">
        <v>1</v>
      </c>
    </row>
    <row r="288" spans="1:6" x14ac:dyDescent="0.25">
      <c r="A288" s="1">
        <v>2027</v>
      </c>
      <c r="B288" s="1">
        <v>11</v>
      </c>
      <c r="E288" s="1">
        <v>1</v>
      </c>
      <c r="F288" s="1">
        <v>1</v>
      </c>
    </row>
    <row r="289" spans="1:6" x14ac:dyDescent="0.25">
      <c r="A289" s="1">
        <v>2027</v>
      </c>
      <c r="B289" s="1">
        <v>12</v>
      </c>
      <c r="E289" s="1">
        <v>1</v>
      </c>
      <c r="F289" s="1">
        <v>1</v>
      </c>
    </row>
    <row r="290" spans="1:6" x14ac:dyDescent="0.25">
      <c r="A290" s="1">
        <v>2028</v>
      </c>
      <c r="B290" s="1">
        <v>1</v>
      </c>
      <c r="E290" s="1">
        <v>1</v>
      </c>
      <c r="F290" s="1">
        <v>1</v>
      </c>
    </row>
    <row r="291" spans="1:6" x14ac:dyDescent="0.25">
      <c r="A291" s="1">
        <v>2028</v>
      </c>
      <c r="B291" s="1">
        <v>2</v>
      </c>
      <c r="E291" s="1">
        <v>1</v>
      </c>
      <c r="F291" s="1">
        <v>1</v>
      </c>
    </row>
    <row r="292" spans="1:6" x14ac:dyDescent="0.25">
      <c r="A292" s="1">
        <v>2028</v>
      </c>
      <c r="B292" s="1">
        <v>3</v>
      </c>
      <c r="E292" s="1">
        <v>1</v>
      </c>
      <c r="F292" s="1">
        <v>1</v>
      </c>
    </row>
    <row r="293" spans="1:6" x14ac:dyDescent="0.25">
      <c r="A293" s="1">
        <v>2028</v>
      </c>
      <c r="B293" s="1">
        <v>4</v>
      </c>
      <c r="E293" s="1">
        <v>1</v>
      </c>
      <c r="F293" s="1">
        <v>1</v>
      </c>
    </row>
    <row r="294" spans="1:6" x14ac:dyDescent="0.25">
      <c r="A294" s="1">
        <v>2028</v>
      </c>
      <c r="B294" s="1">
        <v>5</v>
      </c>
      <c r="E294" s="1">
        <v>1</v>
      </c>
      <c r="F294" s="1">
        <v>1</v>
      </c>
    </row>
    <row r="295" spans="1:6" x14ac:dyDescent="0.25">
      <c r="A295" s="1">
        <v>2028</v>
      </c>
      <c r="B295" s="1">
        <v>6</v>
      </c>
      <c r="E295" s="1">
        <v>1</v>
      </c>
      <c r="F295" s="1">
        <v>1</v>
      </c>
    </row>
    <row r="296" spans="1:6" x14ac:dyDescent="0.25">
      <c r="A296" s="1">
        <v>2028</v>
      </c>
      <c r="B296" s="1">
        <v>7</v>
      </c>
      <c r="E296" s="1">
        <v>1</v>
      </c>
      <c r="F296" s="1">
        <v>1</v>
      </c>
    </row>
    <row r="297" spans="1:6" x14ac:dyDescent="0.25">
      <c r="A297" s="1">
        <v>2028</v>
      </c>
      <c r="B297" s="1">
        <v>8</v>
      </c>
      <c r="E297" s="1">
        <v>1</v>
      </c>
      <c r="F297" s="1">
        <v>1</v>
      </c>
    </row>
    <row r="298" spans="1:6" x14ac:dyDescent="0.25">
      <c r="A298" s="1">
        <v>2028</v>
      </c>
      <c r="B298" s="1">
        <v>9</v>
      </c>
      <c r="E298" s="1">
        <v>1</v>
      </c>
      <c r="F298" s="1">
        <v>1</v>
      </c>
    </row>
    <row r="299" spans="1:6" x14ac:dyDescent="0.25">
      <c r="A299" s="1">
        <v>2028</v>
      </c>
      <c r="B299" s="1">
        <v>10</v>
      </c>
      <c r="E299" s="1">
        <v>1</v>
      </c>
      <c r="F299" s="1">
        <v>1</v>
      </c>
    </row>
    <row r="300" spans="1:6" x14ac:dyDescent="0.25">
      <c r="A300" s="1">
        <v>2028</v>
      </c>
      <c r="B300" s="1">
        <v>11</v>
      </c>
      <c r="E300" s="1">
        <v>1</v>
      </c>
      <c r="F300" s="1">
        <v>1</v>
      </c>
    </row>
    <row r="301" spans="1:6" x14ac:dyDescent="0.25">
      <c r="A301" s="1">
        <v>2028</v>
      </c>
      <c r="B301" s="1">
        <v>12</v>
      </c>
      <c r="E301" s="1">
        <v>1</v>
      </c>
      <c r="F301" s="1">
        <v>1</v>
      </c>
    </row>
    <row r="302" spans="1:6" x14ac:dyDescent="0.25">
      <c r="A302" s="1">
        <v>2029</v>
      </c>
      <c r="B302" s="1">
        <v>1</v>
      </c>
      <c r="E302" s="1">
        <v>1</v>
      </c>
      <c r="F302" s="1">
        <v>1</v>
      </c>
    </row>
    <row r="303" spans="1:6" x14ac:dyDescent="0.25">
      <c r="A303" s="1">
        <v>2029</v>
      </c>
      <c r="B303" s="1">
        <v>2</v>
      </c>
      <c r="E303" s="1">
        <v>1</v>
      </c>
      <c r="F303" s="1">
        <v>1</v>
      </c>
    </row>
    <row r="304" spans="1:6" x14ac:dyDescent="0.25">
      <c r="A304" s="1">
        <v>2029</v>
      </c>
      <c r="B304" s="1">
        <v>3</v>
      </c>
      <c r="E304" s="1">
        <v>1</v>
      </c>
      <c r="F304" s="1">
        <v>1</v>
      </c>
    </row>
    <row r="305" spans="1:6" x14ac:dyDescent="0.25">
      <c r="A305" s="1">
        <v>2029</v>
      </c>
      <c r="B305" s="1">
        <v>4</v>
      </c>
      <c r="E305" s="1">
        <v>1</v>
      </c>
      <c r="F305" s="1">
        <v>1</v>
      </c>
    </row>
    <row r="306" spans="1:6" x14ac:dyDescent="0.25">
      <c r="A306" s="1">
        <v>2029</v>
      </c>
      <c r="B306" s="1">
        <v>5</v>
      </c>
      <c r="E306" s="1">
        <v>1</v>
      </c>
      <c r="F306" s="1">
        <v>1</v>
      </c>
    </row>
    <row r="307" spans="1:6" x14ac:dyDescent="0.25">
      <c r="A307" s="1">
        <v>2029</v>
      </c>
      <c r="B307" s="1">
        <v>6</v>
      </c>
      <c r="E307" s="1">
        <v>1</v>
      </c>
      <c r="F307" s="1">
        <v>1</v>
      </c>
    </row>
    <row r="308" spans="1:6" x14ac:dyDescent="0.25">
      <c r="A308" s="1">
        <v>2029</v>
      </c>
      <c r="B308" s="1">
        <v>7</v>
      </c>
      <c r="E308" s="1">
        <v>1</v>
      </c>
      <c r="F308" s="1">
        <v>1</v>
      </c>
    </row>
    <row r="309" spans="1:6" x14ac:dyDescent="0.25">
      <c r="A309" s="1">
        <v>2029</v>
      </c>
      <c r="B309" s="1">
        <v>8</v>
      </c>
      <c r="E309" s="1">
        <v>1</v>
      </c>
      <c r="F309" s="1">
        <v>1</v>
      </c>
    </row>
    <row r="310" spans="1:6" x14ac:dyDescent="0.25">
      <c r="A310" s="1">
        <v>2029</v>
      </c>
      <c r="B310" s="1">
        <v>9</v>
      </c>
      <c r="E310" s="1">
        <v>1</v>
      </c>
      <c r="F310" s="1">
        <v>1</v>
      </c>
    </row>
    <row r="311" spans="1:6" x14ac:dyDescent="0.25">
      <c r="A311" s="1">
        <v>2029</v>
      </c>
      <c r="B311" s="1">
        <v>10</v>
      </c>
      <c r="E311" s="1">
        <v>1</v>
      </c>
      <c r="F311" s="1">
        <v>1</v>
      </c>
    </row>
    <row r="312" spans="1:6" x14ac:dyDescent="0.25">
      <c r="A312" s="1">
        <v>2029</v>
      </c>
      <c r="B312" s="1">
        <v>11</v>
      </c>
      <c r="E312" s="1">
        <v>1</v>
      </c>
      <c r="F312" s="1">
        <v>1</v>
      </c>
    </row>
    <row r="313" spans="1:6" x14ac:dyDescent="0.25">
      <c r="A313" s="1">
        <v>2029</v>
      </c>
      <c r="B313" s="1">
        <v>12</v>
      </c>
      <c r="E313" s="1">
        <v>1</v>
      </c>
      <c r="F313" s="1">
        <v>1</v>
      </c>
    </row>
    <row r="314" spans="1:6" x14ac:dyDescent="0.25">
      <c r="A314" s="1">
        <v>2030</v>
      </c>
      <c r="B314" s="1">
        <v>1</v>
      </c>
      <c r="E314" s="1">
        <v>1</v>
      </c>
      <c r="F314" s="1">
        <v>1</v>
      </c>
    </row>
    <row r="315" spans="1:6" x14ac:dyDescent="0.25">
      <c r="A315" s="1">
        <v>2030</v>
      </c>
      <c r="B315" s="1">
        <v>2</v>
      </c>
      <c r="E315" s="1">
        <v>1</v>
      </c>
      <c r="F315" s="1">
        <v>1</v>
      </c>
    </row>
    <row r="316" spans="1:6" x14ac:dyDescent="0.25">
      <c r="A316" s="1">
        <v>2030</v>
      </c>
      <c r="B316" s="1">
        <v>3</v>
      </c>
      <c r="E316" s="1">
        <v>1</v>
      </c>
      <c r="F316" s="1">
        <v>1</v>
      </c>
    </row>
    <row r="317" spans="1:6" x14ac:dyDescent="0.25">
      <c r="A317" s="1">
        <v>2030</v>
      </c>
      <c r="B317" s="1">
        <v>4</v>
      </c>
      <c r="E317" s="1">
        <v>1</v>
      </c>
      <c r="F317" s="1">
        <v>1</v>
      </c>
    </row>
    <row r="318" spans="1:6" x14ac:dyDescent="0.25">
      <c r="A318" s="1">
        <v>2030</v>
      </c>
      <c r="B318" s="1">
        <v>5</v>
      </c>
      <c r="E318" s="1">
        <v>1</v>
      </c>
      <c r="F318" s="1">
        <v>1</v>
      </c>
    </row>
    <row r="319" spans="1:6" x14ac:dyDescent="0.25">
      <c r="A319" s="1">
        <v>2030</v>
      </c>
      <c r="B319" s="1">
        <v>6</v>
      </c>
      <c r="E319" s="1">
        <v>1</v>
      </c>
      <c r="F319" s="1">
        <v>1</v>
      </c>
    </row>
    <row r="320" spans="1:6" x14ac:dyDescent="0.25">
      <c r="A320" s="1">
        <v>2030</v>
      </c>
      <c r="B320" s="1">
        <v>7</v>
      </c>
      <c r="E320" s="1">
        <v>1</v>
      </c>
      <c r="F320" s="1">
        <v>1</v>
      </c>
    </row>
    <row r="321" spans="1:6" x14ac:dyDescent="0.25">
      <c r="A321" s="1">
        <v>2030</v>
      </c>
      <c r="B321" s="1">
        <v>8</v>
      </c>
      <c r="E321" s="1">
        <v>1</v>
      </c>
      <c r="F321" s="1">
        <v>1</v>
      </c>
    </row>
    <row r="322" spans="1:6" x14ac:dyDescent="0.25">
      <c r="A322" s="1">
        <v>2030</v>
      </c>
      <c r="B322" s="1">
        <v>9</v>
      </c>
      <c r="E322" s="1">
        <v>1</v>
      </c>
      <c r="F322" s="1">
        <v>1</v>
      </c>
    </row>
    <row r="323" spans="1:6" x14ac:dyDescent="0.25">
      <c r="A323" s="1">
        <v>2030</v>
      </c>
      <c r="B323" s="1">
        <v>10</v>
      </c>
      <c r="E323" s="1">
        <v>1</v>
      </c>
      <c r="F323" s="1">
        <v>1</v>
      </c>
    </row>
    <row r="324" spans="1:6" x14ac:dyDescent="0.25">
      <c r="A324" s="1">
        <v>2030</v>
      </c>
      <c r="B324" s="1">
        <v>11</v>
      </c>
      <c r="E324" s="1">
        <v>1</v>
      </c>
      <c r="F324" s="1">
        <v>1</v>
      </c>
    </row>
    <row r="325" spans="1:6" x14ac:dyDescent="0.25">
      <c r="A325" s="1">
        <v>2030</v>
      </c>
      <c r="B325" s="1">
        <v>12</v>
      </c>
      <c r="E325" s="1">
        <v>1</v>
      </c>
      <c r="F325" s="1">
        <v>1</v>
      </c>
    </row>
  </sheetData>
  <mergeCells count="1">
    <mergeCell ref="H1:I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H1" sqref="H1:I1"/>
    </sheetView>
  </sheetViews>
  <sheetFormatPr defaultRowHeight="15" x14ac:dyDescent="0.25"/>
  <cols>
    <col min="1" max="1" width="9.85546875" bestFit="1" customWidth="1"/>
    <col min="2" max="2" width="10.85546875" bestFit="1" customWidth="1"/>
    <col min="4" max="5" width="5.5703125" bestFit="1" customWidth="1"/>
    <col min="6" max="6" width="10" bestFit="1" customWidth="1"/>
  </cols>
  <sheetData>
    <row r="1" spans="1:9" ht="27.6" customHeight="1" x14ac:dyDescent="0.2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H1" s="109" t="s">
        <v>123</v>
      </c>
      <c r="I1" s="109"/>
    </row>
    <row r="2" spans="1:9" ht="14.45" x14ac:dyDescent="0.3">
      <c r="A2" s="1" t="s">
        <v>8</v>
      </c>
      <c r="B2" s="5">
        <v>0.99339875014674295</v>
      </c>
      <c r="C2" s="2">
        <v>3176.944</v>
      </c>
      <c r="D2" s="5">
        <v>0.99339875014674295</v>
      </c>
    </row>
  </sheetData>
  <mergeCells count="1">
    <mergeCell ref="H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6"/>
  <sheetViews>
    <sheetView workbookViewId="0">
      <selection activeCell="I1" sqref="I1:J1"/>
    </sheetView>
  </sheetViews>
  <sheetFormatPr defaultRowHeight="15" x14ac:dyDescent="0.25"/>
  <cols>
    <col min="1" max="1" width="5" bestFit="1" customWidth="1"/>
    <col min="2" max="2" width="6.85546875" bestFit="1" customWidth="1"/>
    <col min="4" max="4" width="7" bestFit="1" customWidth="1"/>
    <col min="5" max="5" width="9.85546875" bestFit="1" customWidth="1"/>
    <col min="6" max="6" width="6.42578125" bestFit="1" customWidth="1"/>
    <col min="7" max="7" width="9.5703125" bestFit="1" customWidth="1"/>
  </cols>
  <sheetData>
    <row r="1" spans="1:10" ht="27" customHeight="1" x14ac:dyDescent="0.25">
      <c r="A1" s="4" t="s">
        <v>0</v>
      </c>
      <c r="B1" s="4" t="s">
        <v>1</v>
      </c>
      <c r="C1" s="4" t="s">
        <v>3</v>
      </c>
      <c r="D1" s="4" t="s">
        <v>7</v>
      </c>
      <c r="E1" s="4" t="s">
        <v>8</v>
      </c>
      <c r="F1" s="4" t="s">
        <v>9</v>
      </c>
      <c r="G1" s="4" t="s">
        <v>10</v>
      </c>
      <c r="I1" s="109" t="s">
        <v>124</v>
      </c>
      <c r="J1" s="109"/>
    </row>
    <row r="2" spans="1:10" ht="14.45" x14ac:dyDescent="0.3">
      <c r="A2" s="1">
        <v>2004</v>
      </c>
      <c r="B2" s="1">
        <v>1</v>
      </c>
      <c r="C2" s="2">
        <v>2675.6425266055999</v>
      </c>
      <c r="D2" s="2">
        <v>28.2348574645311</v>
      </c>
      <c r="E2" s="2">
        <v>2647.4076691410701</v>
      </c>
      <c r="F2" s="2">
        <v>0</v>
      </c>
      <c r="G2" s="2">
        <v>0</v>
      </c>
    </row>
    <row r="3" spans="1:10" ht="14.45" x14ac:dyDescent="0.3">
      <c r="A3" s="1">
        <v>2004</v>
      </c>
      <c r="B3" s="1">
        <v>2</v>
      </c>
      <c r="C3" s="2">
        <v>2686.6983360515601</v>
      </c>
      <c r="D3" s="2">
        <v>28.2348574645311</v>
      </c>
      <c r="E3" s="2">
        <v>2658.3350553926798</v>
      </c>
      <c r="F3" s="2">
        <v>0.12842319434594199</v>
      </c>
      <c r="G3" s="2">
        <v>0</v>
      </c>
    </row>
    <row r="4" spans="1:10" ht="14.45" x14ac:dyDescent="0.3">
      <c r="A4" s="1">
        <v>2004</v>
      </c>
      <c r="B4" s="1">
        <v>3</v>
      </c>
      <c r="C4" s="2">
        <v>2708.42688225968</v>
      </c>
      <c r="D4" s="2">
        <v>28.2348574645311</v>
      </c>
      <c r="E4" s="2">
        <v>2677.2096316454699</v>
      </c>
      <c r="F4" s="2">
        <v>2.98239314967805</v>
      </c>
      <c r="G4" s="2">
        <v>0</v>
      </c>
    </row>
    <row r="5" spans="1:10" ht="14.45" x14ac:dyDescent="0.3">
      <c r="A5" s="1">
        <v>2004</v>
      </c>
      <c r="B5" s="1">
        <v>4</v>
      </c>
      <c r="C5" s="2">
        <v>2723.6159191808301</v>
      </c>
      <c r="D5" s="2">
        <v>28.2348574645311</v>
      </c>
      <c r="E5" s="2">
        <v>2694.0974103979702</v>
      </c>
      <c r="F5" s="2">
        <v>1.28365131832697</v>
      </c>
      <c r="G5" s="2">
        <v>0</v>
      </c>
    </row>
    <row r="6" spans="1:10" ht="14.45" x14ac:dyDescent="0.3">
      <c r="A6" s="1">
        <v>2004</v>
      </c>
      <c r="B6" s="1">
        <v>5</v>
      </c>
      <c r="C6" s="2">
        <v>2746.56489568283</v>
      </c>
      <c r="D6" s="2">
        <v>28.2348574645311</v>
      </c>
      <c r="E6" s="2">
        <v>2714.9587841510502</v>
      </c>
      <c r="F6" s="2">
        <v>3.37125406725136</v>
      </c>
      <c r="G6" s="2">
        <v>0</v>
      </c>
    </row>
    <row r="7" spans="1:10" ht="14.45" x14ac:dyDescent="0.3">
      <c r="A7" s="1">
        <v>2004</v>
      </c>
      <c r="B7" s="1">
        <v>6</v>
      </c>
      <c r="C7" s="2">
        <v>2759.9628388207698</v>
      </c>
      <c r="D7" s="2">
        <v>28.2348574645311</v>
      </c>
      <c r="E7" s="2">
        <v>2730.8531641534</v>
      </c>
      <c r="F7" s="2">
        <v>0.87481720283813003</v>
      </c>
      <c r="G7" s="2">
        <v>0</v>
      </c>
    </row>
    <row r="8" spans="1:10" ht="14.45" x14ac:dyDescent="0.3">
      <c r="A8" s="1">
        <v>2004</v>
      </c>
      <c r="B8" s="1">
        <v>7</v>
      </c>
      <c r="C8" s="2">
        <v>2779.49731654672</v>
      </c>
      <c r="D8" s="2">
        <v>28.2348574645311</v>
      </c>
      <c r="E8" s="2">
        <v>2748.7343416560402</v>
      </c>
      <c r="F8" s="2">
        <v>2.5281174261544899</v>
      </c>
      <c r="G8" s="2">
        <v>0</v>
      </c>
    </row>
    <row r="9" spans="1:10" ht="14.45" x14ac:dyDescent="0.3">
      <c r="A9" s="1">
        <v>2004</v>
      </c>
      <c r="B9" s="1">
        <v>8</v>
      </c>
      <c r="C9" s="2">
        <v>2796.8272291599801</v>
      </c>
      <c r="D9" s="2">
        <v>28.2348574645311</v>
      </c>
      <c r="E9" s="2">
        <v>2766.6155191586799</v>
      </c>
      <c r="F9" s="2">
        <v>1.9768525367712799</v>
      </c>
      <c r="G9" s="2">
        <v>0</v>
      </c>
    </row>
    <row r="10" spans="1:10" ht="14.45" x14ac:dyDescent="0.3">
      <c r="A10" s="1">
        <v>2004</v>
      </c>
      <c r="B10" s="1">
        <v>9</v>
      </c>
      <c r="C10" s="2">
        <v>2805.4805787686901</v>
      </c>
      <c r="D10" s="2">
        <v>28.2348574645311</v>
      </c>
      <c r="E10" s="2">
        <v>2777.5429054102901</v>
      </c>
      <c r="F10" s="2">
        <v>-0.29718410613440899</v>
      </c>
      <c r="G10" s="2">
        <v>0</v>
      </c>
    </row>
    <row r="11" spans="1:10" ht="14.45" x14ac:dyDescent="0.3">
      <c r="A11" s="1">
        <v>2004</v>
      </c>
      <c r="B11" s="1">
        <v>10</v>
      </c>
      <c r="C11" s="2">
        <v>2810.48774891007</v>
      </c>
      <c r="D11" s="2">
        <v>28.2348574645311</v>
      </c>
      <c r="E11" s="2">
        <v>2783.5032979111702</v>
      </c>
      <c r="F11" s="2">
        <v>-1.25040646563502</v>
      </c>
      <c r="G11" s="2">
        <v>0</v>
      </c>
    </row>
    <row r="12" spans="1:10" ht="14.45" x14ac:dyDescent="0.3">
      <c r="A12" s="1">
        <v>2004</v>
      </c>
      <c r="B12" s="1">
        <v>11</v>
      </c>
      <c r="C12" s="2">
        <v>2818.1574691791502</v>
      </c>
      <c r="D12" s="2">
        <v>28.2348574645311</v>
      </c>
      <c r="E12" s="2">
        <v>2790.4570891622002</v>
      </c>
      <c r="F12" s="2">
        <v>-0.53447744758068405</v>
      </c>
      <c r="G12" s="2">
        <v>0</v>
      </c>
    </row>
    <row r="13" spans="1:10" ht="14.45" x14ac:dyDescent="0.3">
      <c r="A13" s="1">
        <v>2004</v>
      </c>
      <c r="B13" s="1">
        <v>12</v>
      </c>
      <c r="C13" s="2">
        <v>2843.80777864436</v>
      </c>
      <c r="D13" s="2">
        <v>28.2348574645311</v>
      </c>
      <c r="E13" s="2">
        <v>2811.3184629152802</v>
      </c>
      <c r="F13" s="2">
        <v>4.2544582645496103</v>
      </c>
      <c r="G13" s="2">
        <v>0</v>
      </c>
    </row>
    <row r="14" spans="1:10" ht="14.45" x14ac:dyDescent="0.3">
      <c r="A14" s="1">
        <v>2005</v>
      </c>
      <c r="B14" s="1">
        <v>1</v>
      </c>
      <c r="C14" s="2">
        <v>2856.2352612849199</v>
      </c>
      <c r="D14" s="2">
        <v>28.2348574645311</v>
      </c>
      <c r="E14" s="2">
        <v>2827.21284291763</v>
      </c>
      <c r="F14" s="2">
        <v>0.78756090275828705</v>
      </c>
      <c r="G14" s="2">
        <v>0</v>
      </c>
    </row>
    <row r="15" spans="1:10" ht="14.45" x14ac:dyDescent="0.3">
      <c r="A15" s="1">
        <v>2005</v>
      </c>
      <c r="B15" s="1">
        <v>2</v>
      </c>
      <c r="C15" s="2">
        <v>2866.6498208941998</v>
      </c>
      <c r="D15" s="2">
        <v>28.2348574645311</v>
      </c>
      <c r="E15" s="2">
        <v>2838.1402291692498</v>
      </c>
      <c r="F15" s="2">
        <v>0.274734260422065</v>
      </c>
      <c r="G15" s="2">
        <v>0</v>
      </c>
    </row>
    <row r="16" spans="1:10" ht="14.45" x14ac:dyDescent="0.3">
      <c r="A16" s="1">
        <v>2005</v>
      </c>
      <c r="B16" s="1">
        <v>3</v>
      </c>
      <c r="C16" s="2">
        <v>2875.0822256338902</v>
      </c>
      <c r="D16" s="2">
        <v>28.2348574645311</v>
      </c>
      <c r="E16" s="2">
        <v>2847.0808179205701</v>
      </c>
      <c r="F16" s="2">
        <v>-0.23344975120835401</v>
      </c>
      <c r="G16" s="2">
        <v>0</v>
      </c>
    </row>
    <row r="17" spans="1:7" ht="14.45" x14ac:dyDescent="0.3">
      <c r="A17" s="1">
        <v>2005</v>
      </c>
      <c r="B17" s="1">
        <v>4</v>
      </c>
      <c r="C17" s="2">
        <v>2876.11081714791</v>
      </c>
      <c r="D17" s="2">
        <v>28.2348574645311</v>
      </c>
      <c r="E17" s="2">
        <v>2850.0610141710099</v>
      </c>
      <c r="F17" s="2">
        <v>-2.1850544876269899</v>
      </c>
      <c r="G17" s="2">
        <v>0</v>
      </c>
    </row>
    <row r="18" spans="1:7" ht="14.45" x14ac:dyDescent="0.3">
      <c r="A18" s="1">
        <v>2005</v>
      </c>
      <c r="B18" s="1">
        <v>5</v>
      </c>
      <c r="C18" s="2">
        <v>2887.9151539634199</v>
      </c>
      <c r="D18" s="2">
        <v>28.2348574645311</v>
      </c>
      <c r="E18" s="2">
        <v>2859.0016029223302</v>
      </c>
      <c r="F18" s="2">
        <v>0.67869357655899898</v>
      </c>
      <c r="G18" s="2">
        <v>0</v>
      </c>
    </row>
    <row r="19" spans="1:7" ht="14.45" x14ac:dyDescent="0.3">
      <c r="A19" s="1">
        <v>2005</v>
      </c>
      <c r="B19" s="1">
        <v>6</v>
      </c>
      <c r="C19" s="2">
        <v>2894.4956266259801</v>
      </c>
      <c r="D19" s="2">
        <v>28.2348574645311</v>
      </c>
      <c r="E19" s="2">
        <v>2866.9487929235002</v>
      </c>
      <c r="F19" s="2">
        <v>-0.688023762048942</v>
      </c>
      <c r="G19" s="2">
        <v>0</v>
      </c>
    </row>
    <row r="20" spans="1:7" ht="14.45" x14ac:dyDescent="0.3">
      <c r="A20" s="1">
        <v>2005</v>
      </c>
      <c r="B20" s="1">
        <v>7</v>
      </c>
      <c r="C20" s="2">
        <v>2900.2474828980799</v>
      </c>
      <c r="D20" s="2">
        <v>28.2348574645311</v>
      </c>
      <c r="E20" s="2">
        <v>2872.9091854243802</v>
      </c>
      <c r="F20" s="2">
        <v>-0.89655999082970095</v>
      </c>
      <c r="G20" s="2">
        <v>0</v>
      </c>
    </row>
    <row r="21" spans="1:7" ht="14.45" x14ac:dyDescent="0.3">
      <c r="A21" s="1">
        <v>2005</v>
      </c>
      <c r="B21" s="1">
        <v>8</v>
      </c>
      <c r="C21" s="2">
        <v>2909.0023240515102</v>
      </c>
      <c r="D21" s="2">
        <v>28.2348574645311</v>
      </c>
      <c r="E21" s="2">
        <v>2880.8563754255601</v>
      </c>
      <c r="F21" s="2">
        <v>-8.8908838576117005E-2</v>
      </c>
      <c r="G21" s="2">
        <v>0</v>
      </c>
    </row>
    <row r="22" spans="1:7" ht="14.45" x14ac:dyDescent="0.3">
      <c r="A22" s="1">
        <v>2005</v>
      </c>
      <c r="B22" s="1">
        <v>9</v>
      </c>
      <c r="C22" s="2">
        <v>2919.3836379248201</v>
      </c>
      <c r="D22" s="2">
        <v>28.2348574645311</v>
      </c>
      <c r="E22" s="2">
        <v>2890.7903629270199</v>
      </c>
      <c r="F22" s="2">
        <v>0.358417533262127</v>
      </c>
      <c r="G22" s="2">
        <v>0</v>
      </c>
    </row>
    <row r="23" spans="1:7" ht="14.45" x14ac:dyDescent="0.3">
      <c r="A23" s="1">
        <v>2005</v>
      </c>
      <c r="B23" s="1">
        <v>10</v>
      </c>
      <c r="C23" s="2">
        <v>2923.7700326629001</v>
      </c>
      <c r="D23" s="2">
        <v>28.2348574645311</v>
      </c>
      <c r="E23" s="2">
        <v>2896.7507554279</v>
      </c>
      <c r="F23" s="2">
        <v>-1.21558022953468</v>
      </c>
      <c r="G23" s="2">
        <v>0</v>
      </c>
    </row>
    <row r="24" spans="1:7" ht="14.45" x14ac:dyDescent="0.3">
      <c r="A24" s="1">
        <v>2005</v>
      </c>
      <c r="B24" s="1">
        <v>11</v>
      </c>
      <c r="C24" s="2">
        <v>2934.3680704285298</v>
      </c>
      <c r="D24" s="2">
        <v>28.2348574645311</v>
      </c>
      <c r="E24" s="2">
        <v>2905.6913441792199</v>
      </c>
      <c r="F24" s="2">
        <v>0.44186878477330499</v>
      </c>
      <c r="G24" s="2">
        <v>0</v>
      </c>
    </row>
    <row r="25" spans="1:7" ht="14.45" x14ac:dyDescent="0.3">
      <c r="A25" s="1">
        <v>2005</v>
      </c>
      <c r="B25" s="1">
        <v>12</v>
      </c>
      <c r="C25" s="2">
        <v>2934.6186529625002</v>
      </c>
      <c r="D25" s="2">
        <v>28.2348574645311</v>
      </c>
      <c r="E25" s="2">
        <v>2908.6715404296601</v>
      </c>
      <c r="F25" s="2">
        <v>-2.2877449316993101</v>
      </c>
      <c r="G25" s="2">
        <v>0</v>
      </c>
    </row>
    <row r="26" spans="1:7" ht="14.45" x14ac:dyDescent="0.3">
      <c r="A26" s="1">
        <v>2006</v>
      </c>
      <c r="B26" s="1">
        <v>1</v>
      </c>
      <c r="C26" s="2">
        <v>2948.0551426183101</v>
      </c>
      <c r="D26" s="2">
        <v>28.2348574645311</v>
      </c>
      <c r="E26" s="2">
        <v>2918.6055279311299</v>
      </c>
      <c r="F26" s="2">
        <v>1.2147572226449499</v>
      </c>
      <c r="G26" s="2">
        <v>0</v>
      </c>
    </row>
    <row r="27" spans="1:7" ht="14.45" x14ac:dyDescent="0.3">
      <c r="A27" s="1">
        <v>2006</v>
      </c>
      <c r="B27" s="1">
        <v>2</v>
      </c>
      <c r="C27" s="2">
        <v>2947.28600434383</v>
      </c>
      <c r="D27" s="2">
        <v>28.2348574645311</v>
      </c>
      <c r="E27" s="2">
        <v>2921.5857241815702</v>
      </c>
      <c r="F27" s="2">
        <v>-2.5345773022768299</v>
      </c>
      <c r="G27" s="2">
        <v>0</v>
      </c>
    </row>
    <row r="28" spans="1:7" ht="14.45" x14ac:dyDescent="0.3">
      <c r="A28" s="1">
        <v>2006</v>
      </c>
      <c r="B28" s="1">
        <v>3</v>
      </c>
      <c r="C28" s="2">
        <v>2952.9729239752401</v>
      </c>
      <c r="D28" s="2">
        <v>28.2348574645311</v>
      </c>
      <c r="E28" s="2">
        <v>2925.5593191821599</v>
      </c>
      <c r="F28" s="2">
        <v>-0.82125267145283898</v>
      </c>
      <c r="G28" s="2">
        <v>0</v>
      </c>
    </row>
    <row r="29" spans="1:7" ht="14.45" x14ac:dyDescent="0.3">
      <c r="A29" s="1">
        <v>2006</v>
      </c>
      <c r="B29" s="1">
        <v>4</v>
      </c>
      <c r="C29" s="2">
        <v>2949.5772329346501</v>
      </c>
      <c r="D29" s="2">
        <v>28.2348574645311</v>
      </c>
      <c r="E29" s="2">
        <v>2924.56592043201</v>
      </c>
      <c r="F29" s="2">
        <v>-3.2235449618942802</v>
      </c>
      <c r="G29" s="2">
        <v>0</v>
      </c>
    </row>
    <row r="30" spans="1:7" ht="14.45" x14ac:dyDescent="0.3">
      <c r="A30" s="1">
        <v>2006</v>
      </c>
      <c r="B30" s="1">
        <v>5</v>
      </c>
      <c r="C30" s="2">
        <v>2950.7971432756099</v>
      </c>
      <c r="D30" s="2">
        <v>28.2348574645311</v>
      </c>
      <c r="E30" s="2">
        <v>2924.56592043201</v>
      </c>
      <c r="F30" s="2">
        <v>-2.0036346209344602</v>
      </c>
      <c r="G30" s="2">
        <v>0</v>
      </c>
    </row>
    <row r="31" spans="1:7" ht="14.45" x14ac:dyDescent="0.3">
      <c r="A31" s="1">
        <v>2006</v>
      </c>
      <c r="B31" s="1">
        <v>6</v>
      </c>
      <c r="C31" s="2">
        <v>2969.2960043560402</v>
      </c>
      <c r="D31" s="2">
        <v>28.2348574645311</v>
      </c>
      <c r="E31" s="2">
        <v>2938.47350293407</v>
      </c>
      <c r="F31" s="2">
        <v>2.5876439574472001</v>
      </c>
      <c r="G31" s="2">
        <v>0</v>
      </c>
    </row>
    <row r="32" spans="1:7" ht="14.45" x14ac:dyDescent="0.3">
      <c r="A32" s="1">
        <v>2006</v>
      </c>
      <c r="B32" s="1">
        <v>7</v>
      </c>
      <c r="C32" s="2">
        <v>2974.8241039495301</v>
      </c>
      <c r="D32" s="2">
        <v>28.2348574645311</v>
      </c>
      <c r="E32" s="2">
        <v>2947.4140916853898</v>
      </c>
      <c r="F32" s="2">
        <v>-0.82484520038815401</v>
      </c>
      <c r="G32" s="2">
        <v>0</v>
      </c>
    </row>
    <row r="33" spans="1:7" ht="14.45" x14ac:dyDescent="0.3">
      <c r="A33" s="1">
        <v>2006</v>
      </c>
      <c r="B33" s="1">
        <v>8</v>
      </c>
      <c r="C33" s="2">
        <v>2978.2487254204798</v>
      </c>
      <c r="D33" s="2">
        <v>28.2348574645311</v>
      </c>
      <c r="E33" s="2">
        <v>2951.38768668597</v>
      </c>
      <c r="F33" s="2">
        <v>-1.37381873002505</v>
      </c>
      <c r="G33" s="2">
        <v>0</v>
      </c>
    </row>
    <row r="34" spans="1:7" ht="14.45" x14ac:dyDescent="0.3">
      <c r="A34" s="1">
        <v>2006</v>
      </c>
      <c r="B34" s="1">
        <v>9</v>
      </c>
      <c r="C34" s="2">
        <v>2977.0184217514002</v>
      </c>
      <c r="D34" s="2">
        <v>28.2348574645311</v>
      </c>
      <c r="E34" s="2">
        <v>2951.38768668597</v>
      </c>
      <c r="F34" s="2">
        <v>-2.6041223991010201</v>
      </c>
      <c r="G34" s="2">
        <v>0</v>
      </c>
    </row>
    <row r="35" spans="1:7" x14ac:dyDescent="0.25">
      <c r="A35" s="1">
        <v>2006</v>
      </c>
      <c r="B35" s="1">
        <v>10</v>
      </c>
      <c r="C35" s="2">
        <v>2972.04980654579</v>
      </c>
      <c r="D35" s="2">
        <v>28.2348574645311</v>
      </c>
      <c r="E35" s="2">
        <v>2947.4140916853898</v>
      </c>
      <c r="F35" s="2">
        <v>-3.5991426041277901</v>
      </c>
      <c r="G35" s="2">
        <v>0</v>
      </c>
    </row>
    <row r="36" spans="1:7" x14ac:dyDescent="0.25">
      <c r="A36" s="1">
        <v>2006</v>
      </c>
      <c r="B36" s="1">
        <v>11</v>
      </c>
      <c r="C36" s="2">
        <v>2983.3033521860698</v>
      </c>
      <c r="D36" s="2">
        <v>28.2348574645311</v>
      </c>
      <c r="E36" s="2">
        <v>2954.3678829364098</v>
      </c>
      <c r="F36" s="2">
        <v>0.70061178511969002</v>
      </c>
      <c r="G36" s="2">
        <v>0</v>
      </c>
    </row>
    <row r="37" spans="1:7" x14ac:dyDescent="0.25">
      <c r="A37" s="1">
        <v>2006</v>
      </c>
      <c r="B37" s="1">
        <v>12</v>
      </c>
      <c r="C37" s="2">
        <v>2995.4923027487098</v>
      </c>
      <c r="D37" s="2">
        <v>28.2348574645311</v>
      </c>
      <c r="E37" s="2">
        <v>2966.28866793818</v>
      </c>
      <c r="F37" s="2">
        <v>0.968777346002753</v>
      </c>
      <c r="G37" s="2">
        <v>0</v>
      </c>
    </row>
    <row r="38" spans="1:7" x14ac:dyDescent="0.25">
      <c r="A38" s="1">
        <v>2007</v>
      </c>
      <c r="B38" s="1">
        <v>1</v>
      </c>
      <c r="C38" s="2">
        <v>2996.52399716012</v>
      </c>
      <c r="D38" s="2">
        <v>28.2348574645311</v>
      </c>
      <c r="E38" s="2">
        <v>2970.2622629387602</v>
      </c>
      <c r="F38" s="2">
        <v>-1.9731232431763599</v>
      </c>
      <c r="G38" s="2">
        <v>0</v>
      </c>
    </row>
    <row r="39" spans="1:7" x14ac:dyDescent="0.25">
      <c r="A39" s="1">
        <v>2007</v>
      </c>
      <c r="B39" s="1">
        <v>2</v>
      </c>
      <c r="C39" s="2">
        <v>3012.3851728659802</v>
      </c>
      <c r="D39" s="2">
        <v>28.2348574645311</v>
      </c>
      <c r="E39" s="2">
        <v>2982.1830479405198</v>
      </c>
      <c r="F39" s="2">
        <v>1.96726746092372</v>
      </c>
      <c r="G39" s="2">
        <v>0</v>
      </c>
    </row>
    <row r="40" spans="1:7" x14ac:dyDescent="0.25">
      <c r="A40" s="1">
        <v>2007</v>
      </c>
      <c r="B40" s="1">
        <v>3</v>
      </c>
      <c r="C40" s="2">
        <v>3009.3923089720702</v>
      </c>
      <c r="D40" s="2">
        <v>28.2348574645311</v>
      </c>
      <c r="E40" s="2">
        <v>2984.1698454408202</v>
      </c>
      <c r="F40" s="2">
        <v>-3.0123939332743199</v>
      </c>
      <c r="G40" s="2">
        <v>0</v>
      </c>
    </row>
    <row r="41" spans="1:7" x14ac:dyDescent="0.25">
      <c r="A41" s="1">
        <v>2007</v>
      </c>
      <c r="B41" s="1">
        <v>4</v>
      </c>
      <c r="C41" s="2">
        <v>3018.5834098995701</v>
      </c>
      <c r="D41" s="2">
        <v>28.2348574645311</v>
      </c>
      <c r="E41" s="2">
        <v>2990.1302379417002</v>
      </c>
      <c r="F41" s="2">
        <v>0.21831449334331399</v>
      </c>
      <c r="G41" s="2">
        <v>0</v>
      </c>
    </row>
    <row r="42" spans="1:7" x14ac:dyDescent="0.25">
      <c r="A42" s="1">
        <v>2007</v>
      </c>
      <c r="B42" s="1">
        <v>5</v>
      </c>
      <c r="C42" s="2">
        <v>3031.5132987874899</v>
      </c>
      <c r="D42" s="2">
        <v>28.2348574645311</v>
      </c>
      <c r="E42" s="2">
        <v>3002.0510229434599</v>
      </c>
      <c r="F42" s="2">
        <v>1.2274183795034299</v>
      </c>
      <c r="G42" s="2">
        <v>0</v>
      </c>
    </row>
    <row r="43" spans="1:7" x14ac:dyDescent="0.25">
      <c r="A43" s="1">
        <v>2007</v>
      </c>
      <c r="B43" s="1">
        <v>6</v>
      </c>
      <c r="C43" s="2">
        <v>3028.2208556730802</v>
      </c>
      <c r="D43" s="2">
        <v>28.2348574645311</v>
      </c>
      <c r="E43" s="2">
        <v>3003.0444216935998</v>
      </c>
      <c r="F43" s="2">
        <v>-3.0584234850602998</v>
      </c>
      <c r="G43" s="2">
        <v>0</v>
      </c>
    </row>
    <row r="44" spans="1:7" x14ac:dyDescent="0.25">
      <c r="A44" s="1">
        <v>2007</v>
      </c>
      <c r="B44" s="1">
        <v>7</v>
      </c>
      <c r="C44" s="2">
        <v>3034.8142787616098</v>
      </c>
      <c r="D44" s="2">
        <v>28.2348574645311</v>
      </c>
      <c r="E44" s="2">
        <v>3007.01801669419</v>
      </c>
      <c r="F44" s="2">
        <v>-0.438595397108202</v>
      </c>
      <c r="G44" s="2">
        <v>0</v>
      </c>
    </row>
    <row r="45" spans="1:7" x14ac:dyDescent="0.25">
      <c r="A45" s="1">
        <v>2007</v>
      </c>
      <c r="B45" s="1">
        <v>8</v>
      </c>
      <c r="C45" s="2">
        <v>3033.7982265382998</v>
      </c>
      <c r="D45" s="2">
        <v>28.2348574645311</v>
      </c>
      <c r="E45" s="2">
        <v>3008.0114154443399</v>
      </c>
      <c r="F45" s="2">
        <v>-2.4480463705658599</v>
      </c>
      <c r="G45" s="2">
        <v>0</v>
      </c>
    </row>
    <row r="46" spans="1:7" x14ac:dyDescent="0.25">
      <c r="A46" s="1">
        <v>2007</v>
      </c>
      <c r="B46" s="1">
        <v>9</v>
      </c>
      <c r="C46" s="2">
        <v>3047.6897578395901</v>
      </c>
      <c r="D46" s="2">
        <v>28.2348574645311</v>
      </c>
      <c r="E46" s="2">
        <v>3017.9454029458102</v>
      </c>
      <c r="F46" s="2">
        <v>1.50949742924922</v>
      </c>
      <c r="G46" s="2">
        <v>0</v>
      </c>
    </row>
    <row r="47" spans="1:7" x14ac:dyDescent="0.25">
      <c r="A47" s="1">
        <v>2007</v>
      </c>
      <c r="B47" s="1">
        <v>10</v>
      </c>
      <c r="C47" s="2">
        <v>3061.6363079878902</v>
      </c>
      <c r="D47" s="2">
        <v>28.2348574645311</v>
      </c>
      <c r="E47" s="2">
        <v>3031.8529854478602</v>
      </c>
      <c r="F47" s="2">
        <v>1.54846507549701</v>
      </c>
      <c r="G47" s="2">
        <v>0</v>
      </c>
    </row>
    <row r="48" spans="1:7" x14ac:dyDescent="0.25">
      <c r="A48" s="1">
        <v>2007</v>
      </c>
      <c r="B48" s="1">
        <v>11</v>
      </c>
      <c r="C48" s="2">
        <v>3062.03658043417</v>
      </c>
      <c r="D48" s="2">
        <v>28.2348574645311</v>
      </c>
      <c r="E48" s="2">
        <v>3035.8265804484499</v>
      </c>
      <c r="F48" s="2">
        <v>-2.0248574788088298</v>
      </c>
      <c r="G48" s="2">
        <v>0</v>
      </c>
    </row>
    <row r="49" spans="1:7" x14ac:dyDescent="0.25">
      <c r="A49" s="1">
        <v>2007</v>
      </c>
      <c r="B49" s="1">
        <v>12</v>
      </c>
      <c r="C49" s="2">
        <v>3065.9507351892398</v>
      </c>
      <c r="D49" s="2">
        <v>28.2348574645311</v>
      </c>
      <c r="E49" s="2">
        <v>3038.8067766988902</v>
      </c>
      <c r="F49" s="2">
        <v>-1.0908989741769799</v>
      </c>
      <c r="G49" s="2">
        <v>0</v>
      </c>
    </row>
    <row r="50" spans="1:7" x14ac:dyDescent="0.25">
      <c r="A50" s="1">
        <v>2008</v>
      </c>
      <c r="B50" s="1">
        <v>1</v>
      </c>
      <c r="C50" s="2">
        <v>3071.3078215093901</v>
      </c>
      <c r="D50" s="2">
        <v>28.2348574645311</v>
      </c>
      <c r="E50" s="2">
        <v>3043.7737704496199</v>
      </c>
      <c r="F50" s="2">
        <v>-0.70080640476044198</v>
      </c>
      <c r="G50" s="2">
        <v>0</v>
      </c>
    </row>
    <row r="51" spans="1:7" x14ac:dyDescent="0.25">
      <c r="A51" s="1">
        <v>2008</v>
      </c>
      <c r="B51" s="1">
        <v>2</v>
      </c>
      <c r="C51" s="2">
        <v>3081.5571359416299</v>
      </c>
      <c r="D51" s="2">
        <v>28.2348574645311</v>
      </c>
      <c r="E51" s="2">
        <v>3052.7143592009402</v>
      </c>
      <c r="F51" s="2">
        <v>0.607919276155371</v>
      </c>
      <c r="G51" s="2">
        <v>0</v>
      </c>
    </row>
    <row r="52" spans="1:7" x14ac:dyDescent="0.25">
      <c r="A52" s="1">
        <v>2008</v>
      </c>
      <c r="B52" s="1">
        <v>3</v>
      </c>
      <c r="C52" s="2">
        <v>3091.4015566213802</v>
      </c>
      <c r="D52" s="2">
        <v>28.2348574645311</v>
      </c>
      <c r="E52" s="2">
        <v>3062.64834670241</v>
      </c>
      <c r="F52" s="2">
        <v>0.51835245443953704</v>
      </c>
      <c r="G52" s="2">
        <v>0</v>
      </c>
    </row>
    <row r="53" spans="1:7" x14ac:dyDescent="0.25">
      <c r="A53" s="1">
        <v>2008</v>
      </c>
      <c r="B53" s="1">
        <v>4</v>
      </c>
      <c r="C53" s="2">
        <v>3104.09673878475</v>
      </c>
      <c r="D53" s="2">
        <v>28.2348574645311</v>
      </c>
      <c r="E53" s="2">
        <v>3074.5691317041701</v>
      </c>
      <c r="F53" s="2">
        <v>1.29274961604779</v>
      </c>
      <c r="G53" s="2">
        <v>0</v>
      </c>
    </row>
    <row r="54" spans="1:7" x14ac:dyDescent="0.25">
      <c r="A54" s="1">
        <v>2008</v>
      </c>
      <c r="B54" s="1">
        <v>5</v>
      </c>
      <c r="C54" s="2">
        <v>3099.5359634325901</v>
      </c>
      <c r="D54" s="2">
        <v>28.2348574645311</v>
      </c>
      <c r="E54" s="2">
        <v>3074.5691317041701</v>
      </c>
      <c r="F54" s="2">
        <v>-3.26802573611167</v>
      </c>
      <c r="G54" s="2">
        <v>0</v>
      </c>
    </row>
    <row r="55" spans="1:7" x14ac:dyDescent="0.25">
      <c r="A55" s="1">
        <v>2008</v>
      </c>
      <c r="B55" s="1">
        <v>6</v>
      </c>
      <c r="C55" s="2">
        <v>3106.5850379906201</v>
      </c>
      <c r="D55" s="2">
        <v>28.2348574645311</v>
      </c>
      <c r="E55" s="2">
        <v>3078.5427267047598</v>
      </c>
      <c r="F55" s="2">
        <v>-0.19254617866499801</v>
      </c>
      <c r="G55" s="2">
        <v>0</v>
      </c>
    </row>
    <row r="56" spans="1:7" x14ac:dyDescent="0.25">
      <c r="A56" s="1">
        <v>2008</v>
      </c>
      <c r="B56" s="1">
        <v>7</v>
      </c>
      <c r="C56" s="2">
        <v>3114.87385029084</v>
      </c>
      <c r="D56" s="2">
        <v>28.2348574645311</v>
      </c>
      <c r="E56" s="2">
        <v>3086.4899167059302</v>
      </c>
      <c r="F56" s="2">
        <v>0.14907612038086901</v>
      </c>
      <c r="G56" s="2">
        <v>0</v>
      </c>
    </row>
    <row r="57" spans="1:7" x14ac:dyDescent="0.25">
      <c r="A57" s="1">
        <v>2008</v>
      </c>
      <c r="B57" s="1">
        <v>8</v>
      </c>
      <c r="C57" s="2">
        <v>3120.01198135504</v>
      </c>
      <c r="D57" s="2">
        <v>28.2348574645311</v>
      </c>
      <c r="E57" s="2">
        <v>3092.4503092068098</v>
      </c>
      <c r="F57" s="2">
        <v>-0.67318531629871403</v>
      </c>
      <c r="G57" s="2">
        <v>0</v>
      </c>
    </row>
    <row r="58" spans="1:7" x14ac:dyDescent="0.25">
      <c r="A58" s="1">
        <v>2008</v>
      </c>
      <c r="B58" s="1">
        <v>9</v>
      </c>
      <c r="C58" s="2">
        <v>3143.8664680465899</v>
      </c>
      <c r="D58" s="2">
        <v>28.2348574645311</v>
      </c>
      <c r="E58" s="2">
        <v>3111.3248854596</v>
      </c>
      <c r="F58" s="2">
        <v>4.3067251224560996</v>
      </c>
      <c r="G58" s="2">
        <v>0</v>
      </c>
    </row>
    <row r="59" spans="1:7" x14ac:dyDescent="0.25">
      <c r="A59" s="1">
        <v>2008</v>
      </c>
      <c r="B59" s="1">
        <v>10</v>
      </c>
      <c r="C59" s="2">
        <v>3147.4705459940501</v>
      </c>
      <c r="D59" s="2">
        <v>28.2348574645311</v>
      </c>
      <c r="E59" s="2">
        <v>3120.2654742109198</v>
      </c>
      <c r="F59" s="2">
        <v>-1.0297856814017901</v>
      </c>
      <c r="G59" s="2">
        <v>0</v>
      </c>
    </row>
    <row r="60" spans="1:7" x14ac:dyDescent="0.25">
      <c r="A60" s="1">
        <v>2008</v>
      </c>
      <c r="B60" s="1">
        <v>11</v>
      </c>
      <c r="C60" s="2">
        <v>3158.3496329868799</v>
      </c>
      <c r="D60" s="2">
        <v>28.2348574645311</v>
      </c>
      <c r="E60" s="2">
        <v>3129.2060629622401</v>
      </c>
      <c r="F60" s="2">
        <v>0.90871256011178003</v>
      </c>
      <c r="G60" s="2">
        <v>0</v>
      </c>
    </row>
    <row r="61" spans="1:7" x14ac:dyDescent="0.25">
      <c r="A61" s="1">
        <v>2008</v>
      </c>
      <c r="B61" s="1">
        <v>12</v>
      </c>
      <c r="C61" s="2">
        <v>3161.2045503053901</v>
      </c>
      <c r="D61" s="2">
        <v>28.2348574645311</v>
      </c>
      <c r="E61" s="2">
        <v>3134.1730567129698</v>
      </c>
      <c r="F61" s="2">
        <v>-1.2033638721181901</v>
      </c>
      <c r="G61" s="2">
        <v>0</v>
      </c>
    </row>
    <row r="62" spans="1:7" x14ac:dyDescent="0.25">
      <c r="A62" s="1">
        <v>2009</v>
      </c>
      <c r="B62" s="1">
        <v>1</v>
      </c>
      <c r="C62" s="2">
        <v>3180.4686823206798</v>
      </c>
      <c r="D62" s="2">
        <v>28.2348574645311</v>
      </c>
      <c r="E62" s="2">
        <v>3149.0740379651802</v>
      </c>
      <c r="F62" s="2">
        <v>3.1597868909748299</v>
      </c>
      <c r="G62" s="2">
        <v>0</v>
      </c>
    </row>
    <row r="63" spans="1:7" x14ac:dyDescent="0.25">
      <c r="A63" s="1">
        <v>2009</v>
      </c>
      <c r="B63" s="1">
        <v>2</v>
      </c>
      <c r="C63" s="2">
        <v>3201.9536709079098</v>
      </c>
      <c r="D63" s="2">
        <v>28.2348574645311</v>
      </c>
      <c r="E63" s="2">
        <v>3169.9354117182602</v>
      </c>
      <c r="F63" s="2">
        <v>3.7834017251193499</v>
      </c>
      <c r="G63" s="2">
        <v>0</v>
      </c>
    </row>
    <row r="64" spans="1:7" x14ac:dyDescent="0.25">
      <c r="A64" s="1">
        <v>2009</v>
      </c>
      <c r="B64" s="1">
        <v>3</v>
      </c>
      <c r="C64" s="2">
        <v>3209.1142992744499</v>
      </c>
      <c r="D64" s="2">
        <v>28.2348574645311</v>
      </c>
      <c r="E64" s="2">
        <v>3180.8627979698699</v>
      </c>
      <c r="F64" s="2">
        <v>1.6643840047891E-2</v>
      </c>
      <c r="G64" s="2">
        <v>0</v>
      </c>
    </row>
    <row r="65" spans="1:7" x14ac:dyDescent="0.25">
      <c r="A65" s="1">
        <v>2009</v>
      </c>
      <c r="B65" s="1">
        <v>4</v>
      </c>
      <c r="C65" s="2">
        <v>3207.8944771628298</v>
      </c>
      <c r="D65" s="2">
        <v>28.2348574645311</v>
      </c>
      <c r="E65" s="2">
        <v>3181.8561967200199</v>
      </c>
      <c r="F65" s="2">
        <v>-2.1965770217229901</v>
      </c>
      <c r="G65" s="2">
        <v>0</v>
      </c>
    </row>
    <row r="66" spans="1:7" x14ac:dyDescent="0.25">
      <c r="A66" s="1">
        <v>2009</v>
      </c>
      <c r="B66" s="1">
        <v>5</v>
      </c>
      <c r="C66" s="2">
        <v>3212.3906548642999</v>
      </c>
      <c r="D66" s="2">
        <v>28.2348574645311</v>
      </c>
      <c r="E66" s="2">
        <v>3184.8363929704601</v>
      </c>
      <c r="F66" s="2">
        <v>-0.680595570686364</v>
      </c>
      <c r="G66" s="2">
        <v>0</v>
      </c>
    </row>
    <row r="67" spans="1:7" x14ac:dyDescent="0.25">
      <c r="A67" s="1">
        <v>2009</v>
      </c>
      <c r="B67" s="1">
        <v>6</v>
      </c>
      <c r="C67" s="2">
        <v>3218.8912992170199</v>
      </c>
      <c r="D67" s="2">
        <v>28.2348574645311</v>
      </c>
      <c r="E67" s="2">
        <v>3190.7967854713402</v>
      </c>
      <c r="F67" s="2">
        <v>-0.14034371885281899</v>
      </c>
      <c r="G67" s="2">
        <v>0</v>
      </c>
    </row>
    <row r="68" spans="1:7" x14ac:dyDescent="0.25">
      <c r="A68" s="1">
        <v>2009</v>
      </c>
      <c r="B68" s="1">
        <v>7</v>
      </c>
      <c r="C68" s="2">
        <v>3213.8506243684201</v>
      </c>
      <c r="D68" s="2">
        <v>28.2348574645311</v>
      </c>
      <c r="E68" s="2">
        <v>3188.8099879710498</v>
      </c>
      <c r="F68" s="2">
        <v>-3.19422106715865</v>
      </c>
      <c r="G68" s="2">
        <v>0</v>
      </c>
    </row>
    <row r="69" spans="1:7" x14ac:dyDescent="0.25">
      <c r="A69" s="1">
        <v>2009</v>
      </c>
      <c r="B69" s="1">
        <v>8</v>
      </c>
      <c r="C69" s="2">
        <v>3215.6614991799702</v>
      </c>
      <c r="D69" s="2">
        <v>28.2348574645311</v>
      </c>
      <c r="E69" s="2">
        <v>3188.8099879710498</v>
      </c>
      <c r="F69" s="2">
        <v>-1.38334625560447</v>
      </c>
      <c r="G69" s="2">
        <v>0</v>
      </c>
    </row>
    <row r="70" spans="1:7" x14ac:dyDescent="0.25">
      <c r="A70" s="1">
        <v>2009</v>
      </c>
      <c r="B70" s="1">
        <v>9</v>
      </c>
      <c r="C70" s="2">
        <v>3220.4215427776599</v>
      </c>
      <c r="D70" s="2">
        <v>28.2348574645311</v>
      </c>
      <c r="E70" s="2">
        <v>3192.78358297163</v>
      </c>
      <c r="F70" s="2">
        <v>-0.596897658508169</v>
      </c>
      <c r="G70" s="2">
        <v>0</v>
      </c>
    </row>
    <row r="71" spans="1:7" x14ac:dyDescent="0.25">
      <c r="A71" s="1">
        <v>2009</v>
      </c>
      <c r="B71" s="1">
        <v>10</v>
      </c>
      <c r="C71" s="2">
        <v>3225.4747414548901</v>
      </c>
      <c r="D71" s="2">
        <v>28.2348574645311</v>
      </c>
      <c r="E71" s="2">
        <v>3197.7505767223702</v>
      </c>
      <c r="F71" s="2">
        <v>-0.51069273201028398</v>
      </c>
      <c r="G71" s="2">
        <v>0</v>
      </c>
    </row>
    <row r="72" spans="1:7" x14ac:dyDescent="0.25">
      <c r="A72" s="1">
        <v>2009</v>
      </c>
      <c r="B72" s="1">
        <v>11</v>
      </c>
      <c r="C72" s="2">
        <v>3235.8332282687302</v>
      </c>
      <c r="D72" s="2">
        <v>28.2348574645311</v>
      </c>
      <c r="E72" s="2">
        <v>3206.69116547369</v>
      </c>
      <c r="F72" s="2">
        <v>0.90720533050853203</v>
      </c>
      <c r="G72" s="2">
        <v>0</v>
      </c>
    </row>
    <row r="73" spans="1:7" x14ac:dyDescent="0.25">
      <c r="A73" s="1">
        <v>2009</v>
      </c>
      <c r="B73" s="1">
        <v>12</v>
      </c>
      <c r="C73" s="2">
        <v>3257.81228934399</v>
      </c>
      <c r="D73" s="2">
        <v>28.2348574645311</v>
      </c>
      <c r="E73" s="2">
        <v>3225.5657417264802</v>
      </c>
      <c r="F73" s="2">
        <v>4.0116901529881899</v>
      </c>
      <c r="G73" s="2">
        <v>0</v>
      </c>
    </row>
    <row r="74" spans="1:7" x14ac:dyDescent="0.25">
      <c r="A74" s="1">
        <v>2010</v>
      </c>
      <c r="B74" s="1">
        <v>1</v>
      </c>
      <c r="C74" s="2">
        <v>3266.1480721611401</v>
      </c>
      <c r="D74" s="2">
        <v>28.2348574645311</v>
      </c>
      <c r="E74" s="2">
        <v>3237.4865267282398</v>
      </c>
      <c r="F74" s="2">
        <v>0.42668796837188</v>
      </c>
      <c r="G74" s="2">
        <v>0</v>
      </c>
    </row>
    <row r="75" spans="1:7" x14ac:dyDescent="0.25">
      <c r="A75" s="1">
        <v>2010</v>
      </c>
      <c r="B75" s="1">
        <v>2</v>
      </c>
      <c r="C75" s="2">
        <v>3267.2113753379899</v>
      </c>
      <c r="D75" s="2">
        <v>28.2348574645311</v>
      </c>
      <c r="E75" s="2">
        <v>3240.4667229786801</v>
      </c>
      <c r="F75" s="2">
        <v>-1.4902051052163201</v>
      </c>
      <c r="G75" s="2">
        <v>0</v>
      </c>
    </row>
    <row r="76" spans="1:7" x14ac:dyDescent="0.25">
      <c r="A76" s="1">
        <v>2010</v>
      </c>
      <c r="B76" s="1">
        <v>3</v>
      </c>
      <c r="C76" s="2">
        <v>3284.4138467219</v>
      </c>
      <c r="D76" s="2">
        <v>28.2348574645311</v>
      </c>
      <c r="E76" s="2">
        <v>3253.3809067305801</v>
      </c>
      <c r="F76" s="2">
        <v>2.7980825267877698</v>
      </c>
      <c r="G76" s="2">
        <v>0</v>
      </c>
    </row>
    <row r="77" spans="1:7" x14ac:dyDescent="0.25">
      <c r="A77" s="1">
        <v>2010</v>
      </c>
      <c r="B77" s="1">
        <v>4</v>
      </c>
      <c r="C77" s="2">
        <v>3286.34972388196</v>
      </c>
      <c r="D77" s="2">
        <v>28.2348574645311</v>
      </c>
      <c r="E77" s="2">
        <v>3259.3412992314602</v>
      </c>
      <c r="F77" s="2">
        <v>-1.2264328140349801</v>
      </c>
      <c r="G77" s="2">
        <v>0</v>
      </c>
    </row>
    <row r="78" spans="1:7" x14ac:dyDescent="0.25">
      <c r="A78" s="1">
        <v>2010</v>
      </c>
      <c r="B78" s="1">
        <v>5</v>
      </c>
      <c r="C78" s="2">
        <v>3292.4175112837502</v>
      </c>
      <c r="D78" s="2">
        <v>28.2348574645311</v>
      </c>
      <c r="E78" s="2">
        <v>3264.3082929821999</v>
      </c>
      <c r="F78" s="2">
        <v>-0.12563916298177</v>
      </c>
      <c r="G78" s="2">
        <v>0</v>
      </c>
    </row>
    <row r="79" spans="1:7" x14ac:dyDescent="0.25">
      <c r="A79" s="1">
        <v>2010</v>
      </c>
      <c r="B79" s="1">
        <v>6</v>
      </c>
      <c r="C79" s="2">
        <v>3297.0008997895402</v>
      </c>
      <c r="D79" s="2">
        <v>28.2348574645311</v>
      </c>
      <c r="E79" s="2">
        <v>3269.27528673293</v>
      </c>
      <c r="F79" s="2">
        <v>-0.50924440792778103</v>
      </c>
      <c r="G79" s="2">
        <v>0</v>
      </c>
    </row>
    <row r="80" spans="1:7" x14ac:dyDescent="0.25">
      <c r="A80" s="1">
        <v>2010</v>
      </c>
      <c r="B80" s="1">
        <v>7</v>
      </c>
      <c r="C80" s="2">
        <v>3306.1755158559799</v>
      </c>
      <c r="D80" s="2">
        <v>28.2348574645311</v>
      </c>
      <c r="E80" s="2">
        <v>3277.2224767341099</v>
      </c>
      <c r="F80" s="2">
        <v>0.718181657345212</v>
      </c>
      <c r="G80" s="2">
        <v>0</v>
      </c>
    </row>
    <row r="81" spans="1:7" x14ac:dyDescent="0.25">
      <c r="A81" s="1">
        <v>2010</v>
      </c>
      <c r="B81" s="1">
        <v>8</v>
      </c>
      <c r="C81" s="2">
        <v>3308.29011733375</v>
      </c>
      <c r="D81" s="2">
        <v>28.2348574645311</v>
      </c>
      <c r="E81" s="2">
        <v>3281.1960717346901</v>
      </c>
      <c r="F81" s="2">
        <v>-1.14081186547628</v>
      </c>
      <c r="G81" s="2">
        <v>0</v>
      </c>
    </row>
    <row r="82" spans="1:7" x14ac:dyDescent="0.25">
      <c r="A82" s="1">
        <v>2010</v>
      </c>
      <c r="B82" s="1">
        <v>9</v>
      </c>
      <c r="C82" s="2">
        <v>3310.2357439718699</v>
      </c>
      <c r="D82" s="2">
        <v>28.2348574645311</v>
      </c>
      <c r="E82" s="2">
        <v>3283.18286923499</v>
      </c>
      <c r="F82" s="2">
        <v>-1.18198272765039</v>
      </c>
      <c r="G82" s="2">
        <v>0</v>
      </c>
    </row>
    <row r="83" spans="1:7" x14ac:dyDescent="0.25">
      <c r="A83" s="1">
        <v>2010</v>
      </c>
      <c r="B83" s="1">
        <v>10</v>
      </c>
      <c r="C83" s="2">
        <v>3324.4159360774402</v>
      </c>
      <c r="D83" s="2">
        <v>28.2348574645311</v>
      </c>
      <c r="E83" s="2">
        <v>3294.1102554866002</v>
      </c>
      <c r="F83" s="2">
        <v>2.07082312631201</v>
      </c>
      <c r="G83" s="2">
        <v>0</v>
      </c>
    </row>
    <row r="84" spans="1:7" x14ac:dyDescent="0.25">
      <c r="A84" s="1">
        <v>2010</v>
      </c>
      <c r="B84" s="1">
        <v>11</v>
      </c>
      <c r="C84" s="2">
        <v>3340.96408653253</v>
      </c>
      <c r="D84" s="2">
        <v>28.2348574645311</v>
      </c>
      <c r="E84" s="2">
        <v>3310.00463548895</v>
      </c>
      <c r="F84" s="2">
        <v>2.7245935790515401</v>
      </c>
      <c r="G84" s="2">
        <v>0</v>
      </c>
    </row>
    <row r="85" spans="1:7" x14ac:dyDescent="0.25">
      <c r="A85" s="1">
        <v>2010</v>
      </c>
      <c r="B85" s="1">
        <v>12</v>
      </c>
      <c r="C85" s="2">
        <v>3353.9562397292302</v>
      </c>
      <c r="D85" s="2">
        <v>28.2348574645311</v>
      </c>
      <c r="E85" s="2">
        <v>3323.912217991</v>
      </c>
      <c r="F85" s="2">
        <v>1.8091642736963001</v>
      </c>
      <c r="G85" s="2">
        <v>0</v>
      </c>
    </row>
    <row r="86" spans="1:7" x14ac:dyDescent="0.25">
      <c r="A86" s="1">
        <v>2011</v>
      </c>
      <c r="B86" s="1">
        <v>1</v>
      </c>
      <c r="C86" s="2">
        <v>3357.4046840321498</v>
      </c>
      <c r="D86" s="2">
        <v>28.2348574645311</v>
      </c>
      <c r="E86" s="2">
        <v>3329.8726104918801</v>
      </c>
      <c r="F86" s="2">
        <v>-0.70278392426189396</v>
      </c>
      <c r="G86" s="2">
        <v>0</v>
      </c>
    </row>
    <row r="87" spans="1:7" x14ac:dyDescent="0.25">
      <c r="A87" s="1">
        <v>2011</v>
      </c>
      <c r="B87" s="1">
        <v>2</v>
      </c>
      <c r="C87" s="2">
        <v>3361.57642677069</v>
      </c>
      <c r="D87" s="2">
        <v>28.2348574645311</v>
      </c>
      <c r="E87" s="2">
        <v>3333.8462054924698</v>
      </c>
      <c r="F87" s="2">
        <v>-0.50463618630783502</v>
      </c>
      <c r="G87" s="2">
        <v>0</v>
      </c>
    </row>
    <row r="88" spans="1:7" x14ac:dyDescent="0.25">
      <c r="A88" s="1">
        <v>2011</v>
      </c>
      <c r="B88" s="1">
        <v>3</v>
      </c>
      <c r="C88" s="2">
        <v>3366.8409739755398</v>
      </c>
      <c r="D88" s="2">
        <v>28.2348574645311</v>
      </c>
      <c r="E88" s="2">
        <v>3338.8131992432</v>
      </c>
      <c r="F88" s="2">
        <v>-0.207082732194976</v>
      </c>
      <c r="G88" s="2">
        <v>0</v>
      </c>
    </row>
    <row r="89" spans="1:7" x14ac:dyDescent="0.25">
      <c r="A89" s="1">
        <v>2011</v>
      </c>
      <c r="B89" s="1">
        <v>4</v>
      </c>
      <c r="C89" s="2">
        <v>3374.4182309028502</v>
      </c>
      <c r="D89" s="2">
        <v>28.2348574645311</v>
      </c>
      <c r="E89" s="2">
        <v>3345.76699049423</v>
      </c>
      <c r="F89" s="2">
        <v>0.41638294408403498</v>
      </c>
      <c r="G89" s="2">
        <v>0</v>
      </c>
    </row>
    <row r="90" spans="1:7" x14ac:dyDescent="0.25">
      <c r="A90" s="1">
        <v>2011</v>
      </c>
      <c r="B90" s="1">
        <v>5</v>
      </c>
      <c r="C90" s="2">
        <v>3375.7540363674002</v>
      </c>
      <c r="D90" s="2">
        <v>28.2348574645311</v>
      </c>
      <c r="E90" s="2">
        <v>3348.7471867446702</v>
      </c>
      <c r="F90" s="2">
        <v>-1.2280078417993501</v>
      </c>
      <c r="G90" s="2">
        <v>0</v>
      </c>
    </row>
    <row r="91" spans="1:7" x14ac:dyDescent="0.25">
      <c r="A91" s="1">
        <v>2011</v>
      </c>
      <c r="B91" s="1">
        <v>6</v>
      </c>
      <c r="C91" s="2">
        <v>3371.2161913617101</v>
      </c>
      <c r="D91" s="2">
        <v>28.2348574645311</v>
      </c>
      <c r="E91" s="2">
        <v>3345.76699049423</v>
      </c>
      <c r="F91" s="2">
        <v>-2.78565659705419</v>
      </c>
      <c r="G91" s="2">
        <v>0</v>
      </c>
    </row>
    <row r="92" spans="1:7" x14ac:dyDescent="0.25">
      <c r="A92" s="1">
        <v>2011</v>
      </c>
      <c r="B92" s="1">
        <v>7</v>
      </c>
      <c r="C92" s="2">
        <v>3376.90437693187</v>
      </c>
      <c r="D92" s="2">
        <v>28.2348574645311</v>
      </c>
      <c r="E92" s="2">
        <v>3348.7471867446702</v>
      </c>
      <c r="F92" s="2">
        <v>-7.7667277329055706E-2</v>
      </c>
      <c r="G92" s="2">
        <v>0</v>
      </c>
    </row>
    <row r="93" spans="1:7" x14ac:dyDescent="0.25">
      <c r="A93" s="1">
        <v>2011</v>
      </c>
      <c r="B93" s="1">
        <v>8</v>
      </c>
      <c r="C93" s="2">
        <v>3374.8608823043</v>
      </c>
      <c r="D93" s="2">
        <v>28.2348574645311</v>
      </c>
      <c r="E93" s="2">
        <v>3348.7471867446702</v>
      </c>
      <c r="F93" s="2">
        <v>-2.1211619049022401</v>
      </c>
      <c r="G93" s="2">
        <v>0</v>
      </c>
    </row>
    <row r="94" spans="1:7" x14ac:dyDescent="0.25">
      <c r="A94" s="1">
        <v>2011</v>
      </c>
      <c r="B94" s="1">
        <v>9</v>
      </c>
      <c r="C94" s="2">
        <v>3382.3582687880498</v>
      </c>
      <c r="D94" s="2">
        <v>28.2348574645311</v>
      </c>
      <c r="E94" s="2">
        <v>3353.7141804953999</v>
      </c>
      <c r="F94" s="2">
        <v>0.40923082811332301</v>
      </c>
      <c r="G94" s="2">
        <v>0</v>
      </c>
    </row>
    <row r="95" spans="1:7" x14ac:dyDescent="0.25">
      <c r="A95" s="1">
        <v>2011</v>
      </c>
      <c r="B95" s="1">
        <v>10</v>
      </c>
      <c r="C95" s="2">
        <v>3386.4280703147301</v>
      </c>
      <c r="D95" s="2">
        <v>28.2348574645311</v>
      </c>
      <c r="E95" s="2">
        <v>3358.68117424614</v>
      </c>
      <c r="F95" s="2">
        <v>-0.48796139593969201</v>
      </c>
      <c r="G95" s="2">
        <v>0</v>
      </c>
    </row>
    <row r="96" spans="1:7" x14ac:dyDescent="0.25">
      <c r="A96" s="1">
        <v>2011</v>
      </c>
      <c r="B96" s="1">
        <v>11</v>
      </c>
      <c r="C96" s="2">
        <v>3401.1977985824801</v>
      </c>
      <c r="D96" s="2">
        <v>28.2348574645311</v>
      </c>
      <c r="E96" s="2">
        <v>3370.6019592479001</v>
      </c>
      <c r="F96" s="2">
        <v>2.3609818700497298</v>
      </c>
      <c r="G96" s="2">
        <v>0</v>
      </c>
    </row>
    <row r="97" spans="1:7" x14ac:dyDescent="0.25">
      <c r="A97" s="1">
        <v>2011</v>
      </c>
      <c r="B97" s="1">
        <v>12</v>
      </c>
      <c r="C97" s="2">
        <v>3417.5341567243099</v>
      </c>
      <c r="D97" s="2">
        <v>28.2348574645311</v>
      </c>
      <c r="E97" s="2">
        <v>3386.49633925025</v>
      </c>
      <c r="F97" s="2">
        <v>2.8029600095283098</v>
      </c>
      <c r="G97" s="2">
        <v>0</v>
      </c>
    </row>
    <row r="98" spans="1:7" x14ac:dyDescent="0.25">
      <c r="A98" s="1">
        <v>2012</v>
      </c>
      <c r="B98" s="1">
        <v>1</v>
      </c>
      <c r="C98" s="2">
        <v>3422.4864896016702</v>
      </c>
      <c r="D98" s="2">
        <v>28.2348574645311</v>
      </c>
      <c r="E98" s="2">
        <v>3394.4435292514199</v>
      </c>
      <c r="F98" s="2">
        <v>-0.19189711427998199</v>
      </c>
      <c r="G98" s="2">
        <v>0</v>
      </c>
    </row>
    <row r="99" spans="1:7" x14ac:dyDescent="0.25">
      <c r="A99" s="1">
        <v>2012</v>
      </c>
      <c r="B99" s="1">
        <v>2</v>
      </c>
      <c r="C99" s="2">
        <v>3401.7702349954502</v>
      </c>
      <c r="D99" s="2">
        <v>28.2348574645311</v>
      </c>
      <c r="E99" s="2">
        <v>3380.5359467493699</v>
      </c>
      <c r="F99" s="2">
        <v>-7.0005692184440704</v>
      </c>
      <c r="G99" s="2">
        <v>0</v>
      </c>
    </row>
    <row r="100" spans="1:7" x14ac:dyDescent="0.25">
      <c r="A100" s="1">
        <v>2012</v>
      </c>
      <c r="B100" s="1">
        <v>3</v>
      </c>
      <c r="C100" s="2">
        <v>3406.5072979009701</v>
      </c>
      <c r="D100" s="2">
        <v>28.2348574645311</v>
      </c>
      <c r="E100" s="2">
        <v>3378.5491492490701</v>
      </c>
      <c r="F100" s="2">
        <v>-0.27670881263747998</v>
      </c>
      <c r="G100" s="2">
        <v>0</v>
      </c>
    </row>
    <row r="101" spans="1:7" x14ac:dyDescent="0.25">
      <c r="A101" s="1">
        <v>2012</v>
      </c>
      <c r="B101" s="1">
        <v>4</v>
      </c>
      <c r="C101" s="2">
        <v>3407.5107988344098</v>
      </c>
      <c r="D101" s="2">
        <v>28.2348574645311</v>
      </c>
      <c r="E101" s="2">
        <v>3380.5359467493699</v>
      </c>
      <c r="F101" s="2">
        <v>-1.2600053794872099</v>
      </c>
      <c r="G101" s="2">
        <v>0</v>
      </c>
    </row>
    <row r="102" spans="1:7" x14ac:dyDescent="0.25">
      <c r="A102" s="1">
        <v>2012</v>
      </c>
      <c r="B102" s="1">
        <v>5</v>
      </c>
      <c r="C102" s="2">
        <v>3412.56089347948</v>
      </c>
      <c r="D102" s="2">
        <v>28.2348574645311</v>
      </c>
      <c r="E102" s="2">
        <v>3384.5095417499501</v>
      </c>
      <c r="F102" s="2">
        <v>-0.18350573500356401</v>
      </c>
      <c r="G102" s="2">
        <v>0</v>
      </c>
    </row>
    <row r="103" spans="1:7" x14ac:dyDescent="0.25">
      <c r="A103" s="1">
        <v>2012</v>
      </c>
      <c r="B103" s="1">
        <v>6</v>
      </c>
      <c r="C103" s="2">
        <v>3418.8625418106399</v>
      </c>
      <c r="D103" s="2">
        <v>28.2348574645311</v>
      </c>
      <c r="E103" s="2">
        <v>3390.4699342508302</v>
      </c>
      <c r="F103" s="2">
        <v>0.15775009527078501</v>
      </c>
      <c r="G103" s="2">
        <v>0</v>
      </c>
    </row>
    <row r="104" spans="1:7" x14ac:dyDescent="0.25">
      <c r="A104" s="1">
        <v>2012</v>
      </c>
      <c r="B104" s="1">
        <v>7</v>
      </c>
      <c r="C104" s="2">
        <v>3434.1831248404901</v>
      </c>
      <c r="D104" s="2">
        <v>28.2348574645311</v>
      </c>
      <c r="E104" s="2">
        <v>3403.3841180027398</v>
      </c>
      <c r="F104" s="2">
        <v>2.5641493732205198</v>
      </c>
      <c r="G104" s="2">
        <v>0</v>
      </c>
    </row>
    <row r="105" spans="1:7" x14ac:dyDescent="0.25">
      <c r="A105" s="1">
        <v>2012</v>
      </c>
      <c r="B105" s="1">
        <v>8</v>
      </c>
      <c r="C105" s="2">
        <v>3438.1477262154099</v>
      </c>
      <c r="D105" s="2">
        <v>28.2348574645311</v>
      </c>
      <c r="E105" s="2">
        <v>3410.3379092537698</v>
      </c>
      <c r="F105" s="2">
        <v>-0.42504050289426198</v>
      </c>
      <c r="G105" s="2">
        <v>0</v>
      </c>
    </row>
    <row r="106" spans="1:7" x14ac:dyDescent="0.25">
      <c r="A106" s="1">
        <v>2012</v>
      </c>
      <c r="B106" s="1">
        <v>9</v>
      </c>
      <c r="C106" s="2">
        <v>3443.4866894635602</v>
      </c>
      <c r="D106" s="2">
        <v>28.2348574645311</v>
      </c>
      <c r="E106" s="2">
        <v>3415.3049030044999</v>
      </c>
      <c r="F106" s="2">
        <v>-5.3071005474976098E-2</v>
      </c>
      <c r="G106" s="2">
        <v>0</v>
      </c>
    </row>
    <row r="107" spans="1:7" x14ac:dyDescent="0.25">
      <c r="A107" s="1">
        <v>2012</v>
      </c>
      <c r="B107" s="1">
        <v>10</v>
      </c>
      <c r="C107" s="2">
        <v>3442.9213050169401</v>
      </c>
      <c r="D107" s="2">
        <v>28.2348574645311</v>
      </c>
      <c r="E107" s="2">
        <v>3416.2983017546499</v>
      </c>
      <c r="F107" s="2">
        <v>-1.6118542022368301</v>
      </c>
      <c r="G107" s="2">
        <v>0</v>
      </c>
    </row>
    <row r="108" spans="1:7" x14ac:dyDescent="0.25">
      <c r="A108" s="1">
        <v>2012</v>
      </c>
      <c r="B108" s="1">
        <v>11</v>
      </c>
      <c r="C108" s="2">
        <v>3463.4141888363902</v>
      </c>
      <c r="D108" s="2">
        <v>28.2348574645311</v>
      </c>
      <c r="E108" s="2">
        <v>3431.1992830068498</v>
      </c>
      <c r="F108" s="2">
        <v>3.9800483650096798</v>
      </c>
      <c r="G108" s="2">
        <v>0</v>
      </c>
    </row>
    <row r="109" spans="1:7" x14ac:dyDescent="0.25">
      <c r="A109" s="1">
        <v>2012</v>
      </c>
      <c r="B109" s="1">
        <v>12</v>
      </c>
      <c r="C109" s="2">
        <v>3472.2838844804701</v>
      </c>
      <c r="D109" s="2">
        <v>28.2348574645311</v>
      </c>
      <c r="E109" s="2">
        <v>3443.1200680086099</v>
      </c>
      <c r="F109" s="2">
        <v>0.92895900732673897</v>
      </c>
      <c r="G109" s="2">
        <v>0</v>
      </c>
    </row>
    <row r="110" spans="1:7" x14ac:dyDescent="0.25">
      <c r="A110" s="1">
        <v>2013</v>
      </c>
      <c r="B110" s="1">
        <v>1</v>
      </c>
      <c r="C110" s="2">
        <v>3475.8606805730101</v>
      </c>
      <c r="D110" s="2">
        <v>28.2348574645311</v>
      </c>
      <c r="E110" s="2">
        <v>3448.08706175935</v>
      </c>
      <c r="F110" s="2">
        <v>-0.46123865086701699</v>
      </c>
      <c r="G110" s="2">
        <v>0</v>
      </c>
    </row>
    <row r="111" spans="1:7" x14ac:dyDescent="0.25">
      <c r="A111" s="1">
        <v>2013</v>
      </c>
      <c r="B111" s="1">
        <v>2</v>
      </c>
      <c r="C111" s="2">
        <v>3494.8654758668999</v>
      </c>
      <c r="D111" s="2">
        <v>28.2348574645311</v>
      </c>
      <c r="E111" s="2">
        <v>3462.98804301155</v>
      </c>
      <c r="F111" s="2">
        <v>3.6425753908215501</v>
      </c>
      <c r="G111" s="2">
        <v>0</v>
      </c>
    </row>
    <row r="112" spans="1:7" x14ac:dyDescent="0.25">
      <c r="A112" s="1">
        <v>2013</v>
      </c>
      <c r="B112" s="1">
        <v>3</v>
      </c>
      <c r="C112" s="2">
        <v>3489.3906077154502</v>
      </c>
      <c r="D112" s="2">
        <v>28.2348574645311</v>
      </c>
      <c r="E112" s="2">
        <v>3463.9814417616899</v>
      </c>
      <c r="F112" s="2">
        <v>-2.82569151077359</v>
      </c>
      <c r="G112" s="2">
        <v>0</v>
      </c>
    </row>
    <row r="113" spans="1:7" x14ac:dyDescent="0.25">
      <c r="A113" s="1">
        <v>2013</v>
      </c>
      <c r="B113" s="1">
        <v>4</v>
      </c>
      <c r="C113" s="2">
        <v>3499.47337476448</v>
      </c>
      <c r="D113" s="2">
        <v>28.2348574645311</v>
      </c>
      <c r="E113" s="2">
        <v>3469.94183426257</v>
      </c>
      <c r="F113" s="2">
        <v>1.29668303737617</v>
      </c>
      <c r="G113" s="2">
        <v>0</v>
      </c>
    </row>
    <row r="114" spans="1:7" x14ac:dyDescent="0.25">
      <c r="A114" s="1">
        <v>2013</v>
      </c>
      <c r="B114" s="1">
        <v>5</v>
      </c>
      <c r="C114" s="2">
        <v>3497.2037671588701</v>
      </c>
      <c r="D114" s="2">
        <v>28.2348574645311</v>
      </c>
      <c r="E114" s="2">
        <v>3470.9352330127199</v>
      </c>
      <c r="F114" s="2">
        <v>-1.9663233183850899</v>
      </c>
      <c r="G114" s="2">
        <v>0</v>
      </c>
    </row>
    <row r="115" spans="1:7" x14ac:dyDescent="0.25">
      <c r="A115" s="1">
        <v>2013</v>
      </c>
      <c r="B115" s="1">
        <v>6</v>
      </c>
      <c r="C115" s="2">
        <v>3504.7823852849701</v>
      </c>
      <c r="D115" s="2">
        <v>28.2348574645311</v>
      </c>
      <c r="E115" s="2">
        <v>3475.90222676345</v>
      </c>
      <c r="F115" s="2">
        <v>0.64530105698031504</v>
      </c>
      <c r="G115" s="2">
        <v>0</v>
      </c>
    </row>
    <row r="116" spans="1:7" x14ac:dyDescent="0.25">
      <c r="A116" s="1">
        <v>2013</v>
      </c>
      <c r="B116" s="1">
        <v>7</v>
      </c>
      <c r="C116" s="2">
        <v>3504.7650505309002</v>
      </c>
      <c r="D116" s="2">
        <v>28.2348574645311</v>
      </c>
      <c r="E116" s="2">
        <v>3477.8890242637499</v>
      </c>
      <c r="F116" s="2">
        <v>-1.35883119738219</v>
      </c>
      <c r="G116" s="2">
        <v>0</v>
      </c>
    </row>
    <row r="117" spans="1:7" x14ac:dyDescent="0.25">
      <c r="A117" s="1">
        <v>2013</v>
      </c>
      <c r="B117" s="1">
        <v>8</v>
      </c>
      <c r="C117" s="2">
        <v>3508.8292316976999</v>
      </c>
      <c r="D117" s="2">
        <v>28.2348574645311</v>
      </c>
      <c r="E117" s="2">
        <v>3480.8692205141901</v>
      </c>
      <c r="F117" s="2">
        <v>-0.27484628102001801</v>
      </c>
      <c r="G117" s="2">
        <v>0</v>
      </c>
    </row>
    <row r="118" spans="1:7" x14ac:dyDescent="0.25">
      <c r="A118" s="1">
        <v>2013</v>
      </c>
      <c r="B118" s="1">
        <v>9</v>
      </c>
      <c r="C118" s="2">
        <v>3507.3691646381099</v>
      </c>
      <c r="D118" s="2">
        <v>28.2348574645311</v>
      </c>
      <c r="E118" s="2">
        <v>3480.8692205141901</v>
      </c>
      <c r="F118" s="2">
        <v>-1.73491334061237</v>
      </c>
      <c r="G118" s="2">
        <v>0</v>
      </c>
    </row>
    <row r="119" spans="1:7" x14ac:dyDescent="0.25">
      <c r="A119" s="1">
        <v>2013</v>
      </c>
      <c r="B119" s="1">
        <v>10</v>
      </c>
      <c r="C119" s="2">
        <v>3507.8936973129598</v>
      </c>
      <c r="D119" s="2">
        <v>28.2348574645311</v>
      </c>
      <c r="E119" s="2">
        <v>3480.8692205141901</v>
      </c>
      <c r="F119" s="2">
        <v>-1.2103806657601099</v>
      </c>
      <c r="G119" s="2">
        <v>0</v>
      </c>
    </row>
    <row r="120" spans="1:7" x14ac:dyDescent="0.25">
      <c r="A120" s="1">
        <v>2013</v>
      </c>
      <c r="B120" s="1">
        <v>11</v>
      </c>
      <c r="C120" s="2">
        <v>3513.1158624805398</v>
      </c>
      <c r="D120" s="2">
        <v>28.2348574645311</v>
      </c>
      <c r="E120" s="2">
        <v>3484.8428155147699</v>
      </c>
      <c r="F120" s="2">
        <v>3.8189501236502103E-2</v>
      </c>
      <c r="G120" s="2">
        <v>0</v>
      </c>
    </row>
    <row r="121" spans="1:7" x14ac:dyDescent="0.25">
      <c r="A121" s="1">
        <v>2013</v>
      </c>
      <c r="B121" s="1">
        <v>12</v>
      </c>
      <c r="C121" s="2">
        <v>3535.5875085095699</v>
      </c>
      <c r="D121" s="2">
        <v>28.2348574645311</v>
      </c>
      <c r="E121" s="2">
        <v>3502.7239930174201</v>
      </c>
      <c r="F121" s="2">
        <v>4.6286580276196201</v>
      </c>
      <c r="G121" s="2">
        <v>0</v>
      </c>
    </row>
    <row r="122" spans="1:7" x14ac:dyDescent="0.25">
      <c r="A122" s="1">
        <v>2014</v>
      </c>
      <c r="B122" s="1">
        <v>1</v>
      </c>
      <c r="C122" s="2">
        <v>3539.6883753591801</v>
      </c>
      <c r="D122" s="2">
        <v>28.2348574645311</v>
      </c>
      <c r="E122" s="2">
        <v>3511.6645817687399</v>
      </c>
      <c r="F122" s="2">
        <v>-0.211063874085539</v>
      </c>
      <c r="G122" s="2">
        <v>0</v>
      </c>
    </row>
    <row r="123" spans="1:7" x14ac:dyDescent="0.25">
      <c r="A123" s="1">
        <v>2014</v>
      </c>
      <c r="B123" s="1">
        <v>2</v>
      </c>
      <c r="C123" s="2">
        <v>3551.74164092418</v>
      </c>
      <c r="D123" s="2">
        <v>28.2348574645311</v>
      </c>
      <c r="E123" s="2">
        <v>3521.5985692702002</v>
      </c>
      <c r="F123" s="2">
        <v>1.90821418944688</v>
      </c>
      <c r="G123" s="2">
        <v>0</v>
      </c>
    </row>
    <row r="124" spans="1:7" x14ac:dyDescent="0.25">
      <c r="A124" s="1">
        <v>2014</v>
      </c>
      <c r="B124" s="1">
        <v>3</v>
      </c>
      <c r="C124" s="2">
        <v>3566.34859255022</v>
      </c>
      <c r="D124" s="2">
        <v>28.2348574645311</v>
      </c>
      <c r="E124" s="2">
        <v>3535.5061517722602</v>
      </c>
      <c r="F124" s="2">
        <v>2.6075833134263999</v>
      </c>
      <c r="G124" s="2">
        <v>0</v>
      </c>
    </row>
    <row r="125" spans="1:7" x14ac:dyDescent="0.25">
      <c r="A125" s="1">
        <v>2014</v>
      </c>
      <c r="B125" s="1">
        <v>4</v>
      </c>
      <c r="C125" s="2">
        <v>3569.2169165539199</v>
      </c>
      <c r="D125" s="2">
        <v>28.2348574645311</v>
      </c>
      <c r="E125" s="2">
        <v>3541.4665442731398</v>
      </c>
      <c r="F125" s="2">
        <v>-0.48448518374789301</v>
      </c>
      <c r="G125" s="2">
        <v>0</v>
      </c>
    </row>
    <row r="126" spans="1:7" x14ac:dyDescent="0.25">
      <c r="A126" s="1">
        <v>2014</v>
      </c>
      <c r="B126" s="1">
        <v>5</v>
      </c>
      <c r="C126" s="2">
        <v>3568.1864641153702</v>
      </c>
      <c r="D126" s="2">
        <v>28.2348574645311</v>
      </c>
      <c r="E126" s="2">
        <v>3541.4665442731398</v>
      </c>
      <c r="F126" s="2">
        <v>-1.5149376223002899</v>
      </c>
      <c r="G126" s="2">
        <v>0</v>
      </c>
    </row>
    <row r="127" spans="1:7" x14ac:dyDescent="0.25">
      <c r="A127" s="1">
        <v>2014</v>
      </c>
      <c r="B127" s="1">
        <v>6</v>
      </c>
      <c r="C127" s="2">
        <v>3584.78847113856</v>
      </c>
      <c r="D127" s="2">
        <v>28.2348574645311</v>
      </c>
      <c r="E127" s="2">
        <v>3553.3873292748999</v>
      </c>
      <c r="F127" s="2">
        <v>3.1662843991298399</v>
      </c>
      <c r="G127" s="2">
        <v>0</v>
      </c>
    </row>
    <row r="128" spans="1:7" x14ac:dyDescent="0.25">
      <c r="A128" s="1">
        <v>2014</v>
      </c>
      <c r="B128" s="1">
        <v>7</v>
      </c>
      <c r="C128" s="2">
        <v>3589.35924423403</v>
      </c>
      <c r="D128" s="2">
        <v>28.2348574645311</v>
      </c>
      <c r="E128" s="2">
        <v>3561.1243867694998</v>
      </c>
      <c r="F128" s="2">
        <v>-4.5474735088646402E-13</v>
      </c>
      <c r="G128" s="2">
        <v>0</v>
      </c>
    </row>
    <row r="129" spans="1:7" x14ac:dyDescent="0.25">
      <c r="A129" s="1">
        <v>2014</v>
      </c>
      <c r="B129" s="1">
        <v>8</v>
      </c>
      <c r="C129" s="2">
        <v>3593.8998445142802</v>
      </c>
      <c r="D129" s="2">
        <v>28.2348574645311</v>
      </c>
      <c r="E129" s="2">
        <v>3565.6649870497499</v>
      </c>
      <c r="F129" s="2">
        <v>0</v>
      </c>
      <c r="G129" s="2">
        <v>0</v>
      </c>
    </row>
    <row r="130" spans="1:7" x14ac:dyDescent="0.25">
      <c r="A130" s="1">
        <v>2014</v>
      </c>
      <c r="B130" s="1">
        <v>9</v>
      </c>
      <c r="C130" s="2">
        <v>3598.4104711575901</v>
      </c>
      <c r="D130" s="2">
        <v>28.2348574645311</v>
      </c>
      <c r="E130" s="2">
        <v>3570.1756136930599</v>
      </c>
      <c r="F130" s="2">
        <v>4.5474735088646402E-13</v>
      </c>
      <c r="G130" s="2">
        <v>0</v>
      </c>
    </row>
    <row r="131" spans="1:7" x14ac:dyDescent="0.25">
      <c r="A131" s="1">
        <v>2014</v>
      </c>
      <c r="B131" s="1">
        <v>10</v>
      </c>
      <c r="C131" s="2">
        <v>3602.8913220274299</v>
      </c>
      <c r="D131" s="2">
        <v>28.2348574645311</v>
      </c>
      <c r="E131" s="2">
        <v>3574.6564645629001</v>
      </c>
      <c r="F131" s="2">
        <v>0</v>
      </c>
      <c r="G131" s="2">
        <v>0</v>
      </c>
    </row>
    <row r="132" spans="1:7" x14ac:dyDescent="0.25">
      <c r="A132" s="1">
        <v>2014</v>
      </c>
      <c r="B132" s="1">
        <v>11</v>
      </c>
      <c r="C132" s="2">
        <v>3607.34259368113</v>
      </c>
      <c r="D132" s="2">
        <v>28.2348574645311</v>
      </c>
      <c r="E132" s="2">
        <v>3579.1077362166002</v>
      </c>
      <c r="F132" s="2">
        <v>-4.5474735088646402E-13</v>
      </c>
      <c r="G132" s="2">
        <v>0</v>
      </c>
    </row>
    <row r="133" spans="1:7" x14ac:dyDescent="0.25">
      <c r="A133" s="1">
        <v>2014</v>
      </c>
      <c r="B133" s="1">
        <v>12</v>
      </c>
      <c r="C133" s="2">
        <v>3611.76448137848</v>
      </c>
      <c r="D133" s="2">
        <v>28.2348574645311</v>
      </c>
      <c r="E133" s="2">
        <v>3583.5296239139502</v>
      </c>
      <c r="F133" s="2">
        <v>0</v>
      </c>
      <c r="G133" s="2">
        <v>0</v>
      </c>
    </row>
    <row r="134" spans="1:7" x14ac:dyDescent="0.25">
      <c r="A134" s="1">
        <v>2015</v>
      </c>
      <c r="B134" s="1">
        <v>1</v>
      </c>
      <c r="C134" s="2">
        <v>3616.1571790903099</v>
      </c>
      <c r="D134" s="2">
        <v>28.2348574645311</v>
      </c>
      <c r="E134" s="2">
        <v>3587.9223216257801</v>
      </c>
      <c r="F134" s="2">
        <v>-4.5474735088646402E-13</v>
      </c>
      <c r="G134" s="2">
        <v>0</v>
      </c>
    </row>
    <row r="135" spans="1:7" x14ac:dyDescent="0.25">
      <c r="A135" s="1">
        <v>2015</v>
      </c>
      <c r="B135" s="1">
        <v>2</v>
      </c>
      <c r="C135" s="2">
        <v>3620.5208795070198</v>
      </c>
      <c r="D135" s="2">
        <v>28.2348574645311</v>
      </c>
      <c r="E135" s="2">
        <v>3592.28602204249</v>
      </c>
      <c r="F135" s="2">
        <v>0</v>
      </c>
      <c r="G135" s="2">
        <v>0</v>
      </c>
    </row>
    <row r="136" spans="1:7" x14ac:dyDescent="0.25">
      <c r="A136" s="1">
        <v>2015</v>
      </c>
      <c r="B136" s="1">
        <v>3</v>
      </c>
      <c r="C136" s="2">
        <v>3624.8557740469901</v>
      </c>
      <c r="D136" s="2">
        <v>28.2348574645311</v>
      </c>
      <c r="E136" s="2">
        <v>3596.6209165824598</v>
      </c>
      <c r="F136" s="2">
        <v>4.5474735088646402E-13</v>
      </c>
      <c r="G136" s="2">
        <v>0</v>
      </c>
    </row>
    <row r="137" spans="1:7" x14ac:dyDescent="0.25">
      <c r="A137" s="1">
        <v>2015</v>
      </c>
      <c r="B137" s="1">
        <v>4</v>
      </c>
      <c r="C137" s="2">
        <v>3629.1620528650201</v>
      </c>
      <c r="D137" s="2">
        <v>28.2348574645311</v>
      </c>
      <c r="E137" s="2">
        <v>3600.9271954004798</v>
      </c>
      <c r="F137" s="2">
        <v>0</v>
      </c>
      <c r="G137" s="2">
        <v>0</v>
      </c>
    </row>
    <row r="138" spans="1:7" x14ac:dyDescent="0.25">
      <c r="A138" s="1">
        <v>2015</v>
      </c>
      <c r="B138" s="1">
        <v>5</v>
      </c>
      <c r="C138" s="2">
        <v>3633.4399048606301</v>
      </c>
      <c r="D138" s="2">
        <v>28.2348574645311</v>
      </c>
      <c r="E138" s="2">
        <v>3605.2050473960999</v>
      </c>
      <c r="F138" s="2">
        <v>0</v>
      </c>
      <c r="G138" s="2">
        <v>0</v>
      </c>
    </row>
    <row r="139" spans="1:7" x14ac:dyDescent="0.25">
      <c r="A139" s="1">
        <v>2015</v>
      </c>
      <c r="B139" s="1">
        <v>6</v>
      </c>
      <c r="C139" s="2">
        <v>3637.68951768638</v>
      </c>
      <c r="D139" s="2">
        <v>28.2348574645311</v>
      </c>
      <c r="E139" s="2">
        <v>3609.4546602218502</v>
      </c>
      <c r="F139" s="2">
        <v>-4.5474735088646402E-13</v>
      </c>
      <c r="G139" s="2">
        <v>0</v>
      </c>
    </row>
    <row r="140" spans="1:7" x14ac:dyDescent="0.25">
      <c r="A140" s="1">
        <v>2015</v>
      </c>
      <c r="B140" s="1">
        <v>7</v>
      </c>
      <c r="C140" s="2">
        <v>3641.91107775609</v>
      </c>
      <c r="D140" s="2">
        <v>28.2348574645311</v>
      </c>
      <c r="E140" s="2">
        <v>3613.6762202915602</v>
      </c>
      <c r="F140" s="2">
        <v>0</v>
      </c>
      <c r="G140" s="2">
        <v>0</v>
      </c>
    </row>
    <row r="141" spans="1:7" x14ac:dyDescent="0.25">
      <c r="A141" s="1">
        <v>2015</v>
      </c>
      <c r="B141" s="1">
        <v>8</v>
      </c>
      <c r="C141" s="2">
        <v>3646.10477025301</v>
      </c>
      <c r="D141" s="2">
        <v>28.2348574645311</v>
      </c>
      <c r="E141" s="2">
        <v>3617.8699127884802</v>
      </c>
      <c r="F141" s="2">
        <v>0</v>
      </c>
      <c r="G141" s="2">
        <v>0</v>
      </c>
    </row>
    <row r="142" spans="1:7" x14ac:dyDescent="0.25">
      <c r="A142" s="1">
        <v>2015</v>
      </c>
      <c r="B142" s="1">
        <v>9</v>
      </c>
      <c r="C142" s="2">
        <v>3650.2707791379498</v>
      </c>
      <c r="D142" s="2">
        <v>28.2348574645311</v>
      </c>
      <c r="E142" s="2">
        <v>3622.03592167342</v>
      </c>
      <c r="F142" s="2">
        <v>0</v>
      </c>
      <c r="G142" s="2">
        <v>0</v>
      </c>
    </row>
    <row r="143" spans="1:7" x14ac:dyDescent="0.25">
      <c r="A143" s="1">
        <v>2015</v>
      </c>
      <c r="B143" s="1">
        <v>10</v>
      </c>
      <c r="C143" s="2">
        <v>3654.4092871573498</v>
      </c>
      <c r="D143" s="2">
        <v>28.2348574645311</v>
      </c>
      <c r="E143" s="2">
        <v>3626.17442969282</v>
      </c>
      <c r="F143" s="2">
        <v>-4.5474735088646402E-13</v>
      </c>
      <c r="G143" s="2">
        <v>0</v>
      </c>
    </row>
    <row r="144" spans="1:7" x14ac:dyDescent="0.25">
      <c r="A144" s="1">
        <v>2015</v>
      </c>
      <c r="B144" s="1">
        <v>11</v>
      </c>
      <c r="C144" s="2">
        <v>3658.52047585129</v>
      </c>
      <c r="D144" s="2">
        <v>28.2348574645311</v>
      </c>
      <c r="E144" s="2">
        <v>3630.2856183867598</v>
      </c>
      <c r="F144" s="2">
        <v>-4.5474735088646402E-13</v>
      </c>
      <c r="G144" s="2">
        <v>0</v>
      </c>
    </row>
    <row r="145" spans="1:7" x14ac:dyDescent="0.25">
      <c r="A145" s="1">
        <v>2015</v>
      </c>
      <c r="B145" s="1">
        <v>12</v>
      </c>
      <c r="C145" s="2">
        <v>3662.6045255614699</v>
      </c>
      <c r="D145" s="2">
        <v>28.2348574645311</v>
      </c>
      <c r="E145" s="2">
        <v>3634.3696680969401</v>
      </c>
      <c r="F145" s="2">
        <v>-9.0949470177292804E-13</v>
      </c>
      <c r="G145" s="2">
        <v>0</v>
      </c>
    </row>
    <row r="146" spans="1:7" x14ac:dyDescent="0.25">
      <c r="A146" s="1">
        <v>2016</v>
      </c>
      <c r="B146" s="1">
        <v>1</v>
      </c>
      <c r="C146" s="2">
        <v>3666.6616154390999</v>
      </c>
      <c r="D146" s="2">
        <v>28.2348574645311</v>
      </c>
      <c r="E146" s="2">
        <v>3638.4267579745701</v>
      </c>
      <c r="F146" s="2">
        <v>-4.5474735088646402E-13</v>
      </c>
      <c r="G146" s="2">
        <v>0</v>
      </c>
    </row>
    <row r="147" spans="1:7" x14ac:dyDescent="0.25">
      <c r="A147" s="1">
        <v>2016</v>
      </c>
      <c r="B147" s="1">
        <v>2</v>
      </c>
      <c r="C147" s="2">
        <v>3670.69192345277</v>
      </c>
      <c r="D147" s="2">
        <v>28.2348574645311</v>
      </c>
      <c r="E147" s="2">
        <v>3642.4570659882402</v>
      </c>
      <c r="F147" s="2">
        <v>0</v>
      </c>
      <c r="G147" s="2">
        <v>0</v>
      </c>
    </row>
    <row r="148" spans="1:7" x14ac:dyDescent="0.25">
      <c r="A148" s="1">
        <v>2016</v>
      </c>
      <c r="B148" s="1">
        <v>3</v>
      </c>
      <c r="C148" s="2">
        <v>3674.6956263962602</v>
      </c>
      <c r="D148" s="2">
        <v>28.2348574645311</v>
      </c>
      <c r="E148" s="2">
        <v>3646.4607689317299</v>
      </c>
      <c r="F148" s="2">
        <v>0</v>
      </c>
      <c r="G148" s="2">
        <v>0</v>
      </c>
    </row>
    <row r="149" spans="1:7" x14ac:dyDescent="0.25">
      <c r="A149" s="1">
        <v>2016</v>
      </c>
      <c r="B149" s="1">
        <v>4</v>
      </c>
      <c r="C149" s="2">
        <v>3678.6728998962799</v>
      </c>
      <c r="D149" s="2">
        <v>28.2348574645311</v>
      </c>
      <c r="E149" s="2">
        <v>3650.4380424317501</v>
      </c>
      <c r="F149" s="2">
        <v>0</v>
      </c>
      <c r="G149" s="2">
        <v>0</v>
      </c>
    </row>
    <row r="150" spans="1:7" x14ac:dyDescent="0.25">
      <c r="A150" s="1">
        <v>2016</v>
      </c>
      <c r="B150" s="1">
        <v>5</v>
      </c>
      <c r="C150" s="2">
        <v>3682.62391842019</v>
      </c>
      <c r="D150" s="2">
        <v>28.2348574645311</v>
      </c>
      <c r="E150" s="2">
        <v>3654.3890609556602</v>
      </c>
      <c r="F150" s="2">
        <v>4.5474735088646402E-13</v>
      </c>
      <c r="G150" s="2">
        <v>0</v>
      </c>
    </row>
    <row r="151" spans="1:7" x14ac:dyDescent="0.25">
      <c r="A151" s="1">
        <v>2016</v>
      </c>
      <c r="B151" s="1">
        <v>6</v>
      </c>
      <c r="C151" s="2">
        <v>3686.54885528365</v>
      </c>
      <c r="D151" s="2">
        <v>28.2348574645311</v>
      </c>
      <c r="E151" s="2">
        <v>3658.3139978191198</v>
      </c>
      <c r="F151" s="2">
        <v>-4.5474735088646402E-13</v>
      </c>
      <c r="G151" s="2">
        <v>0</v>
      </c>
    </row>
    <row r="152" spans="1:7" x14ac:dyDescent="0.25">
      <c r="A152" s="1">
        <v>2016</v>
      </c>
      <c r="B152" s="1">
        <v>7</v>
      </c>
      <c r="C152" s="2">
        <v>3690.4478826582099</v>
      </c>
      <c r="D152" s="2">
        <v>28.2348574645311</v>
      </c>
      <c r="E152" s="2">
        <v>3662.2130251936801</v>
      </c>
      <c r="F152" s="2">
        <v>0</v>
      </c>
      <c r="G152" s="2">
        <v>0</v>
      </c>
    </row>
    <row r="153" spans="1:7" x14ac:dyDescent="0.25">
      <c r="A153" s="1">
        <v>2016</v>
      </c>
      <c r="B153" s="1">
        <v>8</v>
      </c>
      <c r="C153" s="2">
        <v>3694.3211715788998</v>
      </c>
      <c r="D153" s="2">
        <v>28.2348574645311</v>
      </c>
      <c r="E153" s="2">
        <v>3666.08631411437</v>
      </c>
      <c r="F153" s="2">
        <v>-4.5474735088646402E-13</v>
      </c>
      <c r="G153" s="2">
        <v>0</v>
      </c>
    </row>
    <row r="154" spans="1:7" x14ac:dyDescent="0.25">
      <c r="A154" s="1">
        <v>2016</v>
      </c>
      <c r="B154" s="1">
        <v>9</v>
      </c>
      <c r="C154" s="2">
        <v>3698.16889195166</v>
      </c>
      <c r="D154" s="2">
        <v>28.2348574645311</v>
      </c>
      <c r="E154" s="2">
        <v>3669.9340344871298</v>
      </c>
      <c r="F154" s="2">
        <v>-4.5474735088646402E-13</v>
      </c>
      <c r="G154" s="2">
        <v>0</v>
      </c>
    </row>
    <row r="155" spans="1:7" x14ac:dyDescent="0.25">
      <c r="A155" s="1">
        <v>2016</v>
      </c>
      <c r="B155" s="1">
        <v>10</v>
      </c>
      <c r="C155" s="2">
        <v>3701.9912125608698</v>
      </c>
      <c r="D155" s="2">
        <v>28.2348574645311</v>
      </c>
      <c r="E155" s="2">
        <v>3673.75635509634</v>
      </c>
      <c r="F155" s="2">
        <v>0</v>
      </c>
      <c r="G155" s="2">
        <v>0</v>
      </c>
    </row>
    <row r="156" spans="1:7" x14ac:dyDescent="0.25">
      <c r="A156" s="1">
        <v>2016</v>
      </c>
      <c r="B156" s="1">
        <v>11</v>
      </c>
      <c r="C156" s="2">
        <v>3705.78830107673</v>
      </c>
      <c r="D156" s="2">
        <v>28.2348574645311</v>
      </c>
      <c r="E156" s="2">
        <v>3677.5534436122002</v>
      </c>
      <c r="F156" s="2">
        <v>0</v>
      </c>
      <c r="G156" s="2">
        <v>0</v>
      </c>
    </row>
    <row r="157" spans="1:7" x14ac:dyDescent="0.25">
      <c r="A157" s="1">
        <v>2016</v>
      </c>
      <c r="B157" s="1">
        <v>12</v>
      </c>
      <c r="C157" s="2">
        <v>3709.5603240625801</v>
      </c>
      <c r="D157" s="2">
        <v>28.2348574645311</v>
      </c>
      <c r="E157" s="2">
        <v>3681.3254665980498</v>
      </c>
      <c r="F157" s="2">
        <v>4.5474735088646402E-13</v>
      </c>
      <c r="G157" s="2">
        <v>0</v>
      </c>
    </row>
    <row r="158" spans="1:7" x14ac:dyDescent="0.25">
      <c r="A158" s="1">
        <v>2017</v>
      </c>
      <c r="B158" s="1">
        <v>1</v>
      </c>
      <c r="C158" s="2">
        <v>3713.30744698224</v>
      </c>
      <c r="D158" s="2">
        <v>28.2348574645311</v>
      </c>
      <c r="E158" s="2">
        <v>3685.0725895177102</v>
      </c>
      <c r="F158" s="2">
        <v>-9.0949470177292804E-13</v>
      </c>
      <c r="G158" s="2">
        <v>0</v>
      </c>
    </row>
    <row r="159" spans="1:7" x14ac:dyDescent="0.25">
      <c r="A159" s="1">
        <v>2017</v>
      </c>
      <c r="B159" s="1">
        <v>2</v>
      </c>
      <c r="C159" s="2">
        <v>3717.0298342072801</v>
      </c>
      <c r="D159" s="2">
        <v>28.2348574645311</v>
      </c>
      <c r="E159" s="2">
        <v>3688.7949767427499</v>
      </c>
      <c r="F159" s="2">
        <v>-4.5474735088646402E-13</v>
      </c>
      <c r="G159" s="2">
        <v>0</v>
      </c>
    </row>
    <row r="160" spans="1:7" x14ac:dyDescent="0.25">
      <c r="A160" s="1">
        <v>2017</v>
      </c>
      <c r="B160" s="1">
        <v>3</v>
      </c>
      <c r="C160" s="2">
        <v>3720.7276490242002</v>
      </c>
      <c r="D160" s="2">
        <v>28.2348574645311</v>
      </c>
      <c r="E160" s="2">
        <v>3692.49279155967</v>
      </c>
      <c r="F160" s="2">
        <v>0</v>
      </c>
      <c r="G160" s="2">
        <v>0</v>
      </c>
    </row>
    <row r="161" spans="1:7" x14ac:dyDescent="0.25">
      <c r="A161" s="1">
        <v>2017</v>
      </c>
      <c r="B161" s="1">
        <v>4</v>
      </c>
      <c r="C161" s="2">
        <v>3724.4010536415999</v>
      </c>
      <c r="D161" s="2">
        <v>28.2348574645311</v>
      </c>
      <c r="E161" s="2">
        <v>3696.1661961770701</v>
      </c>
      <c r="F161" s="2">
        <v>0</v>
      </c>
      <c r="G161" s="2">
        <v>0</v>
      </c>
    </row>
    <row r="162" spans="1:7" x14ac:dyDescent="0.25">
      <c r="A162" s="1">
        <v>2017</v>
      </c>
      <c r="B162" s="1">
        <v>5</v>
      </c>
      <c r="C162" s="2">
        <v>3728.0502091973099</v>
      </c>
      <c r="D162" s="2">
        <v>28.2348574645311</v>
      </c>
      <c r="E162" s="2">
        <v>3699.8153517327801</v>
      </c>
      <c r="F162" s="2">
        <v>0</v>
      </c>
      <c r="G162" s="2">
        <v>0</v>
      </c>
    </row>
    <row r="163" spans="1:7" x14ac:dyDescent="0.25">
      <c r="A163" s="1">
        <v>2017</v>
      </c>
      <c r="B163" s="1">
        <v>6</v>
      </c>
      <c r="C163" s="2">
        <v>3731.6752757654499</v>
      </c>
      <c r="D163" s="2">
        <v>28.2348574645311</v>
      </c>
      <c r="E163" s="2">
        <v>3703.4404183009201</v>
      </c>
      <c r="F163" s="2">
        <v>-4.5474735088646402E-13</v>
      </c>
      <c r="G163" s="2">
        <v>0</v>
      </c>
    </row>
    <row r="164" spans="1:7" x14ac:dyDescent="0.25">
      <c r="A164" s="1">
        <v>2017</v>
      </c>
      <c r="B164" s="1">
        <v>7</v>
      </c>
      <c r="C164" s="2">
        <v>3735.2764123634302</v>
      </c>
      <c r="D164" s="2">
        <v>28.2348574645311</v>
      </c>
      <c r="E164" s="2">
        <v>3707.0415548988999</v>
      </c>
      <c r="F164" s="2">
        <v>-9.0949470177292804E-13</v>
      </c>
      <c r="G164" s="2">
        <v>0</v>
      </c>
    </row>
    <row r="165" spans="1:7" x14ac:dyDescent="0.25">
      <c r="A165" s="1">
        <v>2017</v>
      </c>
      <c r="B165" s="1">
        <v>8</v>
      </c>
      <c r="C165" s="2">
        <v>3738.8537769589698</v>
      </c>
      <c r="D165" s="2">
        <v>28.2348574645311</v>
      </c>
      <c r="E165" s="2">
        <v>3710.61891949444</v>
      </c>
      <c r="F165" s="2">
        <v>-4.5474735088646402E-13</v>
      </c>
      <c r="G165" s="2">
        <v>0</v>
      </c>
    </row>
    <row r="166" spans="1:7" x14ac:dyDescent="0.25">
      <c r="A166" s="1">
        <v>2017</v>
      </c>
      <c r="B166" s="1">
        <v>9</v>
      </c>
      <c r="C166" s="2">
        <v>3742.4075264769999</v>
      </c>
      <c r="D166" s="2">
        <v>28.2348574645311</v>
      </c>
      <c r="E166" s="2">
        <v>3714.1726690124701</v>
      </c>
      <c r="F166" s="2">
        <v>0</v>
      </c>
      <c r="G166" s="2">
        <v>0</v>
      </c>
    </row>
    <row r="167" spans="1:7" x14ac:dyDescent="0.25">
      <c r="A167" s="1">
        <v>2017</v>
      </c>
      <c r="B167" s="1">
        <v>10</v>
      </c>
      <c r="C167" s="2">
        <v>3745.93781680655</v>
      </c>
      <c r="D167" s="2">
        <v>28.2348574645311</v>
      </c>
      <c r="E167" s="2">
        <v>3717.7029593420202</v>
      </c>
      <c r="F167" s="2">
        <v>4.5474735088646402E-13</v>
      </c>
      <c r="G167" s="2">
        <v>0</v>
      </c>
    </row>
    <row r="168" spans="1:7" x14ac:dyDescent="0.25">
      <c r="A168" s="1">
        <v>2017</v>
      </c>
      <c r="B168" s="1">
        <v>11</v>
      </c>
      <c r="C168" s="2">
        <v>3749.4448028075799</v>
      </c>
      <c r="D168" s="2">
        <v>28.2348574645311</v>
      </c>
      <c r="E168" s="2">
        <v>3721.2099453430501</v>
      </c>
      <c r="F168" s="2">
        <v>-4.5474735088646402E-13</v>
      </c>
      <c r="G168" s="2">
        <v>0</v>
      </c>
    </row>
    <row r="169" spans="1:7" x14ac:dyDescent="0.25">
      <c r="A169" s="1">
        <v>2017</v>
      </c>
      <c r="B169" s="1">
        <v>12</v>
      </c>
      <c r="C169" s="2">
        <v>3752.92863831778</v>
      </c>
      <c r="D169" s="2">
        <v>28.2348574645311</v>
      </c>
      <c r="E169" s="2">
        <v>3724.6937808532498</v>
      </c>
      <c r="F169" s="2">
        <v>4.5474735088646402E-13</v>
      </c>
      <c r="G169" s="2">
        <v>0</v>
      </c>
    </row>
    <row r="170" spans="1:7" x14ac:dyDescent="0.25">
      <c r="A170" s="1">
        <v>2018</v>
      </c>
      <c r="B170" s="1">
        <v>1</v>
      </c>
      <c r="C170" s="2">
        <v>3756.3894761593301</v>
      </c>
      <c r="D170" s="2">
        <v>28.2348574645311</v>
      </c>
      <c r="E170" s="2">
        <v>3728.1546186947999</v>
      </c>
      <c r="F170" s="2">
        <v>0</v>
      </c>
      <c r="G170" s="2">
        <v>0</v>
      </c>
    </row>
    <row r="171" spans="1:7" x14ac:dyDescent="0.25">
      <c r="A171" s="1">
        <v>2018</v>
      </c>
      <c r="B171" s="1">
        <v>2</v>
      </c>
      <c r="C171" s="2">
        <v>3759.82746814559</v>
      </c>
      <c r="D171" s="2">
        <v>28.2348574645311</v>
      </c>
      <c r="E171" s="2">
        <v>3731.5926106810598</v>
      </c>
      <c r="F171" s="2">
        <v>-4.5474735088646402E-13</v>
      </c>
      <c r="G171" s="2">
        <v>0</v>
      </c>
    </row>
    <row r="172" spans="1:7" x14ac:dyDescent="0.25">
      <c r="A172" s="1">
        <v>2018</v>
      </c>
      <c r="B172" s="1">
        <v>3</v>
      </c>
      <c r="C172" s="2">
        <v>3763.2427650877598</v>
      </c>
      <c r="D172" s="2">
        <v>28.2348574645311</v>
      </c>
      <c r="E172" s="2">
        <v>3735.00790762323</v>
      </c>
      <c r="F172" s="2">
        <v>0</v>
      </c>
      <c r="G172" s="2">
        <v>0</v>
      </c>
    </row>
    <row r="173" spans="1:7" x14ac:dyDescent="0.25">
      <c r="A173" s="1">
        <v>2018</v>
      </c>
      <c r="B173" s="1">
        <v>4</v>
      </c>
      <c r="C173" s="2">
        <v>3766.6355168014802</v>
      </c>
      <c r="D173" s="2">
        <v>28.2348574645311</v>
      </c>
      <c r="E173" s="2">
        <v>3738.40065933695</v>
      </c>
      <c r="F173" s="2">
        <v>0</v>
      </c>
      <c r="G173" s="2">
        <v>0</v>
      </c>
    </row>
    <row r="174" spans="1:7" x14ac:dyDescent="0.25">
      <c r="A174" s="1">
        <v>2018</v>
      </c>
      <c r="B174" s="1">
        <v>5</v>
      </c>
      <c r="C174" s="2">
        <v>3770.0058721134601</v>
      </c>
      <c r="D174" s="2">
        <v>28.2348574645311</v>
      </c>
      <c r="E174" s="2">
        <v>3741.7710146489198</v>
      </c>
      <c r="F174" s="2">
        <v>-4.5474735088646402E-13</v>
      </c>
      <c r="G174" s="2">
        <v>0</v>
      </c>
    </row>
    <row r="175" spans="1:7" x14ac:dyDescent="0.25">
      <c r="A175" s="1">
        <v>2018</v>
      </c>
      <c r="B175" s="1">
        <v>6</v>
      </c>
      <c r="C175" s="2">
        <v>3773.35397886792</v>
      </c>
      <c r="D175" s="2">
        <v>28.2348574645311</v>
      </c>
      <c r="E175" s="2">
        <v>3745.1191214033902</v>
      </c>
      <c r="F175" s="2">
        <v>-9.0949470177292804E-13</v>
      </c>
      <c r="G175" s="2">
        <v>0</v>
      </c>
    </row>
    <row r="176" spans="1:7" x14ac:dyDescent="0.25">
      <c r="A176" s="1">
        <v>2018</v>
      </c>
      <c r="B176" s="1">
        <v>7</v>
      </c>
      <c r="C176" s="2">
        <v>3776.6799839331602</v>
      </c>
      <c r="D176" s="2">
        <v>28.2348574645311</v>
      </c>
      <c r="E176" s="2">
        <v>3748.44512646863</v>
      </c>
      <c r="F176" s="2">
        <v>0</v>
      </c>
      <c r="G176" s="2">
        <v>0</v>
      </c>
    </row>
    <row r="177" spans="1:7" x14ac:dyDescent="0.25">
      <c r="A177" s="1">
        <v>2018</v>
      </c>
      <c r="B177" s="1">
        <v>8</v>
      </c>
      <c r="C177" s="2">
        <v>3779.9840332079598</v>
      </c>
      <c r="D177" s="2">
        <v>28.2348574645311</v>
      </c>
      <c r="E177" s="2">
        <v>3751.74917574343</v>
      </c>
      <c r="F177" s="2">
        <v>-4.5474735088646402E-13</v>
      </c>
      <c r="G177" s="2">
        <v>0</v>
      </c>
    </row>
    <row r="178" spans="1:7" x14ac:dyDescent="0.25">
      <c r="A178" s="1">
        <v>2018</v>
      </c>
      <c r="B178" s="1">
        <v>9</v>
      </c>
      <c r="C178" s="2">
        <v>3783.2662716279601</v>
      </c>
      <c r="D178" s="2">
        <v>28.2348574645311</v>
      </c>
      <c r="E178" s="2">
        <v>3755.0314141634299</v>
      </c>
      <c r="F178" s="2">
        <v>-4.5474735088646402E-13</v>
      </c>
      <c r="G178" s="2">
        <v>0</v>
      </c>
    </row>
    <row r="179" spans="1:7" x14ac:dyDescent="0.25">
      <c r="A179" s="1">
        <v>2018</v>
      </c>
      <c r="B179" s="1">
        <v>10</v>
      </c>
      <c r="C179" s="2">
        <v>3786.5268431720801</v>
      </c>
      <c r="D179" s="2">
        <v>28.2348574645311</v>
      </c>
      <c r="E179" s="2">
        <v>3758.2919857075399</v>
      </c>
      <c r="F179" s="2">
        <v>4.5474735088646402E-13</v>
      </c>
      <c r="G179" s="2">
        <v>0</v>
      </c>
    </row>
    <row r="180" spans="1:7" x14ac:dyDescent="0.25">
      <c r="A180" s="1">
        <v>2018</v>
      </c>
      <c r="B180" s="1">
        <v>11</v>
      </c>
      <c r="C180" s="2">
        <v>3789.7658908687599</v>
      </c>
      <c r="D180" s="2">
        <v>28.2348574645311</v>
      </c>
      <c r="E180" s="2">
        <v>3761.5310334042301</v>
      </c>
      <c r="F180" s="2">
        <v>0</v>
      </c>
      <c r="G180" s="2">
        <v>0</v>
      </c>
    </row>
    <row r="181" spans="1:7" x14ac:dyDescent="0.25">
      <c r="A181" s="1">
        <v>2018</v>
      </c>
      <c r="B181" s="1">
        <v>12</v>
      </c>
      <c r="C181" s="2">
        <v>3792.98355680232</v>
      </c>
      <c r="D181" s="2">
        <v>28.2348574645311</v>
      </c>
      <c r="E181" s="2">
        <v>3764.7486993377902</v>
      </c>
      <c r="F181" s="2">
        <v>4.5474735088646402E-13</v>
      </c>
      <c r="G181" s="2">
        <v>0</v>
      </c>
    </row>
    <row r="182" spans="1:7" x14ac:dyDescent="0.25">
      <c r="A182" s="1">
        <v>2019</v>
      </c>
      <c r="B182" s="1">
        <v>1</v>
      </c>
      <c r="C182" s="2">
        <v>3796.1799821191098</v>
      </c>
      <c r="D182" s="2">
        <v>28.2348574645311</v>
      </c>
      <c r="E182" s="2">
        <v>3767.94512465457</v>
      </c>
      <c r="F182" s="2">
        <v>0</v>
      </c>
      <c r="G182" s="2">
        <v>0</v>
      </c>
    </row>
    <row r="183" spans="1:7" x14ac:dyDescent="0.25">
      <c r="A183" s="1">
        <v>2019</v>
      </c>
      <c r="B183" s="1">
        <v>2</v>
      </c>
      <c r="C183" s="2">
        <v>3799.3553070337398</v>
      </c>
      <c r="D183" s="2">
        <v>28.2348574645311</v>
      </c>
      <c r="E183" s="2">
        <v>3771.12044956921</v>
      </c>
      <c r="F183" s="2">
        <v>4.5474735088646402E-13</v>
      </c>
      <c r="G183" s="2">
        <v>0</v>
      </c>
    </row>
    <row r="184" spans="1:7" x14ac:dyDescent="0.25">
      <c r="A184" s="1">
        <v>2019</v>
      </c>
      <c r="B184" s="1">
        <v>3</v>
      </c>
      <c r="C184" s="2">
        <v>3802.5096708352398</v>
      </c>
      <c r="D184" s="2">
        <v>28.2348574645311</v>
      </c>
      <c r="E184" s="2">
        <v>3774.27481337071</v>
      </c>
      <c r="F184" s="2">
        <v>0</v>
      </c>
      <c r="G184" s="2">
        <v>0</v>
      </c>
    </row>
    <row r="185" spans="1:7" x14ac:dyDescent="0.25">
      <c r="A185" s="1">
        <v>2019</v>
      </c>
      <c r="B185" s="1">
        <v>4</v>
      </c>
      <c r="C185" s="2">
        <v>3805.6432118931598</v>
      </c>
      <c r="D185" s="2">
        <v>28.2348574645311</v>
      </c>
      <c r="E185" s="2">
        <v>3777.40835442863</v>
      </c>
      <c r="F185" s="2">
        <v>0</v>
      </c>
      <c r="G185" s="2">
        <v>0</v>
      </c>
    </row>
    <row r="186" spans="1:7" x14ac:dyDescent="0.25">
      <c r="A186" s="1">
        <v>2019</v>
      </c>
      <c r="B186" s="1">
        <v>5</v>
      </c>
      <c r="C186" s="2">
        <v>3808.7560676636399</v>
      </c>
      <c r="D186" s="2">
        <v>28.2348574645311</v>
      </c>
      <c r="E186" s="2">
        <v>3780.5212101991101</v>
      </c>
      <c r="F186" s="2">
        <v>0</v>
      </c>
      <c r="G186" s="2">
        <v>0</v>
      </c>
    </row>
    <row r="187" spans="1:7" x14ac:dyDescent="0.25">
      <c r="A187" s="1">
        <v>2019</v>
      </c>
      <c r="B187" s="1">
        <v>6</v>
      </c>
      <c r="C187" s="2">
        <v>3811.8483746954098</v>
      </c>
      <c r="D187" s="2">
        <v>28.2348574645311</v>
      </c>
      <c r="E187" s="2">
        <v>3783.61351723088</v>
      </c>
      <c r="F187" s="2">
        <v>0</v>
      </c>
      <c r="G187" s="2">
        <v>0</v>
      </c>
    </row>
    <row r="188" spans="1:7" x14ac:dyDescent="0.25">
      <c r="A188" s="1">
        <v>2019</v>
      </c>
      <c r="B188" s="1">
        <v>7</v>
      </c>
      <c r="C188" s="2">
        <v>3814.9202686358499</v>
      </c>
      <c r="D188" s="2">
        <v>28.2348574645311</v>
      </c>
      <c r="E188" s="2">
        <v>3786.6854111713201</v>
      </c>
      <c r="F188" s="2">
        <v>0</v>
      </c>
      <c r="G188" s="2">
        <v>0</v>
      </c>
    </row>
    <row r="189" spans="1:7" x14ac:dyDescent="0.25">
      <c r="A189" s="1">
        <v>2019</v>
      </c>
      <c r="B189" s="1">
        <v>8</v>
      </c>
      <c r="C189" s="2">
        <v>3817.9718842368602</v>
      </c>
      <c r="D189" s="2">
        <v>28.2348574645311</v>
      </c>
      <c r="E189" s="2">
        <v>3789.73702677233</v>
      </c>
      <c r="F189" s="2">
        <v>0</v>
      </c>
      <c r="G189" s="2">
        <v>0</v>
      </c>
    </row>
    <row r="190" spans="1:7" x14ac:dyDescent="0.25">
      <c r="A190" s="1">
        <v>2019</v>
      </c>
      <c r="B190" s="1">
        <v>9</v>
      </c>
      <c r="C190" s="2">
        <v>3821.00335536083</v>
      </c>
      <c r="D190" s="2">
        <v>28.2348574645311</v>
      </c>
      <c r="E190" s="2">
        <v>3792.7684978962998</v>
      </c>
      <c r="F190" s="2">
        <v>0</v>
      </c>
      <c r="G190" s="2">
        <v>0</v>
      </c>
    </row>
    <row r="191" spans="1:7" x14ac:dyDescent="0.25">
      <c r="A191" s="1">
        <v>2019</v>
      </c>
      <c r="B191" s="1">
        <v>10</v>
      </c>
      <c r="C191" s="2">
        <v>3824.0148149864999</v>
      </c>
      <c r="D191" s="2">
        <v>28.2348574645311</v>
      </c>
      <c r="E191" s="2">
        <v>3795.7799575219701</v>
      </c>
      <c r="F191" s="2">
        <v>0</v>
      </c>
      <c r="G191" s="2">
        <v>0</v>
      </c>
    </row>
    <row r="192" spans="1:7" x14ac:dyDescent="0.25">
      <c r="A192" s="1">
        <v>2019</v>
      </c>
      <c r="B192" s="1">
        <v>11</v>
      </c>
      <c r="C192" s="2">
        <v>3827.0063952147498</v>
      </c>
      <c r="D192" s="2">
        <v>28.2348574645311</v>
      </c>
      <c r="E192" s="2">
        <v>3798.77153775021</v>
      </c>
      <c r="F192" s="2">
        <v>0</v>
      </c>
      <c r="G192" s="2">
        <v>0</v>
      </c>
    </row>
    <row r="193" spans="1:7" x14ac:dyDescent="0.25">
      <c r="A193" s="1">
        <v>2019</v>
      </c>
      <c r="B193" s="1">
        <v>12</v>
      </c>
      <c r="C193" s="2">
        <v>3829.9782272744501</v>
      </c>
      <c r="D193" s="2">
        <v>28.2348574645311</v>
      </c>
      <c r="E193" s="2">
        <v>3801.7433698099198</v>
      </c>
      <c r="F193" s="2">
        <v>0</v>
      </c>
      <c r="G193" s="2">
        <v>0</v>
      </c>
    </row>
    <row r="194" spans="1:7" x14ac:dyDescent="0.25">
      <c r="A194" s="1">
        <v>2020</v>
      </c>
      <c r="B194" s="1">
        <v>1</v>
      </c>
      <c r="C194" s="2">
        <v>3832.9304415282099</v>
      </c>
      <c r="D194" s="2">
        <v>28.2348574645311</v>
      </c>
      <c r="E194" s="2">
        <v>3804.6955840636801</v>
      </c>
      <c r="F194" s="2">
        <v>0</v>
      </c>
      <c r="G194" s="2">
        <v>0</v>
      </c>
    </row>
    <row r="195" spans="1:7" x14ac:dyDescent="0.25">
      <c r="A195" s="1">
        <v>2020</v>
      </c>
      <c r="B195" s="1">
        <v>2</v>
      </c>
      <c r="C195" s="2">
        <v>3835.8631674780599</v>
      </c>
      <c r="D195" s="2">
        <v>28.2348574645311</v>
      </c>
      <c r="E195" s="2">
        <v>3807.6283100135302</v>
      </c>
      <c r="F195" s="2">
        <v>-4.5474735088646402E-13</v>
      </c>
      <c r="G195" s="2">
        <v>0</v>
      </c>
    </row>
    <row r="196" spans="1:7" x14ac:dyDescent="0.25">
      <c r="A196" s="1">
        <v>2020</v>
      </c>
      <c r="B196" s="1">
        <v>3</v>
      </c>
      <c r="C196" s="2">
        <v>3838.7765337711598</v>
      </c>
      <c r="D196" s="2">
        <v>28.2348574645311</v>
      </c>
      <c r="E196" s="2">
        <v>3810.5416763066301</v>
      </c>
      <c r="F196" s="2">
        <v>-4.5474735088646402E-13</v>
      </c>
      <c r="G196" s="2">
        <v>0</v>
      </c>
    </row>
    <row r="197" spans="1:7" x14ac:dyDescent="0.25">
      <c r="A197" s="1">
        <v>2020</v>
      </c>
      <c r="B197" s="1">
        <v>4</v>
      </c>
      <c r="C197" s="2">
        <v>3841.6706682054501</v>
      </c>
      <c r="D197" s="2">
        <v>28.2348574645311</v>
      </c>
      <c r="E197" s="2">
        <v>3813.4358107409198</v>
      </c>
      <c r="F197" s="2">
        <v>0</v>
      </c>
      <c r="G197" s="2">
        <v>0</v>
      </c>
    </row>
    <row r="198" spans="1:7" x14ac:dyDescent="0.25">
      <c r="A198" s="1">
        <v>2020</v>
      </c>
      <c r="B198" s="1">
        <v>5</v>
      </c>
      <c r="C198" s="2">
        <v>3844.5456977352301</v>
      </c>
      <c r="D198" s="2">
        <v>28.2348574645311</v>
      </c>
      <c r="E198" s="2">
        <v>3816.3108402706998</v>
      </c>
      <c r="F198" s="2">
        <v>0</v>
      </c>
      <c r="G198" s="2">
        <v>0</v>
      </c>
    </row>
    <row r="199" spans="1:7" x14ac:dyDescent="0.25">
      <c r="A199" s="1">
        <v>2020</v>
      </c>
      <c r="B199" s="1">
        <v>6</v>
      </c>
      <c r="C199" s="2">
        <v>3847.4017484767501</v>
      </c>
      <c r="D199" s="2">
        <v>28.2348574645311</v>
      </c>
      <c r="E199" s="2">
        <v>3819.1668910122198</v>
      </c>
      <c r="F199" s="2">
        <v>0</v>
      </c>
      <c r="G199" s="2">
        <v>0</v>
      </c>
    </row>
    <row r="200" spans="1:7" x14ac:dyDescent="0.25">
      <c r="A200" s="1">
        <v>2020</v>
      </c>
      <c r="B200" s="1">
        <v>7</v>
      </c>
      <c r="C200" s="2">
        <v>3850.2389457137301</v>
      </c>
      <c r="D200" s="2">
        <v>28.2348574645311</v>
      </c>
      <c r="E200" s="2">
        <v>3822.0040882491999</v>
      </c>
      <c r="F200" s="2">
        <v>0</v>
      </c>
      <c r="G200" s="2">
        <v>0</v>
      </c>
    </row>
    <row r="201" spans="1:7" x14ac:dyDescent="0.25">
      <c r="A201" s="1">
        <v>2020</v>
      </c>
      <c r="B201" s="1">
        <v>8</v>
      </c>
      <c r="C201" s="2">
        <v>3853.0574139028599</v>
      </c>
      <c r="D201" s="2">
        <v>28.2348574645311</v>
      </c>
      <c r="E201" s="2">
        <v>3824.8225564383301</v>
      </c>
      <c r="F201" s="2">
        <v>0</v>
      </c>
      <c r="G201" s="2">
        <v>0</v>
      </c>
    </row>
    <row r="202" spans="1:7" x14ac:dyDescent="0.25">
      <c r="A202" s="1">
        <v>2020</v>
      </c>
      <c r="B202" s="1">
        <v>9</v>
      </c>
      <c r="C202" s="2">
        <v>3855.8572766792799</v>
      </c>
      <c r="D202" s="2">
        <v>28.2348574645311</v>
      </c>
      <c r="E202" s="2">
        <v>3827.6224192147502</v>
      </c>
      <c r="F202" s="2">
        <v>0</v>
      </c>
      <c r="G202" s="2">
        <v>0</v>
      </c>
    </row>
    <row r="203" spans="1:7" x14ac:dyDescent="0.25">
      <c r="A203" s="1">
        <v>2020</v>
      </c>
      <c r="B203" s="1">
        <v>10</v>
      </c>
      <c r="C203" s="2">
        <v>3858.63865686195</v>
      </c>
      <c r="D203" s="2">
        <v>28.2348574645311</v>
      </c>
      <c r="E203" s="2">
        <v>3830.4037993974198</v>
      </c>
      <c r="F203" s="2">
        <v>-4.5474735088646402E-13</v>
      </c>
      <c r="G203" s="2">
        <v>0</v>
      </c>
    </row>
    <row r="204" spans="1:7" x14ac:dyDescent="0.25">
      <c r="A204" s="1">
        <v>2020</v>
      </c>
      <c r="B204" s="1">
        <v>11</v>
      </c>
      <c r="C204" s="2">
        <v>3861.4016764591001</v>
      </c>
      <c r="D204" s="2">
        <v>28.2348574645311</v>
      </c>
      <c r="E204" s="2">
        <v>3833.1668189945699</v>
      </c>
      <c r="F204" s="2">
        <v>-4.5474735088646402E-13</v>
      </c>
      <c r="G204" s="2">
        <v>0</v>
      </c>
    </row>
    <row r="205" spans="1:7" x14ac:dyDescent="0.25">
      <c r="A205" s="1">
        <v>2020</v>
      </c>
      <c r="B205" s="1">
        <v>12</v>
      </c>
      <c r="C205" s="2">
        <v>3864.1464566735399</v>
      </c>
      <c r="D205" s="2">
        <v>28.2348574645311</v>
      </c>
      <c r="E205" s="2">
        <v>3835.9115992090101</v>
      </c>
      <c r="F205" s="2">
        <v>4.5474735088646402E-13</v>
      </c>
      <c r="G205" s="2">
        <v>0</v>
      </c>
    </row>
    <row r="206" spans="1:7" x14ac:dyDescent="0.25">
      <c r="A206" s="1">
        <v>2021</v>
      </c>
      <c r="B206" s="1">
        <v>1</v>
      </c>
      <c r="C206" s="2">
        <v>3866.87311790799</v>
      </c>
      <c r="D206" s="2">
        <v>28.2348574645311</v>
      </c>
      <c r="E206" s="2">
        <v>3838.6382604434598</v>
      </c>
      <c r="F206" s="2">
        <v>4.5474735088646402E-13</v>
      </c>
      <c r="G206" s="2">
        <v>0</v>
      </c>
    </row>
    <row r="207" spans="1:7" x14ac:dyDescent="0.25">
      <c r="A207" s="1">
        <v>2021</v>
      </c>
      <c r="B207" s="1">
        <v>2</v>
      </c>
      <c r="C207" s="2">
        <v>3869.5817797703698</v>
      </c>
      <c r="D207" s="2">
        <v>28.2348574645311</v>
      </c>
      <c r="E207" s="2">
        <v>3841.3469223058401</v>
      </c>
      <c r="F207" s="2">
        <v>0</v>
      </c>
      <c r="G207" s="2">
        <v>0</v>
      </c>
    </row>
    <row r="208" spans="1:7" x14ac:dyDescent="0.25">
      <c r="A208" s="1">
        <v>2021</v>
      </c>
      <c r="B208" s="1">
        <v>3</v>
      </c>
      <c r="C208" s="2">
        <v>3872.2725610790299</v>
      </c>
      <c r="D208" s="2">
        <v>28.2348574645311</v>
      </c>
      <c r="E208" s="2">
        <v>3844.0377036145001</v>
      </c>
      <c r="F208" s="2">
        <v>0</v>
      </c>
      <c r="G208" s="2">
        <v>0</v>
      </c>
    </row>
    <row r="209" spans="1:7" x14ac:dyDescent="0.25">
      <c r="A209" s="1">
        <v>2021</v>
      </c>
      <c r="B209" s="1">
        <v>4</v>
      </c>
      <c r="C209" s="2">
        <v>3874.9455798679601</v>
      </c>
      <c r="D209" s="2">
        <v>28.2348574645311</v>
      </c>
      <c r="E209" s="2">
        <v>3846.7107224034298</v>
      </c>
      <c r="F209" s="2">
        <v>-9.0949470177292804E-13</v>
      </c>
      <c r="G209" s="2">
        <v>0</v>
      </c>
    </row>
    <row r="210" spans="1:7" x14ac:dyDescent="0.25">
      <c r="A210" s="1">
        <v>2021</v>
      </c>
      <c r="B210" s="1">
        <v>5</v>
      </c>
      <c r="C210" s="2">
        <v>3877.6009533920101</v>
      </c>
      <c r="D210" s="2">
        <v>28.2348574645311</v>
      </c>
      <c r="E210" s="2">
        <v>3849.3660959274798</v>
      </c>
      <c r="F210" s="2">
        <v>-4.5474735088646402E-13</v>
      </c>
      <c r="G210" s="2">
        <v>0</v>
      </c>
    </row>
    <row r="211" spans="1:7" x14ac:dyDescent="0.25">
      <c r="A211" s="1">
        <v>2021</v>
      </c>
      <c r="B211" s="1">
        <v>6</v>
      </c>
      <c r="C211" s="2">
        <v>3880.2387981319798</v>
      </c>
      <c r="D211" s="2">
        <v>28.2348574645311</v>
      </c>
      <c r="E211" s="2">
        <v>3852.00394066744</v>
      </c>
      <c r="F211" s="2">
        <v>0</v>
      </c>
      <c r="G211" s="2">
        <v>0</v>
      </c>
    </row>
    <row r="212" spans="1:7" x14ac:dyDescent="0.25">
      <c r="A212" s="1">
        <v>2021</v>
      </c>
      <c r="B212" s="1">
        <v>7</v>
      </c>
      <c r="C212" s="2">
        <v>3882.8592297997402</v>
      </c>
      <c r="D212" s="2">
        <v>28.2348574645311</v>
      </c>
      <c r="E212" s="2">
        <v>3854.62437233521</v>
      </c>
      <c r="F212" s="2">
        <v>0</v>
      </c>
      <c r="G212" s="2">
        <v>0</v>
      </c>
    </row>
    <row r="213" spans="1:7" x14ac:dyDescent="0.25">
      <c r="A213" s="1">
        <v>2021</v>
      </c>
      <c r="B213" s="1">
        <v>8</v>
      </c>
      <c r="C213" s="2">
        <v>3885.4623633433398</v>
      </c>
      <c r="D213" s="2">
        <v>28.2348574645311</v>
      </c>
      <c r="E213" s="2">
        <v>3857.2275058788</v>
      </c>
      <c r="F213" s="2">
        <v>0</v>
      </c>
      <c r="G213" s="2">
        <v>0</v>
      </c>
    </row>
    <row r="214" spans="1:7" x14ac:dyDescent="0.25">
      <c r="A214" s="1">
        <v>2021</v>
      </c>
      <c r="B214" s="1">
        <v>9</v>
      </c>
      <c r="C214" s="2">
        <v>3888.0483129520098</v>
      </c>
      <c r="D214" s="2">
        <v>28.2348574645311</v>
      </c>
      <c r="E214" s="2">
        <v>3859.81345548748</v>
      </c>
      <c r="F214" s="2">
        <v>0</v>
      </c>
      <c r="G214" s="2">
        <v>0</v>
      </c>
    </row>
    <row r="215" spans="1:7" x14ac:dyDescent="0.25">
      <c r="A215" s="1">
        <v>2021</v>
      </c>
      <c r="B215" s="1">
        <v>10</v>
      </c>
      <c r="C215" s="2">
        <v>3890.6171920612101</v>
      </c>
      <c r="D215" s="2">
        <v>28.2348574645311</v>
      </c>
      <c r="E215" s="2">
        <v>3862.3823345966798</v>
      </c>
      <c r="F215" s="2">
        <v>0</v>
      </c>
      <c r="G215" s="2">
        <v>0</v>
      </c>
    </row>
    <row r="216" spans="1:7" x14ac:dyDescent="0.25">
      <c r="A216" s="1">
        <v>2021</v>
      </c>
      <c r="B216" s="1">
        <v>11</v>
      </c>
      <c r="C216" s="2">
        <v>3893.16911335757</v>
      </c>
      <c r="D216" s="2">
        <v>28.2348574645311</v>
      </c>
      <c r="E216" s="2">
        <v>3864.9342558930398</v>
      </c>
      <c r="F216" s="2">
        <v>0</v>
      </c>
      <c r="G216" s="2">
        <v>0</v>
      </c>
    </row>
    <row r="217" spans="1:7" x14ac:dyDescent="0.25">
      <c r="A217" s="1">
        <v>2021</v>
      </c>
      <c r="B217" s="1">
        <v>12</v>
      </c>
      <c r="C217" s="2">
        <v>3895.70418878385</v>
      </c>
      <c r="D217" s="2">
        <v>28.2348574645311</v>
      </c>
      <c r="E217" s="2">
        <v>3867.4693313193202</v>
      </c>
      <c r="F217" s="2">
        <v>-4.5474735088646402E-13</v>
      </c>
      <c r="G217" s="2">
        <v>0</v>
      </c>
    </row>
    <row r="218" spans="1:7" x14ac:dyDescent="0.25">
      <c r="A218" s="1">
        <v>2022</v>
      </c>
      <c r="B218" s="1">
        <v>1</v>
      </c>
      <c r="C218" s="2">
        <v>3898.2225295438402</v>
      </c>
      <c r="D218" s="2">
        <v>28.2348574645311</v>
      </c>
      <c r="E218" s="2">
        <v>3869.9876720793</v>
      </c>
      <c r="F218" s="2">
        <v>0</v>
      </c>
      <c r="G218" s="2">
        <v>0</v>
      </c>
    </row>
    <row r="219" spans="1:7" x14ac:dyDescent="0.25">
      <c r="A219" s="1">
        <v>2022</v>
      </c>
      <c r="B219" s="1">
        <v>2</v>
      </c>
      <c r="C219" s="2">
        <v>3900.7242461072501</v>
      </c>
      <c r="D219" s="2">
        <v>28.2348574645311</v>
      </c>
      <c r="E219" s="2">
        <v>3872.4893886427199</v>
      </c>
      <c r="F219" s="2">
        <v>0</v>
      </c>
      <c r="G219" s="2">
        <v>0</v>
      </c>
    </row>
    <row r="220" spans="1:7" x14ac:dyDescent="0.25">
      <c r="A220" s="1">
        <v>2022</v>
      </c>
      <c r="B220" s="1">
        <v>3</v>
      </c>
      <c r="C220" s="2">
        <v>3903.2094482145699</v>
      </c>
      <c r="D220" s="2">
        <v>28.2348574645311</v>
      </c>
      <c r="E220" s="2">
        <v>3874.9745907500401</v>
      </c>
      <c r="F220" s="2">
        <v>4.5474735088646402E-13</v>
      </c>
      <c r="G220" s="2">
        <v>0</v>
      </c>
    </row>
    <row r="221" spans="1:7" x14ac:dyDescent="0.25">
      <c r="A221" s="1">
        <v>2022</v>
      </c>
      <c r="B221" s="1">
        <v>4</v>
      </c>
      <c r="C221" s="2">
        <v>3905.6782448818499</v>
      </c>
      <c r="D221" s="2">
        <v>28.2348574645311</v>
      </c>
      <c r="E221" s="2">
        <v>3877.4433874173201</v>
      </c>
      <c r="F221" s="2">
        <v>0</v>
      </c>
      <c r="G221" s="2">
        <v>0</v>
      </c>
    </row>
    <row r="222" spans="1:7" x14ac:dyDescent="0.25">
      <c r="A222" s="1">
        <v>2022</v>
      </c>
      <c r="B222" s="1">
        <v>5</v>
      </c>
      <c r="C222" s="2">
        <v>3908.1307444054801</v>
      </c>
      <c r="D222" s="2">
        <v>28.2348574645311</v>
      </c>
      <c r="E222" s="2">
        <v>3879.8958869409498</v>
      </c>
      <c r="F222" s="2">
        <v>0</v>
      </c>
      <c r="G222" s="2">
        <v>0</v>
      </c>
    </row>
    <row r="223" spans="1:7" x14ac:dyDescent="0.25">
      <c r="A223" s="1">
        <v>2022</v>
      </c>
      <c r="B223" s="1">
        <v>6</v>
      </c>
      <c r="C223" s="2">
        <v>3910.5670543669999</v>
      </c>
      <c r="D223" s="2">
        <v>28.2348574645311</v>
      </c>
      <c r="E223" s="2">
        <v>3882.3321969024701</v>
      </c>
      <c r="F223" s="2">
        <v>0</v>
      </c>
      <c r="G223" s="2">
        <v>0</v>
      </c>
    </row>
    <row r="224" spans="1:7" x14ac:dyDescent="0.25">
      <c r="A224" s="1">
        <v>2022</v>
      </c>
      <c r="B224" s="1">
        <v>7</v>
      </c>
      <c r="C224" s="2">
        <v>3912.9872816377401</v>
      </c>
      <c r="D224" s="2">
        <v>28.2348574645311</v>
      </c>
      <c r="E224" s="2">
        <v>3884.7524241732099</v>
      </c>
      <c r="F224" s="2">
        <v>0</v>
      </c>
      <c r="G224" s="2">
        <v>0</v>
      </c>
    </row>
    <row r="225" spans="1:7" x14ac:dyDescent="0.25">
      <c r="A225" s="1">
        <v>2022</v>
      </c>
      <c r="B225" s="1">
        <v>8</v>
      </c>
      <c r="C225" s="2">
        <v>3915.3915323835599</v>
      </c>
      <c r="D225" s="2">
        <v>28.2348574645311</v>
      </c>
      <c r="E225" s="2">
        <v>3887.1566749190301</v>
      </c>
      <c r="F225" s="2">
        <v>0</v>
      </c>
      <c r="G225" s="2">
        <v>0</v>
      </c>
    </row>
    <row r="226" spans="1:7" x14ac:dyDescent="0.25">
      <c r="A226" s="1">
        <v>2022</v>
      </c>
      <c r="B226" s="1">
        <v>9</v>
      </c>
      <c r="C226" s="2">
        <v>3917.7799120695099</v>
      </c>
      <c r="D226" s="2">
        <v>28.2348574645311</v>
      </c>
      <c r="E226" s="2">
        <v>3889.5450546049801</v>
      </c>
      <c r="F226" s="2">
        <v>-9.0949470177292804E-13</v>
      </c>
      <c r="G226" s="2">
        <v>0</v>
      </c>
    </row>
    <row r="227" spans="1:7" x14ac:dyDescent="0.25">
      <c r="A227" s="1">
        <v>2022</v>
      </c>
      <c r="B227" s="1">
        <v>10</v>
      </c>
      <c r="C227" s="2">
        <v>3920.1525254643998</v>
      </c>
      <c r="D227" s="2">
        <v>28.2348574645311</v>
      </c>
      <c r="E227" s="2">
        <v>3891.91766799986</v>
      </c>
      <c r="F227" s="2">
        <v>4.5474735088646402E-13</v>
      </c>
      <c r="G227" s="2">
        <v>0</v>
      </c>
    </row>
    <row r="228" spans="1:7" x14ac:dyDescent="0.25">
      <c r="A228" s="1">
        <v>2022</v>
      </c>
      <c r="B228" s="1">
        <v>11</v>
      </c>
      <c r="C228" s="2">
        <v>3922.5094766454599</v>
      </c>
      <c r="D228" s="2">
        <v>28.2348574645311</v>
      </c>
      <c r="E228" s="2">
        <v>3894.2746191809301</v>
      </c>
      <c r="F228" s="2">
        <v>-4.5474735088646402E-13</v>
      </c>
      <c r="G228" s="2">
        <v>0</v>
      </c>
    </row>
    <row r="229" spans="1:7" x14ac:dyDescent="0.25">
      <c r="A229" s="1">
        <v>2022</v>
      </c>
      <c r="B229" s="1">
        <v>12</v>
      </c>
      <c r="C229" s="2">
        <v>3924.8508690028898</v>
      </c>
      <c r="D229" s="2">
        <v>28.2348574645311</v>
      </c>
      <c r="E229" s="2">
        <v>3896.61601153836</v>
      </c>
      <c r="F229" s="2">
        <v>0</v>
      </c>
      <c r="G229" s="2">
        <v>0</v>
      </c>
    </row>
    <row r="230" spans="1:7" x14ac:dyDescent="0.25">
      <c r="A230" s="1">
        <v>2023</v>
      </c>
      <c r="B230" s="1">
        <v>1</v>
      </c>
      <c r="C230" s="2">
        <v>3927.1768052443599</v>
      </c>
      <c r="D230" s="2">
        <v>28.2348574645311</v>
      </c>
      <c r="E230" s="2">
        <v>3898.9419477798301</v>
      </c>
      <c r="F230" s="2">
        <v>0</v>
      </c>
      <c r="G230" s="2">
        <v>0</v>
      </c>
    </row>
    <row r="231" spans="1:7" x14ac:dyDescent="0.25">
      <c r="A231" s="1">
        <v>2023</v>
      </c>
      <c r="B231" s="1">
        <v>2</v>
      </c>
      <c r="C231" s="2">
        <v>3929.4873873995598</v>
      </c>
      <c r="D231" s="2">
        <v>28.2348574645311</v>
      </c>
      <c r="E231" s="2">
        <v>3901.25252993503</v>
      </c>
      <c r="F231" s="2">
        <v>0</v>
      </c>
      <c r="G231" s="2">
        <v>0</v>
      </c>
    </row>
    <row r="232" spans="1:7" x14ac:dyDescent="0.25">
      <c r="A232" s="1">
        <v>2023</v>
      </c>
      <c r="B232" s="1">
        <v>3</v>
      </c>
      <c r="C232" s="2">
        <v>3931.7827168246399</v>
      </c>
      <c r="D232" s="2">
        <v>28.2348574645311</v>
      </c>
      <c r="E232" s="2">
        <v>3903.5478593601101</v>
      </c>
      <c r="F232" s="2">
        <v>-4.5474735088646402E-13</v>
      </c>
      <c r="G232" s="2">
        <v>0</v>
      </c>
    </row>
    <row r="233" spans="1:7" x14ac:dyDescent="0.25">
      <c r="A233" s="1">
        <v>2023</v>
      </c>
      <c r="B233" s="1">
        <v>4</v>
      </c>
      <c r="C233" s="2">
        <v>3934.0628942067001</v>
      </c>
      <c r="D233" s="2">
        <v>28.2348574645311</v>
      </c>
      <c r="E233" s="2">
        <v>3905.8280367421598</v>
      </c>
      <c r="F233" s="2">
        <v>0</v>
      </c>
      <c r="G233" s="2">
        <v>0</v>
      </c>
    </row>
    <row r="234" spans="1:7" x14ac:dyDescent="0.25">
      <c r="A234" s="1">
        <v>2023</v>
      </c>
      <c r="B234" s="1">
        <v>5</v>
      </c>
      <c r="C234" s="2">
        <v>3936.32801956814</v>
      </c>
      <c r="D234" s="2">
        <v>28.2348574645311</v>
      </c>
      <c r="E234" s="2">
        <v>3908.0931621036102</v>
      </c>
      <c r="F234" s="2">
        <v>-9.0949470177292804E-13</v>
      </c>
      <c r="G234" s="2">
        <v>0</v>
      </c>
    </row>
    <row r="235" spans="1:7" x14ac:dyDescent="0.25">
      <c r="A235" s="1">
        <v>2023</v>
      </c>
      <c r="B235" s="1">
        <v>6</v>
      </c>
      <c r="C235" s="2">
        <v>3938.5781922711299</v>
      </c>
      <c r="D235" s="2">
        <v>28.2348574645311</v>
      </c>
      <c r="E235" s="2">
        <v>3910.3433348066001</v>
      </c>
      <c r="F235" s="2">
        <v>-4.5474735088646402E-13</v>
      </c>
      <c r="G235" s="2">
        <v>0</v>
      </c>
    </row>
    <row r="236" spans="1:7" x14ac:dyDescent="0.25">
      <c r="A236" s="1">
        <v>2023</v>
      </c>
      <c r="B236" s="1">
        <v>7</v>
      </c>
      <c r="C236" s="2">
        <v>3940.81351102189</v>
      </c>
      <c r="D236" s="2">
        <v>28.2348574645311</v>
      </c>
      <c r="E236" s="2">
        <v>3912.5786535573602</v>
      </c>
      <c r="F236" s="2">
        <v>-4.5474735088646402E-13</v>
      </c>
      <c r="G236" s="2">
        <v>0</v>
      </c>
    </row>
    <row r="237" spans="1:7" x14ac:dyDescent="0.25">
      <c r="A237" s="1">
        <v>2023</v>
      </c>
      <c r="B237" s="1">
        <v>8</v>
      </c>
      <c r="C237" s="2">
        <v>3943.0340738750701</v>
      </c>
      <c r="D237" s="2">
        <v>28.2348574645311</v>
      </c>
      <c r="E237" s="2">
        <v>3914.7992164105399</v>
      </c>
      <c r="F237" s="2">
        <v>0</v>
      </c>
      <c r="G237" s="2">
        <v>0</v>
      </c>
    </row>
    <row r="238" spans="1:7" x14ac:dyDescent="0.25">
      <c r="A238" s="1">
        <v>2023</v>
      </c>
      <c r="B238" s="1">
        <v>9</v>
      </c>
      <c r="C238" s="2">
        <v>3945.2399782380498</v>
      </c>
      <c r="D238" s="2">
        <v>28.2348574645311</v>
      </c>
      <c r="E238" s="2">
        <v>3917.00512077352</v>
      </c>
      <c r="F238" s="2">
        <v>0</v>
      </c>
      <c r="G238" s="2">
        <v>0</v>
      </c>
    </row>
    <row r="239" spans="1:7" x14ac:dyDescent="0.25">
      <c r="A239" s="1">
        <v>2023</v>
      </c>
      <c r="B239" s="1">
        <v>10</v>
      </c>
      <c r="C239" s="2">
        <v>3947.4313208751701</v>
      </c>
      <c r="D239" s="2">
        <v>28.2348574645311</v>
      </c>
      <c r="E239" s="2">
        <v>3919.1964634106398</v>
      </c>
      <c r="F239" s="2">
        <v>0</v>
      </c>
      <c r="G239" s="2">
        <v>0</v>
      </c>
    </row>
    <row r="240" spans="1:7" x14ac:dyDescent="0.25">
      <c r="A240" s="1">
        <v>2023</v>
      </c>
      <c r="B240" s="1">
        <v>11</v>
      </c>
      <c r="C240" s="2">
        <v>3949.6081979120399</v>
      </c>
      <c r="D240" s="2">
        <v>28.2348574645311</v>
      </c>
      <c r="E240" s="2">
        <v>3921.3733404475101</v>
      </c>
      <c r="F240" s="2">
        <v>0</v>
      </c>
      <c r="G240" s="2">
        <v>0</v>
      </c>
    </row>
    <row r="241" spans="1:7" x14ac:dyDescent="0.25">
      <c r="A241" s="1">
        <v>2023</v>
      </c>
      <c r="B241" s="1">
        <v>12</v>
      </c>
      <c r="C241" s="2">
        <v>3951.7707048396801</v>
      </c>
      <c r="D241" s="2">
        <v>28.2348574645311</v>
      </c>
      <c r="E241" s="2">
        <v>3923.5358473751498</v>
      </c>
      <c r="F241" s="2">
        <v>-4.5474735088646402E-13</v>
      </c>
      <c r="G241" s="2">
        <v>0</v>
      </c>
    </row>
    <row r="242" spans="1:7" x14ac:dyDescent="0.25">
      <c r="A242" s="1">
        <v>2024</v>
      </c>
      <c r="B242" s="1">
        <v>1</v>
      </c>
      <c r="C242" s="2">
        <v>3953.9189365187799</v>
      </c>
      <c r="D242" s="2">
        <v>28.2348574645311</v>
      </c>
      <c r="E242" s="2">
        <v>3925.6840790542501</v>
      </c>
      <c r="F242" s="2">
        <v>0</v>
      </c>
      <c r="G242" s="2">
        <v>0</v>
      </c>
    </row>
    <row r="243" spans="1:7" x14ac:dyDescent="0.25">
      <c r="A243" s="1">
        <v>2024</v>
      </c>
      <c r="B243" s="1">
        <v>2</v>
      </c>
      <c r="C243" s="2">
        <v>3956.0529871838298</v>
      </c>
      <c r="D243" s="2">
        <v>28.2348574645311</v>
      </c>
      <c r="E243" s="2">
        <v>3927.8181297193</v>
      </c>
      <c r="F243" s="2">
        <v>0</v>
      </c>
      <c r="G243" s="2">
        <v>0</v>
      </c>
    </row>
    <row r="244" spans="1:7" x14ac:dyDescent="0.25">
      <c r="A244" s="1">
        <v>2024</v>
      </c>
      <c r="B244" s="1">
        <v>3</v>
      </c>
      <c r="C244" s="2">
        <v>3958.1729504472401</v>
      </c>
      <c r="D244" s="2">
        <v>28.2348574645311</v>
      </c>
      <c r="E244" s="2">
        <v>3929.9380929827098</v>
      </c>
      <c r="F244" s="2">
        <v>4.5474735088646402E-13</v>
      </c>
      <c r="G244" s="2">
        <v>0</v>
      </c>
    </row>
    <row r="245" spans="1:7" x14ac:dyDescent="0.25">
      <c r="A245" s="1">
        <v>2024</v>
      </c>
      <c r="B245" s="1">
        <v>4</v>
      </c>
      <c r="C245" s="2">
        <v>3960.27891930346</v>
      </c>
      <c r="D245" s="2">
        <v>28.2348574645311</v>
      </c>
      <c r="E245" s="2">
        <v>3932.0440618389298</v>
      </c>
      <c r="F245" s="2">
        <v>0</v>
      </c>
      <c r="G245" s="2">
        <v>0</v>
      </c>
    </row>
    <row r="246" spans="1:7" x14ac:dyDescent="0.25">
      <c r="A246" s="1">
        <v>2024</v>
      </c>
      <c r="B246" s="1">
        <v>5</v>
      </c>
      <c r="C246" s="2">
        <v>3962.3709861330899</v>
      </c>
      <c r="D246" s="2">
        <v>28.2348574645311</v>
      </c>
      <c r="E246" s="2">
        <v>3934.1361286685601</v>
      </c>
      <c r="F246" s="2">
        <v>0</v>
      </c>
      <c r="G246" s="2">
        <v>0</v>
      </c>
    </row>
    <row r="247" spans="1:7" x14ac:dyDescent="0.25">
      <c r="A247" s="1">
        <v>2024</v>
      </c>
      <c r="B247" s="1">
        <v>6</v>
      </c>
      <c r="C247" s="2">
        <v>3964.4492427068599</v>
      </c>
      <c r="D247" s="2">
        <v>28.2348574645311</v>
      </c>
      <c r="E247" s="2">
        <v>3936.2143852423301</v>
      </c>
      <c r="F247" s="2">
        <v>0</v>
      </c>
      <c r="G247" s="2">
        <v>0</v>
      </c>
    </row>
    <row r="248" spans="1:7" x14ac:dyDescent="0.25">
      <c r="A248" s="1">
        <v>2024</v>
      </c>
      <c r="B248" s="1">
        <v>7</v>
      </c>
      <c r="C248" s="2">
        <v>3966.5137801897299</v>
      </c>
      <c r="D248" s="2">
        <v>28.2348574645311</v>
      </c>
      <c r="E248" s="2">
        <v>3938.2789227251901</v>
      </c>
      <c r="F248" s="2">
        <v>4.5474735088646402E-13</v>
      </c>
      <c r="G248" s="2">
        <v>0</v>
      </c>
    </row>
    <row r="249" spans="1:7" x14ac:dyDescent="0.25">
      <c r="A249" s="1">
        <v>2024</v>
      </c>
      <c r="B249" s="1">
        <v>8</v>
      </c>
      <c r="C249" s="2">
        <v>3968.56468914484</v>
      </c>
      <c r="D249" s="2">
        <v>28.2348574645311</v>
      </c>
      <c r="E249" s="2">
        <v>3940.3298316803098</v>
      </c>
      <c r="F249" s="2">
        <v>0</v>
      </c>
      <c r="G249" s="2">
        <v>0</v>
      </c>
    </row>
    <row r="250" spans="1:7" x14ac:dyDescent="0.25">
      <c r="A250" s="1">
        <v>2024</v>
      </c>
      <c r="B250" s="1">
        <v>9</v>
      </c>
      <c r="C250" s="2">
        <v>3970.6020595375098</v>
      </c>
      <c r="D250" s="2">
        <v>28.2348574645311</v>
      </c>
      <c r="E250" s="2">
        <v>3942.36720207298</v>
      </c>
      <c r="F250" s="2">
        <v>0</v>
      </c>
      <c r="G250" s="2">
        <v>0</v>
      </c>
    </row>
    <row r="251" spans="1:7" x14ac:dyDescent="0.25">
      <c r="A251" s="1">
        <v>2024</v>
      </c>
      <c r="B251" s="1">
        <v>10</v>
      </c>
      <c r="C251" s="2">
        <v>3972.6259807391798</v>
      </c>
      <c r="D251" s="2">
        <v>28.2348574645311</v>
      </c>
      <c r="E251" s="2">
        <v>3944.39112327465</v>
      </c>
      <c r="F251" s="2">
        <v>0</v>
      </c>
      <c r="G251" s="2">
        <v>0</v>
      </c>
    </row>
    <row r="252" spans="1:7" x14ac:dyDescent="0.25">
      <c r="A252" s="1">
        <v>2024</v>
      </c>
      <c r="B252" s="1">
        <v>11</v>
      </c>
      <c r="C252" s="2">
        <v>3974.6365415313098</v>
      </c>
      <c r="D252" s="2">
        <v>28.2348574645311</v>
      </c>
      <c r="E252" s="2">
        <v>3946.40168406678</v>
      </c>
      <c r="F252" s="2">
        <v>0</v>
      </c>
      <c r="G252" s="2">
        <v>0</v>
      </c>
    </row>
    <row r="253" spans="1:7" x14ac:dyDescent="0.25">
      <c r="A253" s="1">
        <v>2024</v>
      </c>
      <c r="B253" s="1">
        <v>12</v>
      </c>
      <c r="C253" s="2">
        <v>3976.6338301093101</v>
      </c>
      <c r="D253" s="2">
        <v>28.2348574645311</v>
      </c>
      <c r="E253" s="2">
        <v>3948.3989726447799</v>
      </c>
      <c r="F253" s="2">
        <v>-4.5474735088646402E-13</v>
      </c>
      <c r="G253" s="2">
        <v>0</v>
      </c>
    </row>
    <row r="254" spans="1:7" x14ac:dyDescent="0.25">
      <c r="A254" s="1">
        <v>2025</v>
      </c>
      <c r="B254" s="1">
        <v>1</v>
      </c>
      <c r="C254" s="2">
        <v>3978.61793408638</v>
      </c>
      <c r="D254" s="2">
        <v>28.2348574645311</v>
      </c>
      <c r="E254" s="2">
        <v>3950.3830766218398</v>
      </c>
      <c r="F254" s="2">
        <v>-4.5474735088646402E-13</v>
      </c>
      <c r="G254" s="2">
        <v>0</v>
      </c>
    </row>
    <row r="255" spans="1:7" x14ac:dyDescent="0.25">
      <c r="A255" s="1">
        <v>2025</v>
      </c>
      <c r="B255" s="1">
        <v>2</v>
      </c>
      <c r="C255" s="2">
        <v>3980.58894049735</v>
      </c>
      <c r="D255" s="2">
        <v>28.2348574645311</v>
      </c>
      <c r="E255" s="2">
        <v>3952.3540830328202</v>
      </c>
      <c r="F255" s="2">
        <v>0</v>
      </c>
      <c r="G255" s="2">
        <v>0</v>
      </c>
    </row>
    <row r="256" spans="1:7" x14ac:dyDescent="0.25">
      <c r="A256" s="1">
        <v>2025</v>
      </c>
      <c r="B256" s="1">
        <v>3</v>
      </c>
      <c r="C256" s="2">
        <v>3982.5469358025498</v>
      </c>
      <c r="D256" s="2">
        <v>28.2348574645311</v>
      </c>
      <c r="E256" s="2">
        <v>3954.31207833802</v>
      </c>
      <c r="F256" s="2">
        <v>-4.5474735088646402E-13</v>
      </c>
      <c r="G256" s="2">
        <v>0</v>
      </c>
    </row>
    <row r="257" spans="1:7" x14ac:dyDescent="0.25">
      <c r="A257" s="1">
        <v>2025</v>
      </c>
      <c r="B257" s="1">
        <v>4</v>
      </c>
      <c r="C257" s="2">
        <v>3984.49200589153</v>
      </c>
      <c r="D257" s="2">
        <v>28.2348574645311</v>
      </c>
      <c r="E257" s="2">
        <v>3956.2571484270002</v>
      </c>
      <c r="F257" s="2">
        <v>0</v>
      </c>
      <c r="G257" s="2">
        <v>0</v>
      </c>
    </row>
    <row r="258" spans="1:7" x14ac:dyDescent="0.25">
      <c r="A258" s="1">
        <v>2025</v>
      </c>
      <c r="B258" s="1">
        <v>5</v>
      </c>
      <c r="C258" s="2">
        <v>3986.4242360868602</v>
      </c>
      <c r="D258" s="2">
        <v>28.2348574645311</v>
      </c>
      <c r="E258" s="2">
        <v>3958.18937862233</v>
      </c>
      <c r="F258" s="2">
        <v>4.5474735088646402E-13</v>
      </c>
      <c r="G258" s="2">
        <v>0</v>
      </c>
    </row>
    <row r="259" spans="1:7" x14ac:dyDescent="0.25">
      <c r="A259" s="1">
        <v>2025</v>
      </c>
      <c r="B259" s="1">
        <v>6</v>
      </c>
      <c r="C259" s="2">
        <v>3988.3437111479102</v>
      </c>
      <c r="D259" s="2">
        <v>28.2348574645311</v>
      </c>
      <c r="E259" s="2">
        <v>3960.1088536833799</v>
      </c>
      <c r="F259" s="2">
        <v>4.5474735088646402E-13</v>
      </c>
      <c r="G259" s="2">
        <v>0</v>
      </c>
    </row>
    <row r="260" spans="1:7" x14ac:dyDescent="0.25">
      <c r="A260" s="1">
        <v>2025</v>
      </c>
      <c r="B260" s="1">
        <v>7</v>
      </c>
      <c r="C260" s="2">
        <v>3990.2505152744902</v>
      </c>
      <c r="D260" s="2">
        <v>28.2348574645311</v>
      </c>
      <c r="E260" s="2">
        <v>3962.01565780995</v>
      </c>
      <c r="F260" s="2">
        <v>0</v>
      </c>
      <c r="G260" s="2">
        <v>0</v>
      </c>
    </row>
    <row r="261" spans="1:7" x14ac:dyDescent="0.25">
      <c r="A261" s="1">
        <v>2025</v>
      </c>
      <c r="B261" s="1">
        <v>8</v>
      </c>
      <c r="C261" s="2">
        <v>3992.1447321106002</v>
      </c>
      <c r="D261" s="2">
        <v>28.2348574645311</v>
      </c>
      <c r="E261" s="2">
        <v>3963.90987464607</v>
      </c>
      <c r="F261" s="2">
        <v>4.5474735088646402E-13</v>
      </c>
      <c r="G261" s="2">
        <v>0</v>
      </c>
    </row>
    <row r="262" spans="1:7" x14ac:dyDescent="0.25">
      <c r="A262" s="1">
        <v>2025</v>
      </c>
      <c r="B262" s="1">
        <v>9</v>
      </c>
      <c r="C262" s="2">
        <v>3994.02644474811</v>
      </c>
      <c r="D262" s="2">
        <v>28.2348574645311</v>
      </c>
      <c r="E262" s="2">
        <v>3965.7915872835802</v>
      </c>
      <c r="F262" s="2">
        <v>0</v>
      </c>
      <c r="G262" s="2">
        <v>0</v>
      </c>
    </row>
    <row r="263" spans="1:7" x14ac:dyDescent="0.25">
      <c r="A263" s="1">
        <v>2025</v>
      </c>
      <c r="B263" s="1">
        <v>10</v>
      </c>
      <c r="C263" s="2">
        <v>3995.8957357303402</v>
      </c>
      <c r="D263" s="2">
        <v>28.2348574645311</v>
      </c>
      <c r="E263" s="2">
        <v>3967.66087826581</v>
      </c>
      <c r="F263" s="2">
        <v>0</v>
      </c>
      <c r="G263" s="2">
        <v>0</v>
      </c>
    </row>
    <row r="264" spans="1:7" x14ac:dyDescent="0.25">
      <c r="A264" s="1">
        <v>2025</v>
      </c>
      <c r="B264" s="1">
        <v>11</v>
      </c>
      <c r="C264" s="2">
        <v>3997.7526870557499</v>
      </c>
      <c r="D264" s="2">
        <v>28.2348574645311</v>
      </c>
      <c r="E264" s="2">
        <v>3969.5178295912201</v>
      </c>
      <c r="F264" s="2">
        <v>0</v>
      </c>
      <c r="G264" s="2">
        <v>0</v>
      </c>
    </row>
    <row r="265" spans="1:7" x14ac:dyDescent="0.25">
      <c r="A265" s="1">
        <v>2025</v>
      </c>
      <c r="B265" s="1">
        <v>12</v>
      </c>
      <c r="C265" s="2">
        <v>3999.5973801814998</v>
      </c>
      <c r="D265" s="2">
        <v>28.2348574645311</v>
      </c>
      <c r="E265" s="2">
        <v>3971.36252271697</v>
      </c>
      <c r="F265" s="2">
        <v>0</v>
      </c>
      <c r="G265" s="2">
        <v>0</v>
      </c>
    </row>
    <row r="266" spans="1:7" x14ac:dyDescent="0.25">
      <c r="A266" s="1">
        <v>2026</v>
      </c>
      <c r="B266" s="1">
        <v>1</v>
      </c>
      <c r="C266" s="2">
        <v>4001.4298960270198</v>
      </c>
      <c r="D266" s="2">
        <v>28.2348574645311</v>
      </c>
      <c r="E266" s="2">
        <v>3973.19503856249</v>
      </c>
      <c r="F266" s="2">
        <v>-4.5474735088646402E-13</v>
      </c>
      <c r="G266" s="2">
        <v>0</v>
      </c>
    </row>
    <row r="267" spans="1:7" x14ac:dyDescent="0.25">
      <c r="A267" s="1">
        <v>2026</v>
      </c>
      <c r="B267" s="1">
        <v>2</v>
      </c>
      <c r="C267" s="2">
        <v>4003.2503149775898</v>
      </c>
      <c r="D267" s="2">
        <v>28.2348574645311</v>
      </c>
      <c r="E267" s="2">
        <v>3975.01545751306</v>
      </c>
      <c r="F267" s="2">
        <v>-4.5474735088646402E-13</v>
      </c>
      <c r="G267" s="2">
        <v>0</v>
      </c>
    </row>
    <row r="268" spans="1:7" x14ac:dyDescent="0.25">
      <c r="A268" s="1">
        <v>2026</v>
      </c>
      <c r="B268" s="1">
        <v>3</v>
      </c>
      <c r="C268" s="2">
        <v>4005.0587168878201</v>
      </c>
      <c r="D268" s="2">
        <v>28.2348574645311</v>
      </c>
      <c r="E268" s="2">
        <v>3976.8238594232898</v>
      </c>
      <c r="F268" s="2">
        <v>0</v>
      </c>
      <c r="G268" s="2">
        <v>0</v>
      </c>
    </row>
    <row r="269" spans="1:7" x14ac:dyDescent="0.25">
      <c r="A269" s="1">
        <v>2026</v>
      </c>
      <c r="B269" s="1">
        <v>4</v>
      </c>
      <c r="C269" s="2">
        <v>4006.85518108521</v>
      </c>
      <c r="D269" s="2">
        <v>28.2348574645311</v>
      </c>
      <c r="E269" s="2">
        <v>3978.6203236206802</v>
      </c>
      <c r="F269" s="2">
        <v>4.5474735088646402E-13</v>
      </c>
      <c r="G269" s="2">
        <v>0</v>
      </c>
    </row>
    <row r="270" spans="1:7" x14ac:dyDescent="0.25">
      <c r="A270" s="1">
        <v>2026</v>
      </c>
      <c r="B270" s="1">
        <v>5</v>
      </c>
      <c r="C270" s="2">
        <v>4008.6397863735801</v>
      </c>
      <c r="D270" s="2">
        <v>28.2348574645311</v>
      </c>
      <c r="E270" s="2">
        <v>3980.4049289090499</v>
      </c>
      <c r="F270" s="2">
        <v>-4.5474735088646402E-13</v>
      </c>
      <c r="G270" s="2">
        <v>0</v>
      </c>
    </row>
    <row r="271" spans="1:7" x14ac:dyDescent="0.25">
      <c r="A271" s="1">
        <v>2026</v>
      </c>
      <c r="B271" s="1">
        <v>6</v>
      </c>
      <c r="C271" s="2">
        <v>4010.4126110365601</v>
      </c>
      <c r="D271" s="2">
        <v>28.2348574645311</v>
      </c>
      <c r="E271" s="2">
        <v>3982.1777535720298</v>
      </c>
      <c r="F271" s="2">
        <v>0</v>
      </c>
      <c r="G271" s="2">
        <v>0</v>
      </c>
    </row>
    <row r="272" spans="1:7" x14ac:dyDescent="0.25">
      <c r="A272" s="1">
        <v>2026</v>
      </c>
      <c r="B272" s="1">
        <v>7</v>
      </c>
      <c r="C272" s="2">
        <v>4012.1737328409799</v>
      </c>
      <c r="D272" s="2">
        <v>28.2348574645311</v>
      </c>
      <c r="E272" s="2">
        <v>3983.9388753764501</v>
      </c>
      <c r="F272" s="2">
        <v>4.5474735088646402E-13</v>
      </c>
      <c r="G272" s="2">
        <v>0</v>
      </c>
    </row>
    <row r="273" spans="1:7" x14ac:dyDescent="0.25">
      <c r="A273" s="1">
        <v>2026</v>
      </c>
      <c r="B273" s="1">
        <v>8</v>
      </c>
      <c r="C273" s="2">
        <v>4013.9232290403602</v>
      </c>
      <c r="D273" s="2">
        <v>28.2348574645311</v>
      </c>
      <c r="E273" s="2">
        <v>3985.6883715758299</v>
      </c>
      <c r="F273" s="2">
        <v>0</v>
      </c>
      <c r="G273" s="2">
        <v>0</v>
      </c>
    </row>
    <row r="274" spans="1:7" x14ac:dyDescent="0.25">
      <c r="A274" s="1">
        <v>2026</v>
      </c>
      <c r="B274" s="1">
        <v>9</v>
      </c>
      <c r="C274" s="2">
        <v>4015.6611763781998</v>
      </c>
      <c r="D274" s="2">
        <v>28.2348574645311</v>
      </c>
      <c r="E274" s="2">
        <v>3987.42631891367</v>
      </c>
      <c r="F274" s="2">
        <v>0</v>
      </c>
      <c r="G274" s="2">
        <v>0</v>
      </c>
    </row>
    <row r="275" spans="1:7" x14ac:dyDescent="0.25">
      <c r="A275" s="1">
        <v>2026</v>
      </c>
      <c r="B275" s="1">
        <v>10</v>
      </c>
      <c r="C275" s="2">
        <v>4017.3876510914401</v>
      </c>
      <c r="D275" s="2">
        <v>28.2348574645311</v>
      </c>
      <c r="E275" s="2">
        <v>3989.1527936269099</v>
      </c>
      <c r="F275" s="2">
        <v>-4.5474735088646402E-13</v>
      </c>
      <c r="G275" s="2">
        <v>0</v>
      </c>
    </row>
    <row r="276" spans="1:7" x14ac:dyDescent="0.25">
      <c r="A276" s="1">
        <v>2026</v>
      </c>
      <c r="B276" s="1">
        <v>11</v>
      </c>
      <c r="C276" s="2">
        <v>4019.1027289137301</v>
      </c>
      <c r="D276" s="2">
        <v>28.2348574645311</v>
      </c>
      <c r="E276" s="2">
        <v>3990.8678714491898</v>
      </c>
      <c r="F276" s="2">
        <v>-4.5474735088646402E-13</v>
      </c>
      <c r="G276" s="2">
        <v>0</v>
      </c>
    </row>
    <row r="277" spans="1:7" x14ac:dyDescent="0.25">
      <c r="A277" s="1">
        <v>2026</v>
      </c>
      <c r="B277" s="1">
        <v>12</v>
      </c>
      <c r="C277" s="2">
        <v>4020.80648507879</v>
      </c>
      <c r="D277" s="2">
        <v>28.2348574645311</v>
      </c>
      <c r="E277" s="2">
        <v>3992.5716276142598</v>
      </c>
      <c r="F277" s="2">
        <v>0</v>
      </c>
      <c r="G277" s="2">
        <v>0</v>
      </c>
    </row>
    <row r="278" spans="1:7" x14ac:dyDescent="0.25">
      <c r="A278" s="1">
        <v>2027</v>
      </c>
      <c r="B278" s="1">
        <v>1</v>
      </c>
      <c r="C278" s="2">
        <v>4022.4989943237201</v>
      </c>
      <c r="D278" s="2">
        <v>28.2348574645311</v>
      </c>
      <c r="E278" s="2">
        <v>3994.2641368591899</v>
      </c>
      <c r="F278" s="2">
        <v>-4.5474735088646402E-13</v>
      </c>
      <c r="G278" s="2">
        <v>0</v>
      </c>
    </row>
    <row r="279" spans="1:7" x14ac:dyDescent="0.25">
      <c r="A279" s="1">
        <v>2027</v>
      </c>
      <c r="B279" s="1">
        <v>2</v>
      </c>
      <c r="C279" s="2">
        <v>4024.1803308922499</v>
      </c>
      <c r="D279" s="2">
        <v>28.2348574645311</v>
      </c>
      <c r="E279" s="2">
        <v>3995.9454734277201</v>
      </c>
      <c r="F279" s="2">
        <v>-4.5474735088646402E-13</v>
      </c>
      <c r="G279" s="2">
        <v>0</v>
      </c>
    </row>
    <row r="280" spans="1:7" x14ac:dyDescent="0.25">
      <c r="A280" s="1">
        <v>2027</v>
      </c>
      <c r="B280" s="1">
        <v>3</v>
      </c>
      <c r="C280" s="2">
        <v>4025.8505685380001</v>
      </c>
      <c r="D280" s="2">
        <v>28.2348574645311</v>
      </c>
      <c r="E280" s="2">
        <v>3997.6157110734598</v>
      </c>
      <c r="F280" s="2">
        <v>0</v>
      </c>
      <c r="G280" s="2">
        <v>0</v>
      </c>
    </row>
    <row r="281" spans="1:7" x14ac:dyDescent="0.25">
      <c r="A281" s="1">
        <v>2027</v>
      </c>
      <c r="B281" s="1">
        <v>4</v>
      </c>
      <c r="C281" s="2">
        <v>4027.5097805277301</v>
      </c>
      <c r="D281" s="2">
        <v>28.2348574645311</v>
      </c>
      <c r="E281" s="2">
        <v>3999.2749230631998</v>
      </c>
      <c r="F281" s="2">
        <v>0</v>
      </c>
      <c r="G281" s="2">
        <v>0</v>
      </c>
    </row>
    <row r="282" spans="1:7" x14ac:dyDescent="0.25">
      <c r="A282" s="1">
        <v>2027</v>
      </c>
      <c r="B282" s="1">
        <v>5</v>
      </c>
      <c r="C282" s="2">
        <v>4029.1580396445602</v>
      </c>
      <c r="D282" s="2">
        <v>28.2348574645311</v>
      </c>
      <c r="E282" s="2">
        <v>4000.9231821800299</v>
      </c>
      <c r="F282" s="2">
        <v>0</v>
      </c>
      <c r="G282" s="2">
        <v>0</v>
      </c>
    </row>
    <row r="283" spans="1:7" x14ac:dyDescent="0.25">
      <c r="A283" s="1">
        <v>2027</v>
      </c>
      <c r="B283" s="1">
        <v>6</v>
      </c>
      <c r="C283" s="2">
        <v>4030.79541819114</v>
      </c>
      <c r="D283" s="2">
        <v>28.2348574645311</v>
      </c>
      <c r="E283" s="2">
        <v>4002.5605607266102</v>
      </c>
      <c r="F283" s="2">
        <v>0</v>
      </c>
      <c r="G283" s="2">
        <v>0</v>
      </c>
    </row>
    <row r="284" spans="1:7" x14ac:dyDescent="0.25">
      <c r="A284" s="1">
        <v>2027</v>
      </c>
      <c r="B284" s="1">
        <v>7</v>
      </c>
      <c r="C284" s="2">
        <v>4032.4219879928301</v>
      </c>
      <c r="D284" s="2">
        <v>28.2348574645311</v>
      </c>
      <c r="E284" s="2">
        <v>4004.1871305282998</v>
      </c>
      <c r="F284" s="2">
        <v>-4.5474735088646402E-13</v>
      </c>
      <c r="G284" s="2">
        <v>0</v>
      </c>
    </row>
    <row r="285" spans="1:7" x14ac:dyDescent="0.25">
      <c r="A285" s="1">
        <v>2027</v>
      </c>
      <c r="B285" s="1">
        <v>8</v>
      </c>
      <c r="C285" s="2">
        <v>4034.0378204008498</v>
      </c>
      <c r="D285" s="2">
        <v>28.2348574645311</v>
      </c>
      <c r="E285" s="2">
        <v>4005.80296293632</v>
      </c>
      <c r="F285" s="2">
        <v>-4.5474735088646402E-13</v>
      </c>
      <c r="G285" s="2">
        <v>0</v>
      </c>
    </row>
    <row r="286" spans="1:7" x14ac:dyDescent="0.25">
      <c r="A286" s="1">
        <v>2027</v>
      </c>
      <c r="B286" s="1">
        <v>9</v>
      </c>
      <c r="C286" s="2">
        <v>4035.6429862954301</v>
      </c>
      <c r="D286" s="2">
        <v>28.2348574645311</v>
      </c>
      <c r="E286" s="2">
        <v>4007.4081288308998</v>
      </c>
      <c r="F286" s="2">
        <v>0</v>
      </c>
      <c r="G286" s="2">
        <v>0</v>
      </c>
    </row>
    <row r="287" spans="1:7" x14ac:dyDescent="0.25">
      <c r="A287" s="1">
        <v>2027</v>
      </c>
      <c r="B287" s="1">
        <v>10</v>
      </c>
      <c r="C287" s="2">
        <v>4037.23755608888</v>
      </c>
      <c r="D287" s="2">
        <v>28.2348574645311</v>
      </c>
      <c r="E287" s="2">
        <v>4009.0026986243502</v>
      </c>
      <c r="F287" s="2">
        <v>-4.5474735088646402E-13</v>
      </c>
      <c r="G287" s="2">
        <v>0</v>
      </c>
    </row>
    <row r="288" spans="1:7" x14ac:dyDescent="0.25">
      <c r="A288" s="1">
        <v>2027</v>
      </c>
      <c r="B288" s="1">
        <v>11</v>
      </c>
      <c r="C288" s="2">
        <v>4038.8215997287198</v>
      </c>
      <c r="D288" s="2">
        <v>28.2348574645311</v>
      </c>
      <c r="E288" s="2">
        <v>4010.58674226419</v>
      </c>
      <c r="F288" s="2">
        <v>0</v>
      </c>
      <c r="G288" s="2">
        <v>0</v>
      </c>
    </row>
    <row r="289" spans="1:7" x14ac:dyDescent="0.25">
      <c r="A289" s="1">
        <v>2027</v>
      </c>
      <c r="B289" s="1">
        <v>12</v>
      </c>
      <c r="C289" s="2">
        <v>4040.3951867007099</v>
      </c>
      <c r="D289" s="2">
        <v>28.2348574645311</v>
      </c>
      <c r="E289" s="2">
        <v>4012.1603292361801</v>
      </c>
      <c r="F289" s="2">
        <v>-4.5474735088646402E-13</v>
      </c>
      <c r="G289" s="2">
        <v>0</v>
      </c>
    </row>
    <row r="290" spans="1:7" x14ac:dyDescent="0.25">
      <c r="A290" s="1">
        <v>2028</v>
      </c>
      <c r="B290" s="1">
        <v>1</v>
      </c>
      <c r="C290" s="2">
        <v>4041.9583860319299</v>
      </c>
      <c r="D290" s="2">
        <v>28.2348574645311</v>
      </c>
      <c r="E290" s="2">
        <v>4013.7235285674001</v>
      </c>
      <c r="F290" s="2">
        <v>-4.5474735088646402E-13</v>
      </c>
      <c r="G290" s="2">
        <v>0</v>
      </c>
    </row>
    <row r="291" spans="1:7" x14ac:dyDescent="0.25">
      <c r="A291" s="1">
        <v>2028</v>
      </c>
      <c r="B291" s="1">
        <v>2</v>
      </c>
      <c r="C291" s="2">
        <v>4043.5112662938</v>
      </c>
      <c r="D291" s="2">
        <v>28.2348574645311</v>
      </c>
      <c r="E291" s="2">
        <v>4015.2764088292702</v>
      </c>
      <c r="F291" s="2">
        <v>0</v>
      </c>
      <c r="G291" s="2">
        <v>0</v>
      </c>
    </row>
    <row r="292" spans="1:7" x14ac:dyDescent="0.25">
      <c r="A292" s="1">
        <v>2028</v>
      </c>
      <c r="B292" s="1">
        <v>3</v>
      </c>
      <c r="C292" s="2">
        <v>4045.05389560507</v>
      </c>
      <c r="D292" s="2">
        <v>28.2348574645311</v>
      </c>
      <c r="E292" s="2">
        <v>4016.8190381405402</v>
      </c>
      <c r="F292" s="2">
        <v>0</v>
      </c>
      <c r="G292" s="2">
        <v>0</v>
      </c>
    </row>
    <row r="293" spans="1:7" x14ac:dyDescent="0.25">
      <c r="A293" s="1">
        <v>2028</v>
      </c>
      <c r="B293" s="1">
        <v>4</v>
      </c>
      <c r="C293" s="2">
        <v>4046.5863416348202</v>
      </c>
      <c r="D293" s="2">
        <v>28.2348574645311</v>
      </c>
      <c r="E293" s="2">
        <v>4018.35148417029</v>
      </c>
      <c r="F293" s="2">
        <v>4.5474735088646402E-13</v>
      </c>
      <c r="G293" s="2">
        <v>0</v>
      </c>
    </row>
    <row r="294" spans="1:7" x14ac:dyDescent="0.25">
      <c r="A294" s="1">
        <v>2028</v>
      </c>
      <c r="B294" s="1">
        <v>5</v>
      </c>
      <c r="C294" s="2">
        <v>4048.1086716054401</v>
      </c>
      <c r="D294" s="2">
        <v>28.2348574645311</v>
      </c>
      <c r="E294" s="2">
        <v>4019.8738141409099</v>
      </c>
      <c r="F294" s="2">
        <v>4.5474735088646402E-13</v>
      </c>
      <c r="G294" s="2">
        <v>0</v>
      </c>
    </row>
    <row r="295" spans="1:7" x14ac:dyDescent="0.25">
      <c r="A295" s="1">
        <v>2028</v>
      </c>
      <c r="B295" s="1">
        <v>6</v>
      </c>
      <c r="C295" s="2">
        <v>4049.6209522955701</v>
      </c>
      <c r="D295" s="2">
        <v>28.2348574645311</v>
      </c>
      <c r="E295" s="2">
        <v>4021.3860948310398</v>
      </c>
      <c r="F295" s="2">
        <v>0</v>
      </c>
      <c r="G295" s="2">
        <v>0</v>
      </c>
    </row>
    <row r="296" spans="1:7" x14ac:dyDescent="0.25">
      <c r="A296" s="1">
        <v>2028</v>
      </c>
      <c r="B296" s="1">
        <v>7</v>
      </c>
      <c r="C296" s="2">
        <v>4051.1232500430201</v>
      </c>
      <c r="D296" s="2">
        <v>28.2348574645311</v>
      </c>
      <c r="E296" s="2">
        <v>4022.8883925784899</v>
      </c>
      <c r="F296" s="2">
        <v>-4.5474735088646402E-13</v>
      </c>
      <c r="G296" s="2">
        <v>0</v>
      </c>
    </row>
    <row r="297" spans="1:7" x14ac:dyDescent="0.25">
      <c r="A297" s="1">
        <v>2028</v>
      </c>
      <c r="B297" s="1">
        <v>8</v>
      </c>
      <c r="C297" s="2">
        <v>4052.6156307476799</v>
      </c>
      <c r="D297" s="2">
        <v>28.2348574645311</v>
      </c>
      <c r="E297" s="2">
        <v>4024.3807732831401</v>
      </c>
      <c r="F297" s="2">
        <v>-4.5474735088646402E-13</v>
      </c>
      <c r="G297" s="2">
        <v>0</v>
      </c>
    </row>
    <row r="298" spans="1:7" x14ac:dyDescent="0.25">
      <c r="A298" s="1">
        <v>2028</v>
      </c>
      <c r="B298" s="1">
        <v>9</v>
      </c>
      <c r="C298" s="2">
        <v>4054.0981598744302</v>
      </c>
      <c r="D298" s="2">
        <v>28.2348574645311</v>
      </c>
      <c r="E298" s="2">
        <v>4025.8633024098999</v>
      </c>
      <c r="F298" s="2">
        <v>4.5474735088646402E-13</v>
      </c>
      <c r="G298" s="2">
        <v>0</v>
      </c>
    </row>
    <row r="299" spans="1:7" x14ac:dyDescent="0.25">
      <c r="A299" s="1">
        <v>2028</v>
      </c>
      <c r="B299" s="1">
        <v>10</v>
      </c>
      <c r="C299" s="2">
        <v>4055.5709024560001</v>
      </c>
      <c r="D299" s="2">
        <v>28.2348574645311</v>
      </c>
      <c r="E299" s="2">
        <v>4027.3360449914699</v>
      </c>
      <c r="F299" s="2">
        <v>0</v>
      </c>
      <c r="G299" s="2">
        <v>0</v>
      </c>
    </row>
    <row r="300" spans="1:7" x14ac:dyDescent="0.25">
      <c r="A300" s="1">
        <v>2028</v>
      </c>
      <c r="B300" s="1">
        <v>11</v>
      </c>
      <c r="C300" s="2">
        <v>4057.0339230958198</v>
      </c>
      <c r="D300" s="2">
        <v>28.2348574645311</v>
      </c>
      <c r="E300" s="2">
        <v>4028.79906563129</v>
      </c>
      <c r="F300" s="2">
        <v>-4.5474735088646402E-13</v>
      </c>
      <c r="G300" s="2">
        <v>0</v>
      </c>
    </row>
    <row r="301" spans="1:7" x14ac:dyDescent="0.25">
      <c r="A301" s="1">
        <v>2028</v>
      </c>
      <c r="B301" s="1">
        <v>12</v>
      </c>
      <c r="C301" s="2">
        <v>4058.4872859708598</v>
      </c>
      <c r="D301" s="2">
        <v>28.2348574645311</v>
      </c>
      <c r="E301" s="2">
        <v>4030.25242850633</v>
      </c>
      <c r="F301" s="2">
        <v>0</v>
      </c>
      <c r="G301" s="2">
        <v>0</v>
      </c>
    </row>
    <row r="302" spans="1:7" x14ac:dyDescent="0.25">
      <c r="A302" s="1">
        <v>2029</v>
      </c>
      <c r="B302" s="1">
        <v>1</v>
      </c>
      <c r="C302" s="2">
        <v>4059.9310548344301</v>
      </c>
      <c r="D302" s="2">
        <v>28.2348574645311</v>
      </c>
      <c r="E302" s="2">
        <v>4031.6961973698999</v>
      </c>
      <c r="F302" s="2">
        <v>0</v>
      </c>
      <c r="G302" s="2">
        <v>0</v>
      </c>
    </row>
    <row r="303" spans="1:7" x14ac:dyDescent="0.25">
      <c r="A303" s="1">
        <v>2029</v>
      </c>
      <c r="B303" s="1">
        <v>2</v>
      </c>
      <c r="C303" s="2">
        <v>4061.3652930190001</v>
      </c>
      <c r="D303" s="2">
        <v>28.2348574645311</v>
      </c>
      <c r="E303" s="2">
        <v>4033.1304355544698</v>
      </c>
      <c r="F303" s="2">
        <v>0</v>
      </c>
      <c r="G303" s="2">
        <v>0</v>
      </c>
    </row>
    <row r="304" spans="1:7" x14ac:dyDescent="0.25">
      <c r="A304" s="1">
        <v>2029</v>
      </c>
      <c r="B304" s="1">
        <v>3</v>
      </c>
      <c r="C304" s="2">
        <v>4062.7900634389698</v>
      </c>
      <c r="D304" s="2">
        <v>28.2348574645311</v>
      </c>
      <c r="E304" s="2">
        <v>4034.55520597444</v>
      </c>
      <c r="F304" s="2">
        <v>0</v>
      </c>
      <c r="G304" s="2">
        <v>0</v>
      </c>
    </row>
    <row r="305" spans="1:7" x14ac:dyDescent="0.25">
      <c r="A305" s="1">
        <v>2029</v>
      </c>
      <c r="B305" s="1">
        <v>4</v>
      </c>
      <c r="C305" s="2">
        <v>4064.20542859341</v>
      </c>
      <c r="D305" s="2">
        <v>28.2348574645311</v>
      </c>
      <c r="E305" s="2">
        <v>4035.9705711288798</v>
      </c>
      <c r="F305" s="2">
        <v>-4.5474735088646402E-13</v>
      </c>
      <c r="G305" s="2">
        <v>0</v>
      </c>
    </row>
    <row r="306" spans="1:7" x14ac:dyDescent="0.25">
      <c r="A306" s="1">
        <v>2029</v>
      </c>
      <c r="B306" s="1">
        <v>5</v>
      </c>
      <c r="C306" s="2">
        <v>4065.6114505688302</v>
      </c>
      <c r="D306" s="2">
        <v>28.2348574645311</v>
      </c>
      <c r="E306" s="2">
        <v>4037.3765931042999</v>
      </c>
      <c r="F306" s="2">
        <v>0</v>
      </c>
      <c r="G306" s="2">
        <v>0</v>
      </c>
    </row>
    <row r="307" spans="1:7" x14ac:dyDescent="0.25">
      <c r="A307" s="1">
        <v>2029</v>
      </c>
      <c r="B307" s="1">
        <v>6</v>
      </c>
      <c r="C307" s="2">
        <v>4067.0081910418999</v>
      </c>
      <c r="D307" s="2">
        <v>28.2348574645311</v>
      </c>
      <c r="E307" s="2">
        <v>4038.7733335773601</v>
      </c>
      <c r="F307" s="2">
        <v>0</v>
      </c>
      <c r="G307" s="2">
        <v>0</v>
      </c>
    </row>
    <row r="308" spans="1:7" x14ac:dyDescent="0.25">
      <c r="A308" s="1">
        <v>2029</v>
      </c>
      <c r="B308" s="1">
        <v>7</v>
      </c>
      <c r="C308" s="2">
        <v>4068.3957112821199</v>
      </c>
      <c r="D308" s="2">
        <v>28.2348574645311</v>
      </c>
      <c r="E308" s="2">
        <v>4040.1608538175901</v>
      </c>
      <c r="F308" s="2">
        <v>-4.5474735088646402E-13</v>
      </c>
      <c r="G308" s="2">
        <v>0</v>
      </c>
    </row>
    <row r="309" spans="1:7" x14ac:dyDescent="0.25">
      <c r="A309" s="1">
        <v>2029</v>
      </c>
      <c r="B309" s="1">
        <v>8</v>
      </c>
      <c r="C309" s="2">
        <v>4069.7740721545601</v>
      </c>
      <c r="D309" s="2">
        <v>28.2348574645311</v>
      </c>
      <c r="E309" s="2">
        <v>4041.5392146900199</v>
      </c>
      <c r="F309" s="2">
        <v>0</v>
      </c>
      <c r="G309" s="2">
        <v>0</v>
      </c>
    </row>
    <row r="310" spans="1:7" x14ac:dyDescent="0.25">
      <c r="A310" s="1">
        <v>2029</v>
      </c>
      <c r="B310" s="1">
        <v>9</v>
      </c>
      <c r="C310" s="2">
        <v>4071.1433341224902</v>
      </c>
      <c r="D310" s="2">
        <v>28.2348574645311</v>
      </c>
      <c r="E310" s="2">
        <v>4042.9084766579599</v>
      </c>
      <c r="F310" s="2">
        <v>4.5474735088646402E-13</v>
      </c>
      <c r="G310" s="2">
        <v>0</v>
      </c>
    </row>
    <row r="311" spans="1:7" x14ac:dyDescent="0.25">
      <c r="A311" s="1">
        <v>2029</v>
      </c>
      <c r="B311" s="1">
        <v>10</v>
      </c>
      <c r="C311" s="2">
        <v>4072.5035572500601</v>
      </c>
      <c r="D311" s="2">
        <v>28.2348574645311</v>
      </c>
      <c r="E311" s="2">
        <v>4044.2686997855299</v>
      </c>
      <c r="F311" s="2">
        <v>-4.5474735088646402E-13</v>
      </c>
      <c r="G311" s="2">
        <v>0</v>
      </c>
    </row>
    <row r="312" spans="1:7" x14ac:dyDescent="0.25">
      <c r="A312" s="1">
        <v>2029</v>
      </c>
      <c r="B312" s="1">
        <v>11</v>
      </c>
      <c r="C312" s="2">
        <v>4073.8548012049</v>
      </c>
      <c r="D312" s="2">
        <v>28.2348574645311</v>
      </c>
      <c r="E312" s="2">
        <v>4045.6199437403702</v>
      </c>
      <c r="F312" s="2">
        <v>0</v>
      </c>
      <c r="G312" s="2">
        <v>0</v>
      </c>
    </row>
    <row r="313" spans="1:7" x14ac:dyDescent="0.25">
      <c r="A313" s="1">
        <v>2029</v>
      </c>
      <c r="B313" s="1">
        <v>12</v>
      </c>
      <c r="C313" s="2">
        <v>4075.19712526079</v>
      </c>
      <c r="D313" s="2">
        <v>28.2348574645311</v>
      </c>
      <c r="E313" s="2">
        <v>4046.9622677962602</v>
      </c>
      <c r="F313" s="2">
        <v>4.5474735088646402E-13</v>
      </c>
      <c r="G313" s="2">
        <v>0</v>
      </c>
    </row>
    <row r="314" spans="1:7" x14ac:dyDescent="0.25">
      <c r="A314" s="1">
        <v>2030</v>
      </c>
      <c r="B314" s="1">
        <v>1</v>
      </c>
      <c r="C314" s="2">
        <v>4076.5305883002002</v>
      </c>
      <c r="D314" s="2">
        <v>28.2348574645311</v>
      </c>
      <c r="E314" s="2">
        <v>4048.2957308356699</v>
      </c>
      <c r="F314" s="2">
        <v>4.5474735088646402E-13</v>
      </c>
      <c r="G314" s="2">
        <v>0</v>
      </c>
    </row>
    <row r="315" spans="1:7" x14ac:dyDescent="0.25">
      <c r="A315" s="1">
        <v>2030</v>
      </c>
      <c r="B315" s="1">
        <v>2</v>
      </c>
      <c r="C315" s="2">
        <v>4077.8552488169198</v>
      </c>
      <c r="D315" s="2">
        <v>28.2348574645311</v>
      </c>
      <c r="E315" s="2">
        <v>4049.62039135239</v>
      </c>
      <c r="F315" s="2">
        <v>4.5474735088646402E-13</v>
      </c>
      <c r="G315" s="2">
        <v>0</v>
      </c>
    </row>
    <row r="316" spans="1:7" x14ac:dyDescent="0.25">
      <c r="A316" s="1">
        <v>2030</v>
      </c>
      <c r="B316" s="1">
        <v>3</v>
      </c>
      <c r="C316" s="2">
        <v>4079.1711649186</v>
      </c>
      <c r="D316" s="2">
        <v>28.2348574645311</v>
      </c>
      <c r="E316" s="2">
        <v>4050.9363074540602</v>
      </c>
      <c r="F316" s="2">
        <v>4.5474735088646402E-13</v>
      </c>
      <c r="G316" s="2">
        <v>0</v>
      </c>
    </row>
    <row r="317" spans="1:7" x14ac:dyDescent="0.25">
      <c r="A317" s="1">
        <v>2030</v>
      </c>
      <c r="B317" s="1">
        <v>4</v>
      </c>
      <c r="C317" s="2">
        <v>4080.4783943293</v>
      </c>
      <c r="D317" s="2">
        <v>28.2348574645311</v>
      </c>
      <c r="E317" s="2">
        <v>4052.2435368647698</v>
      </c>
      <c r="F317" s="2">
        <v>-4.5474735088646402E-13</v>
      </c>
      <c r="G317" s="2">
        <v>0</v>
      </c>
    </row>
    <row r="318" spans="1:7" x14ac:dyDescent="0.25">
      <c r="A318" s="1">
        <v>2030</v>
      </c>
      <c r="B318" s="1">
        <v>5</v>
      </c>
      <c r="C318" s="2">
        <v>4081.7769943920398</v>
      </c>
      <c r="D318" s="2">
        <v>28.2348574645311</v>
      </c>
      <c r="E318" s="2">
        <v>4053.54213692751</v>
      </c>
      <c r="F318" s="2">
        <v>-4.5474735088646402E-13</v>
      </c>
      <c r="G318" s="2">
        <v>0</v>
      </c>
    </row>
    <row r="319" spans="1:7" x14ac:dyDescent="0.25">
      <c r="A319" s="1">
        <v>2030</v>
      </c>
      <c r="B319" s="1">
        <v>6</v>
      </c>
      <c r="C319" s="2">
        <v>4083.06702207132</v>
      </c>
      <c r="D319" s="2">
        <v>28.2348574645311</v>
      </c>
      <c r="E319" s="2">
        <v>4054.8321646067898</v>
      </c>
      <c r="F319" s="2">
        <v>4.5474735088646402E-13</v>
      </c>
      <c r="G319" s="2">
        <v>0</v>
      </c>
    </row>
    <row r="320" spans="1:7" x14ac:dyDescent="0.25">
      <c r="A320" s="1">
        <v>2030</v>
      </c>
      <c r="B320" s="1">
        <v>7</v>
      </c>
      <c r="C320" s="2">
        <v>4084.34853395556</v>
      </c>
      <c r="D320" s="2">
        <v>28.2348574645311</v>
      </c>
      <c r="E320" s="2">
        <v>4056.1136764910302</v>
      </c>
      <c r="F320" s="2">
        <v>4.5474735088646402E-13</v>
      </c>
      <c r="G320" s="2">
        <v>0</v>
      </c>
    </row>
    <row r="321" spans="1:7" x14ac:dyDescent="0.25">
      <c r="A321" s="1">
        <v>2030</v>
      </c>
      <c r="B321" s="1">
        <v>8</v>
      </c>
      <c r="C321" s="2">
        <v>4085.62158625967</v>
      </c>
      <c r="D321" s="2">
        <v>28.2348574645311</v>
      </c>
      <c r="E321" s="2">
        <v>4057.3867287951398</v>
      </c>
      <c r="F321" s="2">
        <v>4.5474735088646402E-13</v>
      </c>
      <c r="G321" s="2">
        <v>0</v>
      </c>
    </row>
    <row r="322" spans="1:7" x14ac:dyDescent="0.25">
      <c r="A322" s="1">
        <v>2030</v>
      </c>
      <c r="B322" s="1">
        <v>9</v>
      </c>
      <c r="C322" s="2">
        <v>4086.8862348274401</v>
      </c>
      <c r="D322" s="2">
        <v>28.2348574645311</v>
      </c>
      <c r="E322" s="2">
        <v>4058.6513773629099</v>
      </c>
      <c r="F322" s="2">
        <v>0</v>
      </c>
      <c r="G322" s="2">
        <v>0</v>
      </c>
    </row>
    <row r="323" spans="1:7" x14ac:dyDescent="0.25">
      <c r="A323" s="1">
        <v>2030</v>
      </c>
      <c r="B323" s="1">
        <v>10</v>
      </c>
      <c r="C323" s="2">
        <v>4088.1425351340399</v>
      </c>
      <c r="D323" s="2">
        <v>28.2348574645311</v>
      </c>
      <c r="E323" s="2">
        <v>4059.9076776695101</v>
      </c>
      <c r="F323" s="2">
        <v>0</v>
      </c>
      <c r="G323" s="2">
        <v>0</v>
      </c>
    </row>
    <row r="324" spans="1:7" x14ac:dyDescent="0.25">
      <c r="A324" s="1">
        <v>2030</v>
      </c>
      <c r="B324" s="1">
        <v>11</v>
      </c>
      <c r="C324" s="2">
        <v>4089.39054228843</v>
      </c>
      <c r="D324" s="2">
        <v>28.2348574645311</v>
      </c>
      <c r="E324" s="2">
        <v>4061.1556848239002</v>
      </c>
      <c r="F324" s="2">
        <v>0</v>
      </c>
      <c r="G324" s="2">
        <v>0</v>
      </c>
    </row>
    <row r="325" spans="1:7" x14ac:dyDescent="0.25">
      <c r="A325" s="1">
        <v>2030</v>
      </c>
      <c r="B325" s="1">
        <v>12</v>
      </c>
      <c r="C325" s="2">
        <v>4090.6303110357699</v>
      </c>
      <c r="D325" s="2">
        <v>28.2348574645311</v>
      </c>
      <c r="E325" s="2">
        <v>4062.3954535712401</v>
      </c>
      <c r="F325" s="2">
        <v>0</v>
      </c>
      <c r="G325" s="2">
        <v>0</v>
      </c>
    </row>
    <row r="326" spans="1:7" x14ac:dyDescent="0.25">
      <c r="A326" s="1"/>
      <c r="B326" s="1"/>
      <c r="C326" s="2"/>
      <c r="D326" s="2"/>
      <c r="E326" s="2"/>
      <c r="F326" s="2"/>
      <c r="G326" s="2"/>
    </row>
  </sheetData>
  <mergeCells count="1">
    <mergeCell ref="I1:J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5"/>
  <sheetViews>
    <sheetView workbookViewId="0">
      <selection activeCell="I1" sqref="I1:J1"/>
    </sheetView>
  </sheetViews>
  <sheetFormatPr defaultRowHeight="15" x14ac:dyDescent="0.25"/>
  <cols>
    <col min="1" max="1" width="5" bestFit="1" customWidth="1"/>
    <col min="2" max="2" width="6.85546875" bestFit="1" customWidth="1"/>
    <col min="7" max="7" width="6.28515625" bestFit="1" customWidth="1"/>
  </cols>
  <sheetData>
    <row r="1" spans="1:10" ht="29.4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109" t="s">
        <v>125</v>
      </c>
      <c r="J1" s="109"/>
    </row>
    <row r="2" spans="1:10" ht="14.45" x14ac:dyDescent="0.3">
      <c r="A2" s="1">
        <v>2004</v>
      </c>
      <c r="B2" s="1">
        <v>1</v>
      </c>
      <c r="C2" s="2">
        <v>2676</v>
      </c>
      <c r="D2" s="2">
        <v>2675.6425266055999</v>
      </c>
      <c r="E2" s="2">
        <v>2686.90655378372</v>
      </c>
      <c r="F2" s="2">
        <v>2664.3784994274902</v>
      </c>
      <c r="G2" s="2">
        <v>5.6900796079415601</v>
      </c>
    </row>
    <row r="3" spans="1:10" ht="14.45" x14ac:dyDescent="0.3">
      <c r="A3" s="1">
        <v>2004</v>
      </c>
      <c r="B3" s="1">
        <v>2</v>
      </c>
      <c r="C3" s="2">
        <v>2695</v>
      </c>
      <c r="D3" s="2">
        <v>2686.6983360515601</v>
      </c>
      <c r="E3" s="2">
        <v>2697.9484434098799</v>
      </c>
      <c r="F3" s="2">
        <v>2675.4482286932398</v>
      </c>
      <c r="G3" s="2">
        <v>5.6830479414230703</v>
      </c>
    </row>
    <row r="4" spans="1:10" ht="14.45" x14ac:dyDescent="0.3">
      <c r="A4" s="1">
        <v>2004</v>
      </c>
      <c r="B4" s="1">
        <v>3</v>
      </c>
      <c r="C4" s="2">
        <v>2712</v>
      </c>
      <c r="D4" s="2">
        <v>2708.42688225968</v>
      </c>
      <c r="E4" s="2">
        <v>2719.6536313522502</v>
      </c>
      <c r="F4" s="2">
        <v>2697.2001331671099</v>
      </c>
      <c r="G4" s="2">
        <v>5.6712483967740797</v>
      </c>
    </row>
    <row r="5" spans="1:10" ht="14.45" x14ac:dyDescent="0.3">
      <c r="A5" s="1">
        <v>2004</v>
      </c>
      <c r="B5" s="1">
        <v>4</v>
      </c>
      <c r="C5" s="2">
        <v>2733</v>
      </c>
      <c r="D5" s="2">
        <v>2723.6159191808301</v>
      </c>
      <c r="E5" s="2">
        <v>2734.8225080911702</v>
      </c>
      <c r="F5" s="2">
        <v>2712.40933027048</v>
      </c>
      <c r="G5" s="2">
        <v>5.6610643799958096</v>
      </c>
    </row>
    <row r="6" spans="1:10" ht="14.45" x14ac:dyDescent="0.3">
      <c r="A6" s="1">
        <v>2004</v>
      </c>
      <c r="B6" s="1">
        <v>5</v>
      </c>
      <c r="C6" s="2">
        <v>2749</v>
      </c>
      <c r="D6" s="2">
        <v>2746.56489568283</v>
      </c>
      <c r="E6" s="2">
        <v>2757.74755067352</v>
      </c>
      <c r="F6" s="2">
        <v>2735.3822406921399</v>
      </c>
      <c r="G6" s="2">
        <v>5.6489740408995601</v>
      </c>
    </row>
    <row r="7" spans="1:10" ht="14.45" x14ac:dyDescent="0.3">
      <c r="A7" s="1">
        <v>2004</v>
      </c>
      <c r="B7" s="1">
        <v>6</v>
      </c>
      <c r="C7" s="2">
        <v>2767</v>
      </c>
      <c r="D7" s="2">
        <v>2759.9628388207698</v>
      </c>
      <c r="E7" s="2">
        <v>2771.1279818885901</v>
      </c>
      <c r="F7" s="2">
        <v>2748.7976957529399</v>
      </c>
      <c r="G7" s="2">
        <v>5.6401278055680502</v>
      </c>
    </row>
    <row r="8" spans="1:10" ht="14.45" x14ac:dyDescent="0.3">
      <c r="A8" s="1">
        <v>2004</v>
      </c>
      <c r="B8" s="1">
        <v>7</v>
      </c>
      <c r="C8" s="2">
        <v>2785</v>
      </c>
      <c r="D8" s="2">
        <v>2779.49731654672</v>
      </c>
      <c r="E8" s="2">
        <v>2790.6435106323702</v>
      </c>
      <c r="F8" s="2">
        <v>2768.3511224610802</v>
      </c>
      <c r="G8" s="2">
        <v>5.6305556325472397</v>
      </c>
    </row>
    <row r="9" spans="1:10" ht="14.45" x14ac:dyDescent="0.3">
      <c r="A9" s="1">
        <v>2004</v>
      </c>
      <c r="B9" s="1">
        <v>8</v>
      </c>
      <c r="C9" s="2">
        <v>2796</v>
      </c>
      <c r="D9" s="2">
        <v>2796.8272291599801</v>
      </c>
      <c r="E9" s="2">
        <v>2807.9552743376898</v>
      </c>
      <c r="F9" s="2">
        <v>2785.6991839822799</v>
      </c>
      <c r="G9" s="2">
        <v>5.6213876210214</v>
      </c>
    </row>
    <row r="10" spans="1:10" ht="14.45" x14ac:dyDescent="0.3">
      <c r="A10" s="1">
        <v>2004</v>
      </c>
      <c r="B10" s="1">
        <v>9</v>
      </c>
      <c r="C10" s="2">
        <v>2802</v>
      </c>
      <c r="D10" s="2">
        <v>2805.4805787686901</v>
      </c>
      <c r="E10" s="2">
        <v>2816.5979284968798</v>
      </c>
      <c r="F10" s="2">
        <v>2794.3632290404998</v>
      </c>
      <c r="G10" s="2">
        <v>5.6159847612598899</v>
      </c>
    </row>
    <row r="11" spans="1:10" ht="14.45" x14ac:dyDescent="0.3">
      <c r="A11" s="1">
        <v>2004</v>
      </c>
      <c r="B11" s="1">
        <v>10</v>
      </c>
      <c r="C11" s="2">
        <v>2809</v>
      </c>
      <c r="D11" s="2">
        <v>2810.48774891007</v>
      </c>
      <c r="E11" s="2">
        <v>2821.5993916237499</v>
      </c>
      <c r="F11" s="2">
        <v>2799.3761061963901</v>
      </c>
      <c r="G11" s="2">
        <v>5.6131018343685</v>
      </c>
    </row>
    <row r="12" spans="1:10" ht="14.45" x14ac:dyDescent="0.3">
      <c r="A12" s="1">
        <v>2004</v>
      </c>
      <c r="B12" s="1">
        <v>11</v>
      </c>
      <c r="C12" s="2">
        <v>2830</v>
      </c>
      <c r="D12" s="2">
        <v>2818.1574691791502</v>
      </c>
      <c r="E12" s="2">
        <v>2829.2625671278302</v>
      </c>
      <c r="F12" s="2">
        <v>2807.0523712304698</v>
      </c>
      <c r="G12" s="2">
        <v>5.6097957136269798</v>
      </c>
    </row>
    <row r="13" spans="1:10" ht="14.45" x14ac:dyDescent="0.3">
      <c r="A13" s="1">
        <v>2004</v>
      </c>
      <c r="B13" s="1">
        <v>12</v>
      </c>
      <c r="C13" s="2">
        <v>2846</v>
      </c>
      <c r="D13" s="2">
        <v>2843.80777864436</v>
      </c>
      <c r="E13" s="2">
        <v>2854.8939772369899</v>
      </c>
      <c r="F13" s="2">
        <v>2832.7215800517401</v>
      </c>
      <c r="G13" s="2">
        <v>5.6002486094903503</v>
      </c>
    </row>
    <row r="14" spans="1:10" ht="14.45" x14ac:dyDescent="0.3">
      <c r="A14" s="1">
        <v>2005</v>
      </c>
      <c r="B14" s="1">
        <v>1</v>
      </c>
      <c r="C14" s="2">
        <v>2857</v>
      </c>
      <c r="D14" s="2">
        <v>2856.2352612849199</v>
      </c>
      <c r="E14" s="2">
        <v>2867.3078029364201</v>
      </c>
      <c r="F14" s="2">
        <v>2845.1627196334198</v>
      </c>
      <c r="G14" s="2">
        <v>5.5933497374449699</v>
      </c>
    </row>
    <row r="15" spans="1:10" ht="14.45" x14ac:dyDescent="0.3">
      <c r="A15" s="1">
        <v>2005</v>
      </c>
      <c r="B15" s="1">
        <v>2</v>
      </c>
      <c r="C15" s="2">
        <v>2866</v>
      </c>
      <c r="D15" s="2">
        <v>2866.6498208941998</v>
      </c>
      <c r="E15" s="2">
        <v>2877.71334732687</v>
      </c>
      <c r="F15" s="2">
        <v>2855.5862944615301</v>
      </c>
      <c r="G15" s="2">
        <v>5.5887956546093998</v>
      </c>
    </row>
    <row r="16" spans="1:10" ht="14.45" x14ac:dyDescent="0.3">
      <c r="A16" s="1">
        <v>2005</v>
      </c>
      <c r="B16" s="1">
        <v>3</v>
      </c>
      <c r="C16" s="2">
        <v>2869</v>
      </c>
      <c r="D16" s="2">
        <v>2875.0822256338902</v>
      </c>
      <c r="E16" s="2">
        <v>2886.1386032095802</v>
      </c>
      <c r="F16" s="2">
        <v>2864.0258480582002</v>
      </c>
      <c r="G16" s="2">
        <v>5.5851843737865501</v>
      </c>
    </row>
    <row r="17" spans="1:7" ht="14.45" x14ac:dyDescent="0.3">
      <c r="A17" s="1">
        <v>2005</v>
      </c>
      <c r="B17" s="1">
        <v>4</v>
      </c>
      <c r="C17" s="2">
        <v>2878</v>
      </c>
      <c r="D17" s="2">
        <v>2876.11081714791</v>
      </c>
      <c r="E17" s="2">
        <v>2887.1648572930899</v>
      </c>
      <c r="F17" s="2">
        <v>2865.0567770027301</v>
      </c>
      <c r="G17" s="2">
        <v>5.5840036090860998</v>
      </c>
    </row>
    <row r="18" spans="1:7" ht="14.45" x14ac:dyDescent="0.3">
      <c r="A18" s="1">
        <v>2005</v>
      </c>
      <c r="B18" s="1">
        <v>5</v>
      </c>
      <c r="C18" s="2">
        <v>2886</v>
      </c>
      <c r="D18" s="2">
        <v>2887.9151539634199</v>
      </c>
      <c r="E18" s="2">
        <v>2898.96231858479</v>
      </c>
      <c r="F18" s="2">
        <v>2876.8679893420499</v>
      </c>
      <c r="G18" s="2">
        <v>5.5805304038827996</v>
      </c>
    </row>
    <row r="19" spans="1:7" ht="14.45" x14ac:dyDescent="0.3">
      <c r="A19" s="1">
        <v>2005</v>
      </c>
      <c r="B19" s="1">
        <v>6</v>
      </c>
      <c r="C19" s="2">
        <v>2892</v>
      </c>
      <c r="D19" s="2">
        <v>2894.4956266259801</v>
      </c>
      <c r="E19" s="2">
        <v>2905.5368521340001</v>
      </c>
      <c r="F19" s="2">
        <v>2883.4544011179701</v>
      </c>
      <c r="G19" s="2">
        <v>5.5775302310969401</v>
      </c>
    </row>
    <row r="20" spans="1:7" ht="14.45" x14ac:dyDescent="0.3">
      <c r="A20" s="1">
        <v>2005</v>
      </c>
      <c r="B20" s="1">
        <v>7</v>
      </c>
      <c r="C20" s="2">
        <v>2900</v>
      </c>
      <c r="D20" s="2">
        <v>2900.2474828980799</v>
      </c>
      <c r="E20" s="2">
        <v>2911.2843607577902</v>
      </c>
      <c r="F20" s="2">
        <v>2889.21060503838</v>
      </c>
      <c r="G20" s="2">
        <v>5.5753339948306104</v>
      </c>
    </row>
    <row r="21" spans="1:7" ht="14.45" x14ac:dyDescent="0.3">
      <c r="A21" s="1">
        <v>2005</v>
      </c>
      <c r="B21" s="1">
        <v>8</v>
      </c>
      <c r="C21" s="2">
        <v>2910</v>
      </c>
      <c r="D21" s="2">
        <v>2909.0023240515102</v>
      </c>
      <c r="E21" s="2">
        <v>2920.0335475013098</v>
      </c>
      <c r="F21" s="2">
        <v>2897.9711006017101</v>
      </c>
      <c r="G21" s="2">
        <v>5.5724776414156203</v>
      </c>
    </row>
    <row r="22" spans="1:7" ht="14.45" x14ac:dyDescent="0.3">
      <c r="A22" s="1">
        <v>2005</v>
      </c>
      <c r="B22" s="1">
        <v>9</v>
      </c>
      <c r="C22" s="2">
        <v>2916</v>
      </c>
      <c r="D22" s="2">
        <v>2919.3836379248201</v>
      </c>
      <c r="E22" s="2">
        <v>2930.4080226579899</v>
      </c>
      <c r="F22" s="2">
        <v>2908.3592531916402</v>
      </c>
      <c r="G22" s="2">
        <v>5.5690230295434402</v>
      </c>
    </row>
    <row r="23" spans="1:7" ht="14.45" x14ac:dyDescent="0.3">
      <c r="A23" s="1">
        <v>2005</v>
      </c>
      <c r="B23" s="1">
        <v>10</v>
      </c>
      <c r="C23" s="2">
        <v>2925</v>
      </c>
      <c r="D23" s="2">
        <v>2923.7700326629001</v>
      </c>
      <c r="E23" s="2">
        <v>2934.7904366396401</v>
      </c>
      <c r="F23" s="2">
        <v>2912.7496286861601</v>
      </c>
      <c r="G23" s="2">
        <v>5.5670121305405598</v>
      </c>
    </row>
    <row r="24" spans="1:7" ht="14.45" x14ac:dyDescent="0.3">
      <c r="A24" s="1">
        <v>2005</v>
      </c>
      <c r="B24" s="1">
        <v>11</v>
      </c>
      <c r="C24" s="2">
        <v>2928</v>
      </c>
      <c r="D24" s="2">
        <v>2934.3680704285298</v>
      </c>
      <c r="E24" s="2">
        <v>2945.3826757586298</v>
      </c>
      <c r="F24" s="2">
        <v>2923.3534650984302</v>
      </c>
      <c r="G24" s="2">
        <v>5.5640829152197098</v>
      </c>
    </row>
    <row r="25" spans="1:7" ht="14.45" x14ac:dyDescent="0.3">
      <c r="A25" s="1">
        <v>2005</v>
      </c>
      <c r="B25" s="1">
        <v>12</v>
      </c>
      <c r="C25" s="2">
        <v>2938</v>
      </c>
      <c r="D25" s="2">
        <v>2934.6186529625002</v>
      </c>
      <c r="E25" s="2">
        <v>2945.63137145577</v>
      </c>
      <c r="F25" s="2">
        <v>2923.6059344692198</v>
      </c>
      <c r="G25" s="2">
        <v>5.56312977017003</v>
      </c>
    </row>
    <row r="26" spans="1:7" ht="14.45" x14ac:dyDescent="0.3">
      <c r="A26" s="1">
        <v>2006</v>
      </c>
      <c r="B26" s="1">
        <v>1</v>
      </c>
      <c r="C26" s="2">
        <v>2941</v>
      </c>
      <c r="D26" s="2">
        <v>2948.0551426183101</v>
      </c>
      <c r="E26" s="2">
        <v>2959.0617381393199</v>
      </c>
      <c r="F26" s="2">
        <v>2937.0485470972899</v>
      </c>
      <c r="G26" s="2">
        <v>5.56003672014117</v>
      </c>
    </row>
    <row r="27" spans="1:7" ht="14.45" x14ac:dyDescent="0.3">
      <c r="A27" s="1">
        <v>2006</v>
      </c>
      <c r="B27" s="1">
        <v>2</v>
      </c>
      <c r="C27" s="2">
        <v>2945</v>
      </c>
      <c r="D27" s="2">
        <v>2947.28600434383</v>
      </c>
      <c r="E27" s="2">
        <v>2958.2908129627799</v>
      </c>
      <c r="F27" s="2">
        <v>2936.28119572488</v>
      </c>
      <c r="G27" s="2">
        <v>5.5591340576339396</v>
      </c>
    </row>
    <row r="28" spans="1:7" ht="14.45" x14ac:dyDescent="0.3">
      <c r="A28" s="1">
        <v>2006</v>
      </c>
      <c r="B28" s="1">
        <v>3</v>
      </c>
      <c r="C28" s="2">
        <v>2944</v>
      </c>
      <c r="D28" s="2">
        <v>2952.9729239752401</v>
      </c>
      <c r="E28" s="2">
        <v>2963.97538598132</v>
      </c>
      <c r="F28" s="2">
        <v>2941.9704619691602</v>
      </c>
      <c r="G28" s="2">
        <v>5.55794865441844</v>
      </c>
    </row>
    <row r="29" spans="1:7" ht="14.45" x14ac:dyDescent="0.3">
      <c r="A29" s="1">
        <v>2006</v>
      </c>
      <c r="B29" s="1">
        <v>4</v>
      </c>
      <c r="C29" s="2">
        <v>2944</v>
      </c>
      <c r="D29" s="2">
        <v>2949.5772329346501</v>
      </c>
      <c r="E29" s="2">
        <v>2960.5802777437898</v>
      </c>
      <c r="F29" s="2">
        <v>2938.5741881254999</v>
      </c>
      <c r="G29" s="2">
        <v>5.5582430602982296</v>
      </c>
    </row>
    <row r="30" spans="1:7" ht="14.45" x14ac:dyDescent="0.3">
      <c r="A30" s="1">
        <v>2006</v>
      </c>
      <c r="B30" s="1">
        <v>5</v>
      </c>
      <c r="C30" s="2">
        <v>2958</v>
      </c>
      <c r="D30" s="2">
        <v>2950.7971432756099</v>
      </c>
      <c r="E30" s="2">
        <v>2961.8001880847501</v>
      </c>
      <c r="F30" s="2">
        <v>2939.7940984664601</v>
      </c>
      <c r="G30" s="2">
        <v>5.5582430602982296</v>
      </c>
    </row>
    <row r="31" spans="1:7" ht="14.45" x14ac:dyDescent="0.3">
      <c r="A31" s="1">
        <v>2006</v>
      </c>
      <c r="B31" s="1">
        <v>6</v>
      </c>
      <c r="C31" s="2">
        <v>2967</v>
      </c>
      <c r="D31" s="2">
        <v>2969.2960043560402</v>
      </c>
      <c r="E31" s="2">
        <v>2980.2911237064</v>
      </c>
      <c r="F31" s="2">
        <v>2958.3008850056899</v>
      </c>
      <c r="G31" s="2">
        <v>5.5542394751935298</v>
      </c>
    </row>
    <row r="32" spans="1:7" ht="14.45" x14ac:dyDescent="0.3">
      <c r="A32" s="1">
        <v>2006</v>
      </c>
      <c r="B32" s="1">
        <v>7</v>
      </c>
      <c r="C32" s="2">
        <v>2971</v>
      </c>
      <c r="D32" s="2">
        <v>2974.8241039495301</v>
      </c>
      <c r="E32" s="2">
        <v>2985.8143945573102</v>
      </c>
      <c r="F32" s="2">
        <v>2963.8338133417501</v>
      </c>
      <c r="G32" s="2">
        <v>5.5518002117538803</v>
      </c>
    </row>
    <row r="33" spans="1:7" ht="14.45" x14ac:dyDescent="0.3">
      <c r="A33" s="1">
        <v>2006</v>
      </c>
      <c r="B33" s="1">
        <v>8</v>
      </c>
      <c r="C33" s="2">
        <v>2971</v>
      </c>
      <c r="D33" s="2">
        <v>2978.2487254204798</v>
      </c>
      <c r="E33" s="2">
        <v>2989.23693687996</v>
      </c>
      <c r="F33" s="2">
        <v>2967.26051396101</v>
      </c>
      <c r="G33" s="2">
        <v>5.5507499196003902</v>
      </c>
    </row>
    <row r="34" spans="1:7" ht="14.45" x14ac:dyDescent="0.3">
      <c r="A34" s="1">
        <v>2006</v>
      </c>
      <c r="B34" s="1">
        <v>9</v>
      </c>
      <c r="C34" s="2">
        <v>2967</v>
      </c>
      <c r="D34" s="2">
        <v>2977.0184217514002</v>
      </c>
      <c r="E34" s="2">
        <v>2988.00663321088</v>
      </c>
      <c r="F34" s="2">
        <v>2966.03021029193</v>
      </c>
      <c r="G34" s="2">
        <v>5.5507499196003902</v>
      </c>
    </row>
    <row r="35" spans="1:7" x14ac:dyDescent="0.25">
      <c r="A35" s="1">
        <v>2006</v>
      </c>
      <c r="B35" s="1">
        <v>10</v>
      </c>
      <c r="C35" s="2">
        <v>2974</v>
      </c>
      <c r="D35" s="2">
        <v>2972.04980654579</v>
      </c>
      <c r="E35" s="2">
        <v>2983.0400971535701</v>
      </c>
      <c r="F35" s="2">
        <v>2961.05951593801</v>
      </c>
      <c r="G35" s="2">
        <v>5.5518002117538803</v>
      </c>
    </row>
    <row r="36" spans="1:7" x14ac:dyDescent="0.25">
      <c r="A36" s="1">
        <v>2006</v>
      </c>
      <c r="B36" s="1">
        <v>11</v>
      </c>
      <c r="C36" s="2">
        <v>2986</v>
      </c>
      <c r="D36" s="2">
        <v>2983.3033521860698</v>
      </c>
      <c r="E36" s="2">
        <v>2994.2900313462701</v>
      </c>
      <c r="F36" s="2">
        <v>2972.3166730258599</v>
      </c>
      <c r="G36" s="2">
        <v>5.5499758709706102</v>
      </c>
    </row>
    <row r="37" spans="1:7" x14ac:dyDescent="0.25">
      <c r="A37" s="1">
        <v>2006</v>
      </c>
      <c r="B37" s="1">
        <v>12</v>
      </c>
      <c r="C37" s="2">
        <v>2990</v>
      </c>
      <c r="D37" s="2">
        <v>2995.4923027487098</v>
      </c>
      <c r="E37" s="2">
        <v>3006.4730848744598</v>
      </c>
      <c r="F37" s="2">
        <v>2984.5115206229498</v>
      </c>
      <c r="G37" s="2">
        <v>5.5469969545519904</v>
      </c>
    </row>
    <row r="38" spans="1:7" x14ac:dyDescent="0.25">
      <c r="A38" s="1">
        <v>2007</v>
      </c>
      <c r="B38" s="1">
        <v>1</v>
      </c>
      <c r="C38" s="2">
        <v>3002</v>
      </c>
      <c r="D38" s="2">
        <v>2996.52399716012</v>
      </c>
      <c r="E38" s="2">
        <v>3007.5028962245301</v>
      </c>
      <c r="F38" s="2">
        <v>2985.5450980956998</v>
      </c>
      <c r="G38" s="2">
        <v>5.5460457167087798</v>
      </c>
    </row>
    <row r="39" spans="1:7" x14ac:dyDescent="0.25">
      <c r="A39" s="1">
        <v>2007</v>
      </c>
      <c r="B39" s="1">
        <v>2</v>
      </c>
      <c r="C39" s="2">
        <v>3004</v>
      </c>
      <c r="D39" s="2">
        <v>3012.3851728659802</v>
      </c>
      <c r="E39" s="2">
        <v>3023.35867089454</v>
      </c>
      <c r="F39" s="2">
        <v>3001.4116748374099</v>
      </c>
      <c r="G39" s="2">
        <v>5.5433173564625999</v>
      </c>
    </row>
    <row r="40" spans="1:7" x14ac:dyDescent="0.25">
      <c r="A40" s="1">
        <v>2007</v>
      </c>
      <c r="B40" s="1">
        <v>3</v>
      </c>
      <c r="C40" s="2">
        <v>3010</v>
      </c>
      <c r="D40" s="2">
        <v>3009.3923089720702</v>
      </c>
      <c r="E40" s="2">
        <v>3020.3649430430701</v>
      </c>
      <c r="F40" s="2">
        <v>2998.4196749010798</v>
      </c>
      <c r="G40" s="2">
        <v>5.5428809239782204</v>
      </c>
    </row>
    <row r="41" spans="1:7" x14ac:dyDescent="0.25">
      <c r="A41" s="1">
        <v>2007</v>
      </c>
      <c r="B41" s="1">
        <v>4</v>
      </c>
      <c r="C41" s="2">
        <v>3022</v>
      </c>
      <c r="D41" s="2">
        <v>3018.5834098995701</v>
      </c>
      <c r="E41" s="2">
        <v>3029.5535142301601</v>
      </c>
      <c r="F41" s="2">
        <v>3007.6133055689902</v>
      </c>
      <c r="G41" s="2">
        <v>5.5416030129716098</v>
      </c>
    </row>
    <row r="42" spans="1:7" x14ac:dyDescent="0.25">
      <c r="A42" s="1">
        <v>2007</v>
      </c>
      <c r="B42" s="1">
        <v>5</v>
      </c>
      <c r="C42" s="2">
        <v>3023</v>
      </c>
      <c r="D42" s="2">
        <v>3031.5132987874899</v>
      </c>
      <c r="E42" s="2">
        <v>3042.47862344436</v>
      </c>
      <c r="F42" s="2">
        <v>3020.5479741306199</v>
      </c>
      <c r="G42" s="2">
        <v>5.5391885369149403</v>
      </c>
    </row>
    <row r="43" spans="1:7" x14ac:dyDescent="0.25">
      <c r="A43" s="1">
        <v>2007</v>
      </c>
      <c r="B43" s="1">
        <v>6</v>
      </c>
      <c r="C43" s="2">
        <v>3027</v>
      </c>
      <c r="D43" s="2">
        <v>3028.2208556730802</v>
      </c>
      <c r="E43" s="2">
        <v>3039.1857988757602</v>
      </c>
      <c r="F43" s="2">
        <v>3017.2559124703898</v>
      </c>
      <c r="G43" s="2">
        <v>5.5389958434285402</v>
      </c>
    </row>
    <row r="44" spans="1:7" x14ac:dyDescent="0.25">
      <c r="A44" s="1">
        <v>2007</v>
      </c>
      <c r="B44" s="1">
        <v>7</v>
      </c>
      <c r="C44" s="2">
        <v>3028</v>
      </c>
      <c r="D44" s="2">
        <v>3034.8142787616098</v>
      </c>
      <c r="E44" s="2">
        <v>3045.7777220892099</v>
      </c>
      <c r="F44" s="2">
        <v>3023.8508354340202</v>
      </c>
      <c r="G44" s="2">
        <v>5.5382381740295603</v>
      </c>
    </row>
    <row r="45" spans="1:7" x14ac:dyDescent="0.25">
      <c r="A45" s="1">
        <v>2007</v>
      </c>
      <c r="B45" s="1">
        <v>8</v>
      </c>
      <c r="C45" s="2">
        <v>3038</v>
      </c>
      <c r="D45" s="2">
        <v>3033.7982265382998</v>
      </c>
      <c r="E45" s="2">
        <v>3044.76130138386</v>
      </c>
      <c r="F45" s="2">
        <v>3022.8351516927501</v>
      </c>
      <c r="G45" s="2">
        <v>5.5380520334887997</v>
      </c>
    </row>
    <row r="46" spans="1:7" x14ac:dyDescent="0.25">
      <c r="A46" s="1">
        <v>2007</v>
      </c>
      <c r="B46" s="1">
        <v>9</v>
      </c>
      <c r="C46" s="2">
        <v>3052</v>
      </c>
      <c r="D46" s="2">
        <v>3047.6897578395901</v>
      </c>
      <c r="E46" s="2">
        <v>3058.64929064429</v>
      </c>
      <c r="F46" s="2">
        <v>3036.7302250348898</v>
      </c>
      <c r="G46" s="2">
        <v>5.5362627538519202</v>
      </c>
    </row>
    <row r="47" spans="1:7" x14ac:dyDescent="0.25">
      <c r="A47" s="1">
        <v>2007</v>
      </c>
      <c r="B47" s="1">
        <v>10</v>
      </c>
      <c r="C47" s="2">
        <v>3056</v>
      </c>
      <c r="D47" s="2">
        <v>3061.6363079878902</v>
      </c>
      <c r="E47" s="2">
        <v>3072.59131840595</v>
      </c>
      <c r="F47" s="2">
        <v>3050.6812975698299</v>
      </c>
      <c r="G47" s="2">
        <v>5.5339782476447104</v>
      </c>
    </row>
    <row r="48" spans="1:7" x14ac:dyDescent="0.25">
      <c r="A48" s="1">
        <v>2007</v>
      </c>
      <c r="B48" s="1">
        <v>11</v>
      </c>
      <c r="C48" s="2">
        <v>3059</v>
      </c>
      <c r="D48" s="2">
        <v>3062.03658043417</v>
      </c>
      <c r="E48" s="2">
        <v>3072.9903923493198</v>
      </c>
      <c r="F48" s="2">
        <v>3051.0827685190102</v>
      </c>
      <c r="G48" s="2">
        <v>5.5333728179154598</v>
      </c>
    </row>
    <row r="49" spans="1:7" x14ac:dyDescent="0.25">
      <c r="A49" s="1">
        <v>2007</v>
      </c>
      <c r="B49" s="1">
        <v>12</v>
      </c>
      <c r="C49" s="2">
        <v>3064</v>
      </c>
      <c r="D49" s="2">
        <v>3065.9507351892398</v>
      </c>
      <c r="E49" s="2">
        <v>3076.9036755454899</v>
      </c>
      <c r="F49" s="2">
        <v>3054.9977948330002</v>
      </c>
      <c r="G49" s="2">
        <v>5.5329325455768403</v>
      </c>
    </row>
    <row r="50" spans="1:7" x14ac:dyDescent="0.25">
      <c r="A50" s="1">
        <v>2008</v>
      </c>
      <c r="B50" s="1">
        <v>1</v>
      </c>
      <c r="C50" s="2">
        <v>3073</v>
      </c>
      <c r="D50" s="2">
        <v>3071.3078215093901</v>
      </c>
      <c r="E50" s="2">
        <v>3082.2593613187701</v>
      </c>
      <c r="F50" s="2">
        <v>3060.3562817000102</v>
      </c>
      <c r="G50" s="2">
        <v>5.5322250523295704</v>
      </c>
    </row>
    <row r="51" spans="1:7" x14ac:dyDescent="0.25">
      <c r="A51" s="1">
        <v>2008</v>
      </c>
      <c r="B51" s="1">
        <v>2</v>
      </c>
      <c r="C51" s="2">
        <v>3083</v>
      </c>
      <c r="D51" s="2">
        <v>3081.5571359416299</v>
      </c>
      <c r="E51" s="2">
        <v>3092.5063187986102</v>
      </c>
      <c r="F51" s="2">
        <v>3070.60795308464</v>
      </c>
      <c r="G51" s="2">
        <v>5.5310344260527904</v>
      </c>
    </row>
    <row r="52" spans="1:7" x14ac:dyDescent="0.25">
      <c r="A52" s="1">
        <v>2008</v>
      </c>
      <c r="B52" s="1">
        <v>3</v>
      </c>
      <c r="C52" s="2">
        <v>3095</v>
      </c>
      <c r="D52" s="2">
        <v>3091.4015566213802</v>
      </c>
      <c r="E52" s="2">
        <v>3102.3483681324201</v>
      </c>
      <c r="F52" s="2">
        <v>3080.4547451103399</v>
      </c>
      <c r="G52" s="2">
        <v>5.5298365288009501</v>
      </c>
    </row>
    <row r="53" spans="1:7" x14ac:dyDescent="0.25">
      <c r="A53" s="1">
        <v>2008</v>
      </c>
      <c r="B53" s="1">
        <v>4</v>
      </c>
      <c r="C53" s="2">
        <v>3095</v>
      </c>
      <c r="D53" s="2">
        <v>3104.09673878475</v>
      </c>
      <c r="E53" s="2">
        <v>3115.0410487906402</v>
      </c>
      <c r="F53" s="2">
        <v>3093.1524287788602</v>
      </c>
      <c r="G53" s="2">
        <v>5.5285728809766601</v>
      </c>
    </row>
    <row r="54" spans="1:7" x14ac:dyDescent="0.25">
      <c r="A54" s="1">
        <v>2008</v>
      </c>
      <c r="B54" s="1">
        <v>5</v>
      </c>
      <c r="C54" s="2">
        <v>3099</v>
      </c>
      <c r="D54" s="2">
        <v>3099.5359634325901</v>
      </c>
      <c r="E54" s="2">
        <v>3110.4802734384798</v>
      </c>
      <c r="F54" s="2">
        <v>3088.5916534266998</v>
      </c>
      <c r="G54" s="2">
        <v>5.5285728809766601</v>
      </c>
    </row>
    <row r="55" spans="1:7" x14ac:dyDescent="0.25">
      <c r="A55" s="1">
        <v>2008</v>
      </c>
      <c r="B55" s="1">
        <v>6</v>
      </c>
      <c r="C55" s="2">
        <v>3107</v>
      </c>
      <c r="D55" s="2">
        <v>3106.5850379906201</v>
      </c>
      <c r="E55" s="2">
        <v>3117.5285976241598</v>
      </c>
      <c r="F55" s="2">
        <v>3095.6414783570899</v>
      </c>
      <c r="G55" s="2">
        <v>5.5281938266312798</v>
      </c>
    </row>
    <row r="56" spans="1:7" x14ac:dyDescent="0.25">
      <c r="A56" s="1">
        <v>2008</v>
      </c>
      <c r="B56" s="1">
        <v>7</v>
      </c>
      <c r="C56" s="2">
        <v>3113</v>
      </c>
      <c r="D56" s="2">
        <v>3114.87385029084</v>
      </c>
      <c r="E56" s="2">
        <v>3125.81603442593</v>
      </c>
      <c r="F56" s="2">
        <v>3103.93166615576</v>
      </c>
      <c r="G56" s="2">
        <v>5.5274989867178501</v>
      </c>
    </row>
    <row r="57" spans="1:7" x14ac:dyDescent="0.25">
      <c r="A57" s="1">
        <v>2008</v>
      </c>
      <c r="B57" s="1">
        <v>8</v>
      </c>
      <c r="C57" s="2">
        <v>3132</v>
      </c>
      <c r="D57" s="2">
        <v>3120.01198135504</v>
      </c>
      <c r="E57" s="2">
        <v>3130.95324348754</v>
      </c>
      <c r="F57" s="2">
        <v>3109.07071922255</v>
      </c>
      <c r="G57" s="2">
        <v>5.5270332325034497</v>
      </c>
    </row>
    <row r="58" spans="1:7" x14ac:dyDescent="0.25">
      <c r="A58" s="1">
        <v>2008</v>
      </c>
      <c r="B58" s="1">
        <v>9</v>
      </c>
      <c r="C58" s="2">
        <v>3141</v>
      </c>
      <c r="D58" s="2">
        <v>3143.8664680465899</v>
      </c>
      <c r="E58" s="2">
        <v>3154.8054306602098</v>
      </c>
      <c r="F58" s="2">
        <v>3132.9275054329601</v>
      </c>
      <c r="G58" s="2">
        <v>5.5258716190550796</v>
      </c>
    </row>
    <row r="59" spans="1:7" x14ac:dyDescent="0.25">
      <c r="A59" s="1">
        <v>2008</v>
      </c>
      <c r="B59" s="1">
        <v>10</v>
      </c>
      <c r="C59" s="2">
        <v>3150</v>
      </c>
      <c r="D59" s="2">
        <v>3147.4705459940501</v>
      </c>
      <c r="E59" s="2">
        <v>3158.40874849273</v>
      </c>
      <c r="F59" s="2">
        <v>3136.5323434953598</v>
      </c>
      <c r="G59" s="2">
        <v>5.52548764319548</v>
      </c>
    </row>
    <row r="60" spans="1:7" x14ac:dyDescent="0.25">
      <c r="A60" s="1">
        <v>2008</v>
      </c>
      <c r="B60" s="1">
        <v>11</v>
      </c>
      <c r="C60" s="2">
        <v>3155</v>
      </c>
      <c r="D60" s="2">
        <v>3158.3496329868799</v>
      </c>
      <c r="E60" s="2">
        <v>3169.2872870198698</v>
      </c>
      <c r="F60" s="2">
        <v>3147.4119789539</v>
      </c>
      <c r="G60" s="2">
        <v>5.5252105830056299</v>
      </c>
    </row>
    <row r="61" spans="1:7" x14ac:dyDescent="0.25">
      <c r="A61" s="1">
        <v>2008</v>
      </c>
      <c r="B61" s="1">
        <v>12</v>
      </c>
      <c r="C61" s="2">
        <v>3170</v>
      </c>
      <c r="D61" s="2">
        <v>3161.2045503053901</v>
      </c>
      <c r="E61" s="2">
        <v>3172.1419911008002</v>
      </c>
      <c r="F61" s="2">
        <v>3150.2671095099799</v>
      </c>
      <c r="G61" s="2">
        <v>5.5251028649809699</v>
      </c>
    </row>
    <row r="62" spans="1:7" x14ac:dyDescent="0.25">
      <c r="A62" s="1">
        <v>2009</v>
      </c>
      <c r="B62" s="1">
        <v>1</v>
      </c>
      <c r="C62" s="2">
        <v>3191</v>
      </c>
      <c r="D62" s="2">
        <v>3180.4686823206798</v>
      </c>
      <c r="E62" s="2">
        <v>3191.4058754390398</v>
      </c>
      <c r="F62" s="2">
        <v>3169.5314892023198</v>
      </c>
      <c r="G62" s="2">
        <v>5.5249777496824004</v>
      </c>
    </row>
    <row r="63" spans="1:7" x14ac:dyDescent="0.25">
      <c r="A63" s="1">
        <v>2009</v>
      </c>
      <c r="B63" s="1">
        <v>2</v>
      </c>
      <c r="C63" s="2">
        <v>3202</v>
      </c>
      <c r="D63" s="2">
        <v>3201.9536709079098</v>
      </c>
      <c r="E63" s="2">
        <v>3212.8915052307102</v>
      </c>
      <c r="F63" s="2">
        <v>3191.0158365850998</v>
      </c>
      <c r="G63" s="2">
        <v>5.5253016573101501</v>
      </c>
    </row>
    <row r="64" spans="1:7" x14ac:dyDescent="0.25">
      <c r="A64" s="1">
        <v>2009</v>
      </c>
      <c r="B64" s="1">
        <v>3</v>
      </c>
      <c r="C64" s="2">
        <v>3203</v>
      </c>
      <c r="D64" s="2">
        <v>3209.1142992744499</v>
      </c>
      <c r="E64" s="2">
        <v>3220.0529294100302</v>
      </c>
      <c r="F64" s="2">
        <v>3198.17566913888</v>
      </c>
      <c r="G64" s="2">
        <v>5.5257036661070096</v>
      </c>
    </row>
    <row r="65" spans="1:7" x14ac:dyDescent="0.25">
      <c r="A65" s="1">
        <v>2009</v>
      </c>
      <c r="B65" s="1">
        <v>4</v>
      </c>
      <c r="C65" s="2">
        <v>3206</v>
      </c>
      <c r="D65" s="2">
        <v>3207.8944771628298</v>
      </c>
      <c r="E65" s="2">
        <v>3218.83319532211</v>
      </c>
      <c r="F65" s="2">
        <v>3196.9557590035402</v>
      </c>
      <c r="G65" s="2">
        <v>5.5257481317253196</v>
      </c>
    </row>
    <row r="66" spans="1:7" x14ac:dyDescent="0.25">
      <c r="A66" s="1">
        <v>2009</v>
      </c>
      <c r="B66" s="1">
        <v>5</v>
      </c>
      <c r="C66" s="2">
        <v>3212</v>
      </c>
      <c r="D66" s="2">
        <v>3212.3906548642999</v>
      </c>
      <c r="E66" s="2">
        <v>3223.32965277005</v>
      </c>
      <c r="F66" s="2">
        <v>3201.4516569585599</v>
      </c>
      <c r="G66" s="2">
        <v>5.5258894470451398</v>
      </c>
    </row>
    <row r="67" spans="1:7" x14ac:dyDescent="0.25">
      <c r="A67" s="1">
        <v>2009</v>
      </c>
      <c r="B67" s="1">
        <v>6</v>
      </c>
      <c r="C67" s="2">
        <v>3210</v>
      </c>
      <c r="D67" s="2">
        <v>3218.8912992170199</v>
      </c>
      <c r="E67" s="2">
        <v>3229.8309271483799</v>
      </c>
      <c r="F67" s="2">
        <v>3207.9516712856598</v>
      </c>
      <c r="G67" s="2">
        <v>5.5262077076331604</v>
      </c>
    </row>
    <row r="68" spans="1:7" x14ac:dyDescent="0.25">
      <c r="A68" s="1">
        <v>2009</v>
      </c>
      <c r="B68" s="1">
        <v>7</v>
      </c>
      <c r="C68" s="2">
        <v>3210</v>
      </c>
      <c r="D68" s="2">
        <v>3213.8506243684201</v>
      </c>
      <c r="E68" s="2">
        <v>3224.79003184263</v>
      </c>
      <c r="F68" s="2">
        <v>3202.9112168942102</v>
      </c>
      <c r="G68" s="2">
        <v>5.5260963426032497</v>
      </c>
    </row>
    <row r="69" spans="1:7" x14ac:dyDescent="0.25">
      <c r="A69" s="1">
        <v>2009</v>
      </c>
      <c r="B69" s="1">
        <v>8</v>
      </c>
      <c r="C69" s="2">
        <v>3214</v>
      </c>
      <c r="D69" s="2">
        <v>3215.6614991799702</v>
      </c>
      <c r="E69" s="2">
        <v>3226.6009066541801</v>
      </c>
      <c r="F69" s="2">
        <v>3204.7220917057598</v>
      </c>
      <c r="G69" s="2">
        <v>5.5260963426032497</v>
      </c>
    </row>
    <row r="70" spans="1:7" x14ac:dyDescent="0.25">
      <c r="A70" s="1">
        <v>2009</v>
      </c>
      <c r="B70" s="1">
        <v>9</v>
      </c>
      <c r="C70" s="2">
        <v>3219</v>
      </c>
      <c r="D70" s="2">
        <v>3220.4215427776599</v>
      </c>
      <c r="E70" s="2">
        <v>3231.36140161394</v>
      </c>
      <c r="F70" s="2">
        <v>3209.4816839413702</v>
      </c>
      <c r="G70" s="2">
        <v>5.5263243504098796</v>
      </c>
    </row>
    <row r="71" spans="1:7" x14ac:dyDescent="0.25">
      <c r="A71" s="1">
        <v>2009</v>
      </c>
      <c r="B71" s="1">
        <v>10</v>
      </c>
      <c r="C71" s="2">
        <v>3228</v>
      </c>
      <c r="D71" s="2">
        <v>3225.4747414548901</v>
      </c>
      <c r="E71" s="2">
        <v>3236.4152232581</v>
      </c>
      <c r="F71" s="2">
        <v>3214.5342596516798</v>
      </c>
      <c r="G71" s="2">
        <v>5.5266390452638001</v>
      </c>
    </row>
    <row r="72" spans="1:7" x14ac:dyDescent="0.25">
      <c r="A72" s="1">
        <v>2009</v>
      </c>
      <c r="B72" s="1">
        <v>11</v>
      </c>
      <c r="C72" s="2">
        <v>3247</v>
      </c>
      <c r="D72" s="2">
        <v>3235.8332282687302</v>
      </c>
      <c r="E72" s="2">
        <v>3246.77499591792</v>
      </c>
      <c r="F72" s="2">
        <v>3224.8914606195399</v>
      </c>
      <c r="G72" s="2">
        <v>5.5272885967859002</v>
      </c>
    </row>
    <row r="73" spans="1:7" x14ac:dyDescent="0.25">
      <c r="A73" s="1">
        <v>2009</v>
      </c>
      <c r="B73" s="1">
        <v>12</v>
      </c>
      <c r="C73" s="2">
        <v>3259</v>
      </c>
      <c r="D73" s="2">
        <v>3257.81228934399</v>
      </c>
      <c r="E73" s="2">
        <v>3268.7574658174499</v>
      </c>
      <c r="F73" s="2">
        <v>3246.86711287054</v>
      </c>
      <c r="G73" s="2">
        <v>5.5290105813930701</v>
      </c>
    </row>
    <row r="74" spans="1:7" x14ac:dyDescent="0.25">
      <c r="A74" s="1">
        <v>2010</v>
      </c>
      <c r="B74" s="1">
        <v>1</v>
      </c>
      <c r="C74" s="2">
        <v>3262</v>
      </c>
      <c r="D74" s="2">
        <v>3266.1480721611401</v>
      </c>
      <c r="E74" s="2">
        <v>3277.0958867148902</v>
      </c>
      <c r="F74" s="2">
        <v>3255.2002576073801</v>
      </c>
      <c r="G74" s="2">
        <v>5.5303432208396499</v>
      </c>
    </row>
    <row r="75" spans="1:7" x14ac:dyDescent="0.25">
      <c r="A75" s="1">
        <v>2010</v>
      </c>
      <c r="B75" s="1">
        <v>2</v>
      </c>
      <c r="C75" s="2">
        <v>3275</v>
      </c>
      <c r="D75" s="2">
        <v>3267.2113753379899</v>
      </c>
      <c r="E75" s="2">
        <v>3278.1599080597898</v>
      </c>
      <c r="F75" s="2">
        <v>3256.26284261619</v>
      </c>
      <c r="G75" s="2">
        <v>5.5307060070140102</v>
      </c>
    </row>
    <row r="76" spans="1:7" x14ac:dyDescent="0.25">
      <c r="A76" s="1">
        <v>2010</v>
      </c>
      <c r="B76" s="1">
        <v>3</v>
      </c>
      <c r="C76" s="2">
        <v>3281</v>
      </c>
      <c r="D76" s="2">
        <v>3284.4138467219</v>
      </c>
      <c r="E76" s="2">
        <v>3295.3657624227799</v>
      </c>
      <c r="F76" s="2">
        <v>3273.4619310210301</v>
      </c>
      <c r="G76" s="2">
        <v>5.5324149357980001</v>
      </c>
    </row>
    <row r="77" spans="1:7" x14ac:dyDescent="0.25">
      <c r="A77" s="1">
        <v>2010</v>
      </c>
      <c r="B77" s="1">
        <v>4</v>
      </c>
      <c r="C77" s="2">
        <v>3286</v>
      </c>
      <c r="D77" s="2">
        <v>3286.34972388196</v>
      </c>
      <c r="E77" s="2">
        <v>3297.3033493632702</v>
      </c>
      <c r="F77" s="2">
        <v>3275.3960984006499</v>
      </c>
      <c r="G77" s="2">
        <v>5.5332786399276896</v>
      </c>
    </row>
    <row r="78" spans="1:7" x14ac:dyDescent="0.25">
      <c r="A78" s="1">
        <v>2010</v>
      </c>
      <c r="B78" s="1">
        <v>5</v>
      </c>
      <c r="C78" s="2">
        <v>3291</v>
      </c>
      <c r="D78" s="2">
        <v>3292.4175112837502</v>
      </c>
      <c r="E78" s="2">
        <v>3303.37263313734</v>
      </c>
      <c r="F78" s="2">
        <v>3281.4623894301499</v>
      </c>
      <c r="G78" s="2">
        <v>5.5340345398620503</v>
      </c>
    </row>
    <row r="79" spans="1:7" x14ac:dyDescent="0.25">
      <c r="A79" s="1">
        <v>2010</v>
      </c>
      <c r="B79" s="1">
        <v>6</v>
      </c>
      <c r="C79" s="2">
        <v>3299</v>
      </c>
      <c r="D79" s="2">
        <v>3297.0008997895402</v>
      </c>
      <c r="E79" s="2">
        <v>3307.9575830372701</v>
      </c>
      <c r="F79" s="2">
        <v>3286.0442165417999</v>
      </c>
      <c r="G79" s="2">
        <v>5.5348232859147997</v>
      </c>
    </row>
    <row r="80" spans="1:7" x14ac:dyDescent="0.25">
      <c r="A80" s="1">
        <v>2010</v>
      </c>
      <c r="B80" s="1">
        <v>7</v>
      </c>
      <c r="C80" s="2">
        <v>3303</v>
      </c>
      <c r="D80" s="2">
        <v>3306.1755158559799</v>
      </c>
      <c r="E80" s="2">
        <v>3317.1348325100198</v>
      </c>
      <c r="F80" s="2">
        <v>3295.2161992019401</v>
      </c>
      <c r="G80" s="2">
        <v>5.5361535642653399</v>
      </c>
    </row>
    <row r="81" spans="1:7" x14ac:dyDescent="0.25">
      <c r="A81" s="1">
        <v>2010</v>
      </c>
      <c r="B81" s="1">
        <v>8</v>
      </c>
      <c r="C81" s="2">
        <v>3305</v>
      </c>
      <c r="D81" s="2">
        <v>3308.29011733375</v>
      </c>
      <c r="E81" s="2">
        <v>3319.25081304792</v>
      </c>
      <c r="F81" s="2">
        <v>3297.32942161958</v>
      </c>
      <c r="G81" s="2">
        <v>5.5368502033816398</v>
      </c>
    </row>
    <row r="82" spans="1:7" x14ac:dyDescent="0.25">
      <c r="A82" s="1">
        <v>2010</v>
      </c>
      <c r="B82" s="1">
        <v>9</v>
      </c>
      <c r="C82" s="2">
        <v>3316</v>
      </c>
      <c r="D82" s="2">
        <v>3310.2357439718699</v>
      </c>
      <c r="E82" s="2">
        <v>3321.1971447985602</v>
      </c>
      <c r="F82" s="2">
        <v>3299.27434314517</v>
      </c>
      <c r="G82" s="2">
        <v>5.5372063944965904</v>
      </c>
    </row>
    <row r="83" spans="1:7" x14ac:dyDescent="0.25">
      <c r="A83" s="1">
        <v>2010</v>
      </c>
      <c r="B83" s="1">
        <v>10</v>
      </c>
      <c r="C83" s="2">
        <v>3332</v>
      </c>
      <c r="D83" s="2">
        <v>3324.4159360774402</v>
      </c>
      <c r="E83" s="2">
        <v>3335.3814006111902</v>
      </c>
      <c r="F83" s="2">
        <v>3313.4504715437001</v>
      </c>
      <c r="G83" s="2">
        <v>5.5392591964162303</v>
      </c>
    </row>
    <row r="84" spans="1:7" x14ac:dyDescent="0.25">
      <c r="A84" s="1">
        <v>2010</v>
      </c>
      <c r="B84" s="1">
        <v>11</v>
      </c>
      <c r="C84" s="2">
        <v>3346</v>
      </c>
      <c r="D84" s="2">
        <v>3340.96408653253</v>
      </c>
      <c r="E84" s="2">
        <v>3351.9360220099302</v>
      </c>
      <c r="F84" s="2">
        <v>3329.9921510551299</v>
      </c>
      <c r="G84" s="2">
        <v>5.5425280259329996</v>
      </c>
    </row>
    <row r="85" spans="1:7" x14ac:dyDescent="0.25">
      <c r="A85" s="1">
        <v>2010</v>
      </c>
      <c r="B85" s="1">
        <v>12</v>
      </c>
      <c r="C85" s="2">
        <v>3352</v>
      </c>
      <c r="D85" s="2">
        <v>3353.9562397292302</v>
      </c>
      <c r="E85" s="2">
        <v>3364.9343809946599</v>
      </c>
      <c r="F85" s="2">
        <v>3342.9780984638001</v>
      </c>
      <c r="G85" s="2">
        <v>5.5456629107637498</v>
      </c>
    </row>
    <row r="86" spans="1:7" x14ac:dyDescent="0.25">
      <c r="A86" s="1">
        <v>2011</v>
      </c>
      <c r="B86" s="1">
        <v>1</v>
      </c>
      <c r="C86" s="2">
        <v>3356</v>
      </c>
      <c r="D86" s="2">
        <v>3357.4046840321498</v>
      </c>
      <c r="E86" s="2">
        <v>3368.3856400449499</v>
      </c>
      <c r="F86" s="2">
        <v>3346.4237280193602</v>
      </c>
      <c r="G86" s="2">
        <v>5.5470847944603898</v>
      </c>
    </row>
    <row r="87" spans="1:7" x14ac:dyDescent="0.25">
      <c r="A87" s="1">
        <v>2011</v>
      </c>
      <c r="B87" s="1">
        <v>2</v>
      </c>
      <c r="C87" s="2">
        <v>3361</v>
      </c>
      <c r="D87" s="2">
        <v>3361.57642677069</v>
      </c>
      <c r="E87" s="2">
        <v>3372.5593109374299</v>
      </c>
      <c r="F87" s="2">
        <v>3350.59354260395</v>
      </c>
      <c r="G87" s="2">
        <v>5.5480588110586497</v>
      </c>
    </row>
    <row r="88" spans="1:7" x14ac:dyDescent="0.25">
      <c r="A88" s="1">
        <v>2011</v>
      </c>
      <c r="B88" s="1">
        <v>3</v>
      </c>
      <c r="C88" s="2">
        <v>3368</v>
      </c>
      <c r="D88" s="2">
        <v>3366.8409739755398</v>
      </c>
      <c r="E88" s="2">
        <v>3377.8263264091702</v>
      </c>
      <c r="F88" s="2">
        <v>3355.8556215419098</v>
      </c>
      <c r="G88" s="2">
        <v>5.5493056684108097</v>
      </c>
    </row>
    <row r="89" spans="1:7" x14ac:dyDescent="0.25">
      <c r="A89" s="1">
        <v>2011</v>
      </c>
      <c r="B89" s="1">
        <v>4</v>
      </c>
      <c r="C89" s="2">
        <v>3371</v>
      </c>
      <c r="D89" s="2">
        <v>3374.4182309028502</v>
      </c>
      <c r="E89" s="2">
        <v>3385.4071472375599</v>
      </c>
      <c r="F89" s="2">
        <v>3363.4293145681299</v>
      </c>
      <c r="G89" s="2">
        <v>5.5511059908501403</v>
      </c>
    </row>
    <row r="90" spans="1:7" x14ac:dyDescent="0.25">
      <c r="A90" s="1">
        <v>2011</v>
      </c>
      <c r="B90" s="1">
        <v>5</v>
      </c>
      <c r="C90" s="2">
        <v>3368</v>
      </c>
      <c r="D90" s="2">
        <v>3375.7540363674002</v>
      </c>
      <c r="E90" s="2">
        <v>3386.7445187498502</v>
      </c>
      <c r="F90" s="2">
        <v>3364.7635539849498</v>
      </c>
      <c r="G90" s="2">
        <v>5.5518970876876903</v>
      </c>
    </row>
    <row r="91" spans="1:7" x14ac:dyDescent="0.25">
      <c r="A91" s="1">
        <v>2011</v>
      </c>
      <c r="B91" s="1">
        <v>6</v>
      </c>
      <c r="C91" s="2">
        <v>3371</v>
      </c>
      <c r="D91" s="2">
        <v>3371.2161913617101</v>
      </c>
      <c r="E91" s="2">
        <v>3382.2051076964199</v>
      </c>
      <c r="F91" s="2">
        <v>3360.2272750269899</v>
      </c>
      <c r="G91" s="2">
        <v>5.5511059908501403</v>
      </c>
    </row>
    <row r="92" spans="1:7" x14ac:dyDescent="0.25">
      <c r="A92" s="1">
        <v>2011</v>
      </c>
      <c r="B92" s="1">
        <v>7</v>
      </c>
      <c r="C92" s="2">
        <v>3371</v>
      </c>
      <c r="D92" s="2">
        <v>3376.90437693187</v>
      </c>
      <c r="E92" s="2">
        <v>3387.89485931432</v>
      </c>
      <c r="F92" s="2">
        <v>3365.9138945494201</v>
      </c>
      <c r="G92" s="2">
        <v>5.5518970876876903</v>
      </c>
    </row>
    <row r="93" spans="1:7" x14ac:dyDescent="0.25">
      <c r="A93" s="1">
        <v>2011</v>
      </c>
      <c r="B93" s="1">
        <v>8</v>
      </c>
      <c r="C93" s="2">
        <v>3376</v>
      </c>
      <c r="D93" s="2">
        <v>3374.8608823043</v>
      </c>
      <c r="E93" s="2">
        <v>3385.85136468675</v>
      </c>
      <c r="F93" s="2">
        <v>3363.8703999218501</v>
      </c>
      <c r="G93" s="2">
        <v>5.5518970876876903</v>
      </c>
    </row>
    <row r="94" spans="1:7" x14ac:dyDescent="0.25">
      <c r="A94" s="1">
        <v>2011</v>
      </c>
      <c r="B94" s="1">
        <v>9</v>
      </c>
      <c r="C94" s="2">
        <v>3381</v>
      </c>
      <c r="D94" s="2">
        <v>3382.3582687880498</v>
      </c>
      <c r="E94" s="2">
        <v>3393.3514127621702</v>
      </c>
      <c r="F94" s="2">
        <v>3371.3651248139299</v>
      </c>
      <c r="G94" s="2">
        <v>5.5532416040185799</v>
      </c>
    </row>
    <row r="95" spans="1:7" x14ac:dyDescent="0.25">
      <c r="A95" s="1">
        <v>2011</v>
      </c>
      <c r="B95" s="1">
        <v>10</v>
      </c>
      <c r="C95" s="2">
        <v>3393</v>
      </c>
      <c r="D95" s="2">
        <v>3386.4280703147301</v>
      </c>
      <c r="E95" s="2">
        <v>3397.42394023004</v>
      </c>
      <c r="F95" s="2">
        <v>3375.4322003994198</v>
      </c>
      <c r="G95" s="2">
        <v>5.5546186268314601</v>
      </c>
    </row>
    <row r="96" spans="1:7" x14ac:dyDescent="0.25">
      <c r="A96" s="1">
        <v>2011</v>
      </c>
      <c r="B96" s="1">
        <v>11</v>
      </c>
      <c r="C96" s="2">
        <v>3409</v>
      </c>
      <c r="D96" s="2">
        <v>3401.1977985824801</v>
      </c>
      <c r="E96" s="2">
        <v>3412.2004730141298</v>
      </c>
      <c r="F96" s="2">
        <v>3390.19512415083</v>
      </c>
      <c r="G96" s="2">
        <v>5.5580559622567201</v>
      </c>
    </row>
    <row r="97" spans="1:7" x14ac:dyDescent="0.25">
      <c r="A97" s="1">
        <v>2011</v>
      </c>
      <c r="B97" s="1">
        <v>12</v>
      </c>
      <c r="C97" s="2">
        <v>3417</v>
      </c>
      <c r="D97" s="2">
        <v>3417.5341567243099</v>
      </c>
      <c r="E97" s="2">
        <v>3428.5464787915398</v>
      </c>
      <c r="F97" s="2">
        <v>3406.52183465707</v>
      </c>
      <c r="G97" s="2">
        <v>5.5629295135749501</v>
      </c>
    </row>
    <row r="98" spans="1:7" x14ac:dyDescent="0.25">
      <c r="A98" s="1">
        <v>2012</v>
      </c>
      <c r="B98" s="1">
        <v>1</v>
      </c>
      <c r="C98" s="2">
        <v>3403</v>
      </c>
      <c r="D98" s="2">
        <v>3422.4864896016702</v>
      </c>
      <c r="E98" s="2">
        <v>3433.5038814091999</v>
      </c>
      <c r="F98" s="2">
        <v>3411.46909779415</v>
      </c>
      <c r="G98" s="2">
        <v>5.5654905182119698</v>
      </c>
    </row>
    <row r="99" spans="1:7" x14ac:dyDescent="0.25">
      <c r="A99" s="1">
        <v>2012</v>
      </c>
      <c r="B99" s="1">
        <v>2</v>
      </c>
      <c r="C99" s="2">
        <v>3401</v>
      </c>
      <c r="D99" s="2">
        <v>3401.7702349954502</v>
      </c>
      <c r="E99" s="2">
        <v>3412.77886228851</v>
      </c>
      <c r="F99" s="2">
        <v>3390.7616077023999</v>
      </c>
      <c r="G99" s="2">
        <v>5.5610630799365897</v>
      </c>
    </row>
    <row r="100" spans="1:7" x14ac:dyDescent="0.25">
      <c r="A100" s="1">
        <v>2012</v>
      </c>
      <c r="B100" s="1">
        <v>3</v>
      </c>
      <c r="C100" s="2">
        <v>3403</v>
      </c>
      <c r="D100" s="2">
        <v>3406.5072979009701</v>
      </c>
      <c r="E100" s="2">
        <v>3417.5147141031798</v>
      </c>
      <c r="F100" s="2">
        <v>3395.49988169876</v>
      </c>
      <c r="G100" s="2">
        <v>5.5604512913455704</v>
      </c>
    </row>
    <row r="101" spans="1:7" x14ac:dyDescent="0.25">
      <c r="A101" s="1">
        <v>2012</v>
      </c>
      <c r="B101" s="1">
        <v>4</v>
      </c>
      <c r="C101" s="2">
        <v>3407</v>
      </c>
      <c r="D101" s="2">
        <v>3407.5107988344098</v>
      </c>
      <c r="E101" s="2">
        <v>3418.5194261274601</v>
      </c>
      <c r="F101" s="2">
        <v>3396.50217154136</v>
      </c>
      <c r="G101" s="2">
        <v>5.5610630799365897</v>
      </c>
    </row>
    <row r="102" spans="1:7" x14ac:dyDescent="0.25">
      <c r="A102" s="1">
        <v>2012</v>
      </c>
      <c r="B102" s="1">
        <v>5</v>
      </c>
      <c r="C102" s="2">
        <v>3413</v>
      </c>
      <c r="D102" s="2">
        <v>3412.56089347948</v>
      </c>
      <c r="E102" s="2">
        <v>3423.5719737084701</v>
      </c>
      <c r="F102" s="2">
        <v>3401.5498132504899</v>
      </c>
      <c r="G102" s="2">
        <v>5.5623021927815204</v>
      </c>
    </row>
    <row r="103" spans="1:7" x14ac:dyDescent="0.25">
      <c r="A103" s="1">
        <v>2012</v>
      </c>
      <c r="B103" s="1">
        <v>6</v>
      </c>
      <c r="C103" s="2">
        <v>3426</v>
      </c>
      <c r="D103" s="2">
        <v>3418.8625418106399</v>
      </c>
      <c r="E103" s="2">
        <v>3429.8773782775802</v>
      </c>
      <c r="F103" s="2">
        <v>3407.84770534369</v>
      </c>
      <c r="G103" s="2">
        <v>5.5641996751500002</v>
      </c>
    </row>
    <row r="104" spans="1:7" x14ac:dyDescent="0.25">
      <c r="A104" s="1">
        <v>2012</v>
      </c>
      <c r="B104" s="1">
        <v>7</v>
      </c>
      <c r="C104" s="2">
        <v>3433</v>
      </c>
      <c r="D104" s="2">
        <v>3434.1831248404901</v>
      </c>
      <c r="E104" s="2">
        <v>3445.20641570618</v>
      </c>
      <c r="F104" s="2">
        <v>3423.1598339748102</v>
      </c>
      <c r="G104" s="2">
        <v>5.56847045691707</v>
      </c>
    </row>
    <row r="105" spans="1:7" x14ac:dyDescent="0.25">
      <c r="A105" s="1">
        <v>2012</v>
      </c>
      <c r="B105" s="1">
        <v>8</v>
      </c>
      <c r="C105" s="2">
        <v>3438</v>
      </c>
      <c r="D105" s="2">
        <v>3438.1477262154099</v>
      </c>
      <c r="E105" s="2">
        <v>3449.1757482179601</v>
      </c>
      <c r="F105" s="2">
        <v>3427.1197042128501</v>
      </c>
      <c r="G105" s="2">
        <v>5.5708604143433798</v>
      </c>
    </row>
    <row r="106" spans="1:7" x14ac:dyDescent="0.25">
      <c r="A106" s="1">
        <v>2012</v>
      </c>
      <c r="B106" s="1">
        <v>9</v>
      </c>
      <c r="C106" s="2">
        <v>3439</v>
      </c>
      <c r="D106" s="2">
        <v>3443.4866894635602</v>
      </c>
      <c r="E106" s="2">
        <v>3454.5181673481102</v>
      </c>
      <c r="F106" s="2">
        <v>3432.4552115790002</v>
      </c>
      <c r="G106" s="2">
        <v>5.57260617040345</v>
      </c>
    </row>
    <row r="107" spans="1:7" x14ac:dyDescent="0.25">
      <c r="A107" s="1">
        <v>2012</v>
      </c>
      <c r="B107" s="1">
        <v>10</v>
      </c>
      <c r="C107" s="2">
        <v>3454</v>
      </c>
      <c r="D107" s="2">
        <v>3442.9213050169401</v>
      </c>
      <c r="E107" s="2">
        <v>3453.9534817215599</v>
      </c>
      <c r="F107" s="2">
        <v>3431.8891283123298</v>
      </c>
      <c r="G107" s="2">
        <v>5.5729591828467804</v>
      </c>
    </row>
    <row r="108" spans="1:7" x14ac:dyDescent="0.25">
      <c r="A108" s="1">
        <v>2012</v>
      </c>
      <c r="B108" s="1">
        <v>11</v>
      </c>
      <c r="C108" s="2">
        <v>3466</v>
      </c>
      <c r="D108" s="2">
        <v>3463.4141888363902</v>
      </c>
      <c r="E108" s="2">
        <v>3474.4571531781098</v>
      </c>
      <c r="F108" s="2">
        <v>3452.3712244946801</v>
      </c>
      <c r="G108" s="2">
        <v>5.5784086116274203</v>
      </c>
    </row>
    <row r="109" spans="1:7" x14ac:dyDescent="0.25">
      <c r="A109" s="1">
        <v>2012</v>
      </c>
      <c r="B109" s="1">
        <v>12</v>
      </c>
      <c r="C109" s="2">
        <v>3471</v>
      </c>
      <c r="D109" s="2">
        <v>3472.2838844804701</v>
      </c>
      <c r="E109" s="2">
        <v>3483.3358903774501</v>
      </c>
      <c r="F109" s="2">
        <v>3461.23187858349</v>
      </c>
      <c r="G109" s="2">
        <v>5.5829759984446401</v>
      </c>
    </row>
    <row r="110" spans="1:7" x14ac:dyDescent="0.25">
      <c r="A110" s="1">
        <v>2013</v>
      </c>
      <c r="B110" s="1">
        <v>1</v>
      </c>
      <c r="C110" s="2">
        <v>3486</v>
      </c>
      <c r="D110" s="2">
        <v>3475.8606805730101</v>
      </c>
      <c r="E110" s="2">
        <v>3486.9165614922399</v>
      </c>
      <c r="F110" s="2">
        <v>3464.8047996537798</v>
      </c>
      <c r="G110" s="2">
        <v>5.58493348529512</v>
      </c>
    </row>
    <row r="111" spans="1:7" x14ac:dyDescent="0.25">
      <c r="A111" s="1">
        <v>2013</v>
      </c>
      <c r="B111" s="1">
        <v>2</v>
      </c>
      <c r="C111" s="2">
        <v>3487</v>
      </c>
      <c r="D111" s="2">
        <v>3494.8654758668999</v>
      </c>
      <c r="E111" s="2">
        <v>3505.9333611432999</v>
      </c>
      <c r="F111" s="2">
        <v>3483.7975905905</v>
      </c>
      <c r="G111" s="2">
        <v>5.5909975462997501</v>
      </c>
    </row>
    <row r="112" spans="1:7" x14ac:dyDescent="0.25">
      <c r="A112" s="1">
        <v>2013</v>
      </c>
      <c r="B112" s="1">
        <v>3</v>
      </c>
      <c r="C112" s="2">
        <v>3493</v>
      </c>
      <c r="D112" s="2">
        <v>3489.3906077154502</v>
      </c>
      <c r="E112" s="2">
        <v>3500.45931348054</v>
      </c>
      <c r="F112" s="2">
        <v>3478.3219019503599</v>
      </c>
      <c r="G112" s="2">
        <v>5.59141202025776</v>
      </c>
    </row>
    <row r="113" spans="1:7" x14ac:dyDescent="0.25">
      <c r="A113" s="1">
        <v>2013</v>
      </c>
      <c r="B113" s="1">
        <v>4</v>
      </c>
      <c r="C113" s="2">
        <v>3494</v>
      </c>
      <c r="D113" s="2">
        <v>3499.47337476448</v>
      </c>
      <c r="E113" s="2">
        <v>3510.5470563961298</v>
      </c>
      <c r="F113" s="2">
        <v>3488.3996931328302</v>
      </c>
      <c r="G113" s="2">
        <v>5.5939256041135001</v>
      </c>
    </row>
    <row r="114" spans="1:7" x14ac:dyDescent="0.25">
      <c r="A114" s="1">
        <v>2013</v>
      </c>
      <c r="B114" s="1">
        <v>5</v>
      </c>
      <c r="C114" s="2">
        <v>3499</v>
      </c>
      <c r="D114" s="2">
        <v>3497.2037671588701</v>
      </c>
      <c r="E114" s="2">
        <v>3508.2782869187399</v>
      </c>
      <c r="F114" s="2">
        <v>3486.1292473990002</v>
      </c>
      <c r="G114" s="2">
        <v>5.5943489887708404</v>
      </c>
    </row>
    <row r="115" spans="1:7" x14ac:dyDescent="0.25">
      <c r="A115" s="1">
        <v>2013</v>
      </c>
      <c r="B115" s="1">
        <v>6</v>
      </c>
      <c r="C115" s="2">
        <v>3501</v>
      </c>
      <c r="D115" s="2">
        <v>3504.7823852849701</v>
      </c>
      <c r="E115" s="2">
        <v>3515.8611334393299</v>
      </c>
      <c r="F115" s="2">
        <v>3493.7036371305999</v>
      </c>
      <c r="G115" s="2">
        <v>5.5964849833759001</v>
      </c>
    </row>
    <row r="116" spans="1:7" x14ac:dyDescent="0.25">
      <c r="A116" s="1">
        <v>2013</v>
      </c>
      <c r="B116" s="1">
        <v>7</v>
      </c>
      <c r="C116" s="2">
        <v>3504</v>
      </c>
      <c r="D116" s="2">
        <v>3504.7650505309002</v>
      </c>
      <c r="E116" s="2">
        <v>3515.8455076505502</v>
      </c>
      <c r="F116" s="2">
        <v>3493.6845934112498</v>
      </c>
      <c r="G116" s="2">
        <v>5.5973482757284003</v>
      </c>
    </row>
    <row r="117" spans="1:7" x14ac:dyDescent="0.25">
      <c r="A117" s="1">
        <v>2013</v>
      </c>
      <c r="B117" s="1">
        <v>8</v>
      </c>
      <c r="C117" s="2">
        <v>3504</v>
      </c>
      <c r="D117" s="2">
        <v>3508.8292316976999</v>
      </c>
      <c r="E117" s="2">
        <v>3519.9122711159198</v>
      </c>
      <c r="F117" s="2">
        <v>3497.7461922794801</v>
      </c>
      <c r="G117" s="2">
        <v>5.5986527367532801</v>
      </c>
    </row>
    <row r="118" spans="1:7" x14ac:dyDescent="0.25">
      <c r="A118" s="1">
        <v>2013</v>
      </c>
      <c r="B118" s="1">
        <v>9</v>
      </c>
      <c r="C118" s="2">
        <v>3504</v>
      </c>
      <c r="D118" s="2">
        <v>3507.3691646381099</v>
      </c>
      <c r="E118" s="2">
        <v>3518.4522040563302</v>
      </c>
      <c r="F118" s="2">
        <v>3496.28612521989</v>
      </c>
      <c r="G118" s="2">
        <v>5.5986527367532801</v>
      </c>
    </row>
    <row r="119" spans="1:7" x14ac:dyDescent="0.25">
      <c r="A119" s="1">
        <v>2013</v>
      </c>
      <c r="B119" s="1">
        <v>10</v>
      </c>
      <c r="C119" s="2">
        <v>3508</v>
      </c>
      <c r="D119" s="2">
        <v>3507.8936973129598</v>
      </c>
      <c r="E119" s="2">
        <v>3518.9767367311802</v>
      </c>
      <c r="F119" s="2">
        <v>3496.81065789474</v>
      </c>
      <c r="G119" s="2">
        <v>5.5986527367532801</v>
      </c>
    </row>
    <row r="120" spans="1:7" x14ac:dyDescent="0.25">
      <c r="A120" s="1">
        <v>2013</v>
      </c>
      <c r="B120" s="1">
        <v>11</v>
      </c>
      <c r="C120" s="2">
        <v>3526</v>
      </c>
      <c r="D120" s="2">
        <v>3513.1158624805398</v>
      </c>
      <c r="E120" s="2">
        <v>3524.2023801267601</v>
      </c>
      <c r="F120" s="2">
        <v>3502.02934483432</v>
      </c>
      <c r="G120" s="2">
        <v>5.6004097810069497</v>
      </c>
    </row>
    <row r="121" spans="1:7" x14ac:dyDescent="0.25">
      <c r="A121" s="1">
        <v>2013</v>
      </c>
      <c r="B121" s="1">
        <v>12</v>
      </c>
      <c r="C121" s="2">
        <v>3535</v>
      </c>
      <c r="D121" s="2">
        <v>3535.5875085095699</v>
      </c>
      <c r="E121" s="2">
        <v>3546.6901745062301</v>
      </c>
      <c r="F121" s="2">
        <v>3524.4848425129098</v>
      </c>
      <c r="G121" s="2">
        <v>5.6085672009134901</v>
      </c>
    </row>
    <row r="122" spans="1:7" x14ac:dyDescent="0.25">
      <c r="A122" s="1">
        <v>2014</v>
      </c>
      <c r="B122" s="1">
        <v>1</v>
      </c>
      <c r="C122" s="2">
        <v>3545</v>
      </c>
      <c r="D122" s="2">
        <v>3539.6883753591801</v>
      </c>
      <c r="E122" s="2">
        <v>3550.79941932879</v>
      </c>
      <c r="F122" s="2">
        <v>3528.5773313895702</v>
      </c>
      <c r="G122" s="2">
        <v>5.6127993758088799</v>
      </c>
    </row>
    <row r="123" spans="1:7" x14ac:dyDescent="0.25">
      <c r="A123" s="1">
        <v>2014</v>
      </c>
      <c r="B123" s="1">
        <v>2</v>
      </c>
      <c r="C123" s="2">
        <v>3559</v>
      </c>
      <c r="D123" s="2">
        <v>3551.74164092418</v>
      </c>
      <c r="E123" s="2">
        <v>3562.8622305581998</v>
      </c>
      <c r="F123" s="2">
        <v>3540.6210512901698</v>
      </c>
      <c r="G123" s="2">
        <v>5.6176214158766697</v>
      </c>
    </row>
    <row r="124" spans="1:7" x14ac:dyDescent="0.25">
      <c r="A124" s="1">
        <v>2014</v>
      </c>
      <c r="B124" s="1">
        <v>3</v>
      </c>
      <c r="C124" s="2">
        <v>3565</v>
      </c>
      <c r="D124" s="2">
        <v>3566.34859255022</v>
      </c>
      <c r="E124" s="2">
        <v>3577.4829636977302</v>
      </c>
      <c r="F124" s="2">
        <v>3555.2142214027099</v>
      </c>
      <c r="G124" s="2">
        <v>5.6245832162748597</v>
      </c>
    </row>
    <row r="125" spans="1:7" x14ac:dyDescent="0.25">
      <c r="A125" s="1">
        <v>2014</v>
      </c>
      <c r="B125" s="1">
        <v>4</v>
      </c>
      <c r="C125" s="2">
        <v>3565</v>
      </c>
      <c r="D125" s="2">
        <v>3569.2169165539199</v>
      </c>
      <c r="E125" s="2">
        <v>3580.3573428069199</v>
      </c>
      <c r="F125" s="2">
        <v>3558.0764903009299</v>
      </c>
      <c r="G125" s="2">
        <v>5.6276419830631799</v>
      </c>
    </row>
    <row r="126" spans="1:7" x14ac:dyDescent="0.25">
      <c r="A126" s="1">
        <v>2014</v>
      </c>
      <c r="B126" s="1">
        <v>5</v>
      </c>
      <c r="C126" s="2">
        <v>3577</v>
      </c>
      <c r="D126" s="2">
        <v>3568.1864641153702</v>
      </c>
      <c r="E126" s="2">
        <v>3579.3268903683602</v>
      </c>
      <c r="F126" s="2">
        <v>3557.0460378623802</v>
      </c>
      <c r="G126" s="2">
        <v>5.6276419830631799</v>
      </c>
    </row>
    <row r="127" spans="1:7" x14ac:dyDescent="0.25">
      <c r="A127" s="1">
        <v>2014</v>
      </c>
      <c r="B127" s="1">
        <v>6</v>
      </c>
      <c r="C127" s="2"/>
      <c r="D127" s="2">
        <v>3584.78847113856</v>
      </c>
      <c r="E127" s="2">
        <v>3595.9412745648201</v>
      </c>
      <c r="F127" s="2">
        <v>3573.6356677122999</v>
      </c>
      <c r="G127" s="2">
        <v>5.6338943739805103</v>
      </c>
    </row>
    <row r="128" spans="1:7" x14ac:dyDescent="0.25">
      <c r="A128" s="1">
        <v>2014</v>
      </c>
      <c r="B128" s="1">
        <v>7</v>
      </c>
      <c r="C128" s="2"/>
      <c r="D128" s="2">
        <v>3589.35924423403</v>
      </c>
      <c r="E128" s="2">
        <v>3601.1822531114899</v>
      </c>
      <c r="F128" s="2">
        <v>3577.5362353565702</v>
      </c>
      <c r="G128" s="2">
        <v>5.9724520062282904</v>
      </c>
    </row>
    <row r="129" spans="1:7" x14ac:dyDescent="0.25">
      <c r="A129" s="1">
        <v>2014</v>
      </c>
      <c r="B129" s="1">
        <v>8</v>
      </c>
      <c r="C129" s="2"/>
      <c r="D129" s="2">
        <v>3593.8998445142802</v>
      </c>
      <c r="E129" s="2">
        <v>3605.7274748536302</v>
      </c>
      <c r="F129" s="2">
        <v>3582.0722141749302</v>
      </c>
      <c r="G129" s="2">
        <v>5.9747865607926496</v>
      </c>
    </row>
    <row r="130" spans="1:7" x14ac:dyDescent="0.25">
      <c r="A130" s="1">
        <v>2014</v>
      </c>
      <c r="B130" s="1">
        <v>9</v>
      </c>
      <c r="C130" s="2"/>
      <c r="D130" s="2">
        <v>3598.4104711575901</v>
      </c>
      <c r="E130" s="2">
        <v>3610.2427406400102</v>
      </c>
      <c r="F130" s="2">
        <v>3586.57820167517</v>
      </c>
      <c r="G130" s="2">
        <v>5.9771300470925102</v>
      </c>
    </row>
    <row r="131" spans="1:7" x14ac:dyDescent="0.25">
      <c r="A131" s="1">
        <v>2014</v>
      </c>
      <c r="B131" s="1">
        <v>10</v>
      </c>
      <c r="C131" s="2"/>
      <c r="D131" s="2">
        <v>3602.8913220274299</v>
      </c>
      <c r="E131" s="2">
        <v>3614.7282475273601</v>
      </c>
      <c r="F131" s="2">
        <v>3591.0543965275101</v>
      </c>
      <c r="G131" s="2">
        <v>5.9794820575992702</v>
      </c>
    </row>
    <row r="132" spans="1:7" x14ac:dyDescent="0.25">
      <c r="A132" s="1">
        <v>2014</v>
      </c>
      <c r="B132" s="1">
        <v>11</v>
      </c>
      <c r="C132" s="2"/>
      <c r="D132" s="2">
        <v>3607.34259368113</v>
      </c>
      <c r="E132" s="2">
        <v>3619.1841912812902</v>
      </c>
      <c r="F132" s="2">
        <v>3595.5009960809698</v>
      </c>
      <c r="G132" s="2">
        <v>5.9818421923754599</v>
      </c>
    </row>
    <row r="133" spans="1:7" x14ac:dyDescent="0.25">
      <c r="A133" s="1">
        <v>2014</v>
      </c>
      <c r="B133" s="1">
        <v>12</v>
      </c>
      <c r="C133" s="2"/>
      <c r="D133" s="2">
        <v>3611.76448137848</v>
      </c>
      <c r="E133" s="2">
        <v>3623.6107663846901</v>
      </c>
      <c r="F133" s="2">
        <v>3599.9181963722699</v>
      </c>
      <c r="G133" s="2">
        <v>5.9842100589618603</v>
      </c>
    </row>
    <row r="134" spans="1:7" x14ac:dyDescent="0.25">
      <c r="A134" s="1">
        <v>2015</v>
      </c>
      <c r="B134" s="1">
        <v>1</v>
      </c>
      <c r="C134" s="2"/>
      <c r="D134" s="2">
        <v>3616.1571790903099</v>
      </c>
      <c r="E134" s="2">
        <v>3628.0081660460601</v>
      </c>
      <c r="F134" s="2">
        <v>3604.3061921345602</v>
      </c>
      <c r="G134" s="2">
        <v>5.9865852722658399</v>
      </c>
    </row>
    <row r="135" spans="1:7" x14ac:dyDescent="0.25">
      <c r="A135" s="1">
        <v>2015</v>
      </c>
      <c r="B135" s="1">
        <v>2</v>
      </c>
      <c r="C135" s="2"/>
      <c r="D135" s="2">
        <v>3620.5208795070198</v>
      </c>
      <c r="E135" s="2">
        <v>3632.3765822078399</v>
      </c>
      <c r="F135" s="2">
        <v>3608.6651768061902</v>
      </c>
      <c r="G135" s="2">
        <v>5.9889674544510498</v>
      </c>
    </row>
    <row r="136" spans="1:7" x14ac:dyDescent="0.25">
      <c r="A136" s="1">
        <v>2015</v>
      </c>
      <c r="B136" s="1">
        <v>3</v>
      </c>
      <c r="C136" s="2"/>
      <c r="D136" s="2">
        <v>3624.8557740469901</v>
      </c>
      <c r="E136" s="2">
        <v>3636.71620555461</v>
      </c>
      <c r="F136" s="2">
        <v>3612.9953425393701</v>
      </c>
      <c r="G136" s="2">
        <v>5.9913562348283698</v>
      </c>
    </row>
    <row r="137" spans="1:7" x14ac:dyDescent="0.25">
      <c r="A137" s="1">
        <v>2015</v>
      </c>
      <c r="B137" s="1">
        <v>4</v>
      </c>
      <c r="C137" s="2"/>
      <c r="D137" s="2">
        <v>3629.1620528650201</v>
      </c>
      <c r="E137" s="2">
        <v>3641.0272255212699</v>
      </c>
      <c r="F137" s="2">
        <v>3617.2968802087698</v>
      </c>
      <c r="G137" s="2">
        <v>5.9937512497481098</v>
      </c>
    </row>
    <row r="138" spans="1:7" x14ac:dyDescent="0.25">
      <c r="A138" s="1">
        <v>2015</v>
      </c>
      <c r="B138" s="1">
        <v>5</v>
      </c>
      <c r="C138" s="2"/>
      <c r="D138" s="2">
        <v>3633.4399048606301</v>
      </c>
      <c r="E138" s="2">
        <v>3645.3098303011998</v>
      </c>
      <c r="F138" s="2">
        <v>3621.56997942006</v>
      </c>
      <c r="G138" s="2">
        <v>5.9961521424935302</v>
      </c>
    </row>
    <row r="139" spans="1:7" x14ac:dyDescent="0.25">
      <c r="A139" s="1">
        <v>2015</v>
      </c>
      <c r="B139" s="1">
        <v>6</v>
      </c>
      <c r="C139" s="2"/>
      <c r="D139" s="2">
        <v>3637.68951768638</v>
      </c>
      <c r="E139" s="2">
        <v>3649.5642068543202</v>
      </c>
      <c r="F139" s="2">
        <v>3625.8148285184402</v>
      </c>
      <c r="G139" s="2">
        <v>5.99855856317562</v>
      </c>
    </row>
    <row r="140" spans="1:7" x14ac:dyDescent="0.25">
      <c r="A140" s="1">
        <v>2015</v>
      </c>
      <c r="B140" s="1">
        <v>7</v>
      </c>
      <c r="C140" s="2"/>
      <c r="D140" s="2">
        <v>3641.91107775609</v>
      </c>
      <c r="E140" s="2">
        <v>3653.7905409151199</v>
      </c>
      <c r="F140" s="2">
        <v>3630.0316145970601</v>
      </c>
      <c r="G140" s="2">
        <v>6.0009701686291601</v>
      </c>
    </row>
    <row r="141" spans="1:7" x14ac:dyDescent="0.25">
      <c r="A141" s="1">
        <v>2015</v>
      </c>
      <c r="B141" s="1">
        <v>8</v>
      </c>
      <c r="C141" s="2"/>
      <c r="D141" s="2">
        <v>3646.10477025301</v>
      </c>
      <c r="E141" s="2">
        <v>3657.9890170006402</v>
      </c>
      <c r="F141" s="2">
        <v>3634.2205235053798</v>
      </c>
      <c r="G141" s="2">
        <v>6.0033866223099697</v>
      </c>
    </row>
    <row r="142" spans="1:7" x14ac:dyDescent="0.25">
      <c r="A142" s="1">
        <v>2015</v>
      </c>
      <c r="B142" s="1">
        <v>9</v>
      </c>
      <c r="C142" s="2"/>
      <c r="D142" s="2">
        <v>3650.2707791379498</v>
      </c>
      <c r="E142" s="2">
        <v>3662.1598184183699</v>
      </c>
      <c r="F142" s="2">
        <v>3638.3817398575302</v>
      </c>
      <c r="G142" s="2">
        <v>6.0058075941935298</v>
      </c>
    </row>
    <row r="143" spans="1:7" x14ac:dyDescent="0.25">
      <c r="A143" s="1">
        <v>2015</v>
      </c>
      <c r="B143" s="1">
        <v>10</v>
      </c>
      <c r="C143" s="2"/>
      <c r="D143" s="2">
        <v>3654.4092871573498</v>
      </c>
      <c r="E143" s="2">
        <v>3666.30312727414</v>
      </c>
      <c r="F143" s="2">
        <v>3642.51544704055</v>
      </c>
      <c r="G143" s="2">
        <v>6.0082327606747699</v>
      </c>
    </row>
    <row r="144" spans="1:7" x14ac:dyDescent="0.25">
      <c r="A144" s="1">
        <v>2015</v>
      </c>
      <c r="B144" s="1">
        <v>11</v>
      </c>
      <c r="C144" s="2"/>
      <c r="D144" s="2">
        <v>3658.52047585129</v>
      </c>
      <c r="E144" s="2">
        <v>3670.4191244799499</v>
      </c>
      <c r="F144" s="2">
        <v>3646.6218272226301</v>
      </c>
      <c r="G144" s="2">
        <v>6.0106618044691098</v>
      </c>
    </row>
    <row r="145" spans="1:7" x14ac:dyDescent="0.25">
      <c r="A145" s="1">
        <v>2015</v>
      </c>
      <c r="B145" s="1">
        <v>12</v>
      </c>
      <c r="C145" s="2"/>
      <c r="D145" s="2">
        <v>3662.6045255614699</v>
      </c>
      <c r="E145" s="2">
        <v>3674.5079897617102</v>
      </c>
      <c r="F145" s="2">
        <v>3650.7010613612201</v>
      </c>
      <c r="G145" s="2">
        <v>6.01309441451476</v>
      </c>
    </row>
    <row r="146" spans="1:7" x14ac:dyDescent="0.25">
      <c r="A146" s="1">
        <v>2016</v>
      </c>
      <c r="B146" s="1">
        <v>1</v>
      </c>
      <c r="C146" s="2"/>
      <c r="D146" s="2">
        <v>3666.6616154390999</v>
      </c>
      <c r="E146" s="2">
        <v>3678.5699016670001</v>
      </c>
      <c r="F146" s="2">
        <v>3654.7533292111998</v>
      </c>
      <c r="G146" s="2">
        <v>6.0155302858762303</v>
      </c>
    </row>
    <row r="147" spans="1:7" x14ac:dyDescent="0.25">
      <c r="A147" s="1">
        <v>2016</v>
      </c>
      <c r="B147" s="1">
        <v>2</v>
      </c>
      <c r="C147" s="2"/>
      <c r="D147" s="2">
        <v>3670.69192345277</v>
      </c>
      <c r="E147" s="2">
        <v>3682.60503757268</v>
      </c>
      <c r="F147" s="2">
        <v>3658.77880933286</v>
      </c>
      <c r="G147" s="2">
        <v>6.0179691196490896</v>
      </c>
    </row>
    <row r="148" spans="1:7" x14ac:dyDescent="0.25">
      <c r="A148" s="1">
        <v>2016</v>
      </c>
      <c r="B148" s="1">
        <v>3</v>
      </c>
      <c r="C148" s="2"/>
      <c r="D148" s="2">
        <v>3674.6956263962602</v>
      </c>
      <c r="E148" s="2">
        <v>3686.6135736925899</v>
      </c>
      <c r="F148" s="2">
        <v>3662.7776790999301</v>
      </c>
      <c r="G148" s="2">
        <v>6.0204106228658896</v>
      </c>
    </row>
    <row r="149" spans="1:7" x14ac:dyDescent="0.25">
      <c r="A149" s="1">
        <v>2016</v>
      </c>
      <c r="B149" s="1">
        <v>4</v>
      </c>
      <c r="C149" s="2"/>
      <c r="D149" s="2">
        <v>3678.6728998962799</v>
      </c>
      <c r="E149" s="2">
        <v>3690.5956850850498</v>
      </c>
      <c r="F149" s="2">
        <v>3666.75011470751</v>
      </c>
      <c r="G149" s="2">
        <v>6.02285450840332</v>
      </c>
    </row>
    <row r="150" spans="1:7" x14ac:dyDescent="0.25">
      <c r="A150" s="1">
        <v>2016</v>
      </c>
      <c r="B150" s="1">
        <v>5</v>
      </c>
      <c r="C150" s="2"/>
      <c r="D150" s="2">
        <v>3682.62391842019</v>
      </c>
      <c r="E150" s="2">
        <v>3694.5515456604198</v>
      </c>
      <c r="F150" s="2">
        <v>3670.6962911799601</v>
      </c>
      <c r="G150" s="2">
        <v>6.0253004948906002</v>
      </c>
    </row>
    <row r="151" spans="1:7" x14ac:dyDescent="0.25">
      <c r="A151" s="1">
        <v>2016</v>
      </c>
      <c r="B151" s="1">
        <v>6</v>
      </c>
      <c r="C151" s="2"/>
      <c r="D151" s="2">
        <v>3686.54885528365</v>
      </c>
      <c r="E151" s="2">
        <v>3698.4813281885699</v>
      </c>
      <c r="F151" s="2">
        <v>3674.6163823787301</v>
      </c>
      <c r="G151" s="2">
        <v>6.0277483066189896</v>
      </c>
    </row>
    <row r="152" spans="1:7" x14ac:dyDescent="0.25">
      <c r="A152" s="1">
        <v>2016</v>
      </c>
      <c r="B152" s="1">
        <v>7</v>
      </c>
      <c r="C152" s="2"/>
      <c r="D152" s="2">
        <v>3690.4478826582099</v>
      </c>
      <c r="E152" s="2">
        <v>3702.3852043062998</v>
      </c>
      <c r="F152" s="2">
        <v>3678.51056101013</v>
      </c>
      <c r="G152" s="2">
        <v>6.0301976734524798</v>
      </c>
    </row>
    <row r="153" spans="1:7" x14ac:dyDescent="0.25">
      <c r="A153" s="1">
        <v>2016</v>
      </c>
      <c r="B153" s="1">
        <v>8</v>
      </c>
      <c r="C153" s="2"/>
      <c r="D153" s="2">
        <v>3694.3211715788998</v>
      </c>
      <c r="E153" s="2">
        <v>3706.2633445247102</v>
      </c>
      <c r="F153" s="2">
        <v>3682.3789986330798</v>
      </c>
      <c r="G153" s="2">
        <v>6.0326483307397796</v>
      </c>
    </row>
    <row r="154" spans="1:7" x14ac:dyDescent="0.25">
      <c r="A154" s="1">
        <v>2016</v>
      </c>
      <c r="B154" s="1">
        <v>9</v>
      </c>
      <c r="C154" s="2"/>
      <c r="D154" s="2">
        <v>3698.16889195166</v>
      </c>
      <c r="E154" s="2">
        <v>3710.11591823655</v>
      </c>
      <c r="F154" s="2">
        <v>3686.2218656667601</v>
      </c>
      <c r="G154" s="2">
        <v>6.0351000192272499</v>
      </c>
    </row>
    <row r="155" spans="1:7" x14ac:dyDescent="0.25">
      <c r="A155" s="1">
        <v>2016</v>
      </c>
      <c r="B155" s="1">
        <v>10</v>
      </c>
      <c r="C155" s="2"/>
      <c r="D155" s="2">
        <v>3701.9912125608698</v>
      </c>
      <c r="E155" s="2">
        <v>3713.9430937235102</v>
      </c>
      <c r="F155" s="2">
        <v>3690.0393313982399</v>
      </c>
      <c r="G155" s="2">
        <v>6.0375524849732196</v>
      </c>
    </row>
    <row r="156" spans="1:7" x14ac:dyDescent="0.25">
      <c r="A156" s="1">
        <v>2016</v>
      </c>
      <c r="B156" s="1">
        <v>11</v>
      </c>
      <c r="C156" s="2"/>
      <c r="D156" s="2">
        <v>3705.78830107673</v>
      </c>
      <c r="E156" s="2">
        <v>3717.7450381633998</v>
      </c>
      <c r="F156" s="2">
        <v>3693.8315639900602</v>
      </c>
      <c r="G156" s="2">
        <v>6.04000547926326</v>
      </c>
    </row>
    <row r="157" spans="1:7" x14ac:dyDescent="0.25">
      <c r="A157" s="1">
        <v>2016</v>
      </c>
      <c r="B157" s="1">
        <v>12</v>
      </c>
      <c r="C157" s="2"/>
      <c r="D157" s="2">
        <v>3709.5603240625801</v>
      </c>
      <c r="E157" s="2">
        <v>3721.5219176374198</v>
      </c>
      <c r="F157" s="2">
        <v>3697.5987304877399</v>
      </c>
      <c r="G157" s="2">
        <v>6.0424587585267</v>
      </c>
    </row>
    <row r="158" spans="1:7" x14ac:dyDescent="0.25">
      <c r="A158" s="1">
        <v>2017</v>
      </c>
      <c r="B158" s="1">
        <v>1</v>
      </c>
      <c r="C158" s="2"/>
      <c r="D158" s="2">
        <v>3713.30744698224</v>
      </c>
      <c r="E158" s="2">
        <v>3725.2738971372301</v>
      </c>
      <c r="F158" s="2">
        <v>3701.3409968272499</v>
      </c>
      <c r="G158" s="2">
        <v>6.0449120842542303</v>
      </c>
    </row>
    <row r="159" spans="1:7" x14ac:dyDescent="0.25">
      <c r="A159" s="1">
        <v>2017</v>
      </c>
      <c r="B159" s="1">
        <v>2</v>
      </c>
      <c r="C159" s="2"/>
      <c r="D159" s="2">
        <v>3717.0298342072801</v>
      </c>
      <c r="E159" s="2">
        <v>3729.0011405721102</v>
      </c>
      <c r="F159" s="2">
        <v>3705.0585278424601</v>
      </c>
      <c r="G159" s="2">
        <v>6.0473652229166097</v>
      </c>
    </row>
    <row r="160" spans="1:7" x14ac:dyDescent="0.25">
      <c r="A160" s="1">
        <v>2017</v>
      </c>
      <c r="B160" s="1">
        <v>3</v>
      </c>
      <c r="C160" s="2"/>
      <c r="D160" s="2">
        <v>3720.7276490242002</v>
      </c>
      <c r="E160" s="2">
        <v>3732.7038107759599</v>
      </c>
      <c r="F160" s="2">
        <v>3708.75148727244</v>
      </c>
      <c r="G160" s="2">
        <v>6.0498179458845103</v>
      </c>
    </row>
    <row r="161" spans="1:7" x14ac:dyDescent="0.25">
      <c r="A161" s="1">
        <v>2017</v>
      </c>
      <c r="B161" s="1">
        <v>4</v>
      </c>
      <c r="C161" s="2"/>
      <c r="D161" s="2">
        <v>3724.4010536415999</v>
      </c>
      <c r="E161" s="2">
        <v>3736.3820695143399</v>
      </c>
      <c r="F161" s="2">
        <v>3712.4200377688699</v>
      </c>
      <c r="G161" s="2">
        <v>6.0522700293494296</v>
      </c>
    </row>
    <row r="162" spans="1:7" x14ac:dyDescent="0.25">
      <c r="A162" s="1">
        <v>2017</v>
      </c>
      <c r="B162" s="1">
        <v>5</v>
      </c>
      <c r="C162" s="2"/>
      <c r="D162" s="2">
        <v>3728.0502091973099</v>
      </c>
      <c r="E162" s="2">
        <v>3740.0360774914202</v>
      </c>
      <c r="F162" s="2">
        <v>3716.06434090321</v>
      </c>
      <c r="G162" s="2">
        <v>6.0547212542456696</v>
      </c>
    </row>
    <row r="163" spans="1:7" x14ac:dyDescent="0.25">
      <c r="A163" s="1">
        <v>2017</v>
      </c>
      <c r="B163" s="1">
        <v>6</v>
      </c>
      <c r="C163" s="2"/>
      <c r="D163" s="2">
        <v>3731.6752757654499</v>
      </c>
      <c r="E163" s="2">
        <v>3743.6659943568702</v>
      </c>
      <c r="F163" s="2">
        <v>3719.68455717402</v>
      </c>
      <c r="G163" s="2">
        <v>6.0571714061734703</v>
      </c>
    </row>
    <row r="164" spans="1:7" x14ac:dyDescent="0.25">
      <c r="A164" s="1">
        <v>2017</v>
      </c>
      <c r="B164" s="1">
        <v>7</v>
      </c>
      <c r="C164" s="2"/>
      <c r="D164" s="2">
        <v>3735.2764123634302</v>
      </c>
      <c r="E164" s="2">
        <v>3747.2719787128099</v>
      </c>
      <c r="F164" s="2">
        <v>3723.28084601405</v>
      </c>
      <c r="G164" s="2">
        <v>6.0596202753230699</v>
      </c>
    </row>
    <row r="165" spans="1:7" x14ac:dyDescent="0.25">
      <c r="A165" s="1">
        <v>2017</v>
      </c>
      <c r="B165" s="1">
        <v>8</v>
      </c>
      <c r="C165" s="2"/>
      <c r="D165" s="2">
        <v>3738.8537769589698</v>
      </c>
      <c r="E165" s="2">
        <v>3750.8541881205301</v>
      </c>
      <c r="F165" s="2">
        <v>3726.8533657974199</v>
      </c>
      <c r="G165" s="2">
        <v>6.06206765639996</v>
      </c>
    </row>
    <row r="166" spans="1:7" x14ac:dyDescent="0.25">
      <c r="A166" s="1">
        <v>2017</v>
      </c>
      <c r="B166" s="1">
        <v>9</v>
      </c>
      <c r="C166" s="2"/>
      <c r="D166" s="2">
        <v>3742.4075264769999</v>
      </c>
      <c r="E166" s="2">
        <v>3754.4127791073502</v>
      </c>
      <c r="F166" s="2">
        <v>3730.4022738466601</v>
      </c>
      <c r="G166" s="2">
        <v>6.0645133485511202</v>
      </c>
    </row>
    <row r="167" spans="1:7" x14ac:dyDescent="0.25">
      <c r="A167" s="1">
        <v>2017</v>
      </c>
      <c r="B167" s="1">
        <v>10</v>
      </c>
      <c r="C167" s="2"/>
      <c r="D167" s="2">
        <v>3745.93781680655</v>
      </c>
      <c r="E167" s="2">
        <v>3757.9479071733499</v>
      </c>
      <c r="F167" s="2">
        <v>3733.9277264397501</v>
      </c>
      <c r="G167" s="2">
        <v>6.0669571552922203</v>
      </c>
    </row>
    <row r="168" spans="1:7" x14ac:dyDescent="0.25">
      <c r="A168" s="1">
        <v>2017</v>
      </c>
      <c r="B168" s="1">
        <v>11</v>
      </c>
      <c r="C168" s="2"/>
      <c r="D168" s="2">
        <v>3749.4448028075799</v>
      </c>
      <c r="E168" s="2">
        <v>3761.4597267980398</v>
      </c>
      <c r="F168" s="2">
        <v>3737.42987881711</v>
      </c>
      <c r="G168" s="2">
        <v>6.0693988844359996</v>
      </c>
    </row>
    <row r="169" spans="1:7" x14ac:dyDescent="0.25">
      <c r="A169" s="1">
        <v>2017</v>
      </c>
      <c r="B169" s="1">
        <v>12</v>
      </c>
      <c r="C169" s="2"/>
      <c r="D169" s="2">
        <v>3752.92863831778</v>
      </c>
      <c r="E169" s="2">
        <v>3764.9483914470302</v>
      </c>
      <c r="F169" s="2">
        <v>3740.9088851885299</v>
      </c>
      <c r="G169" s="2">
        <v>6.0718383480214904</v>
      </c>
    </row>
    <row r="170" spans="1:7" x14ac:dyDescent="0.25">
      <c r="A170" s="1">
        <v>2018</v>
      </c>
      <c r="B170" s="1">
        <v>1</v>
      </c>
      <c r="C170" s="2"/>
      <c r="D170" s="2">
        <v>3756.3894761593301</v>
      </c>
      <c r="E170" s="2">
        <v>3768.4140535786401</v>
      </c>
      <c r="F170" s="2">
        <v>3744.3648987400302</v>
      </c>
      <c r="G170" s="2">
        <v>6.0742753622443697</v>
      </c>
    </row>
    <row r="171" spans="1:7" x14ac:dyDescent="0.25">
      <c r="A171" s="1">
        <v>2018</v>
      </c>
      <c r="B171" s="1">
        <v>2</v>
      </c>
      <c r="C171" s="2"/>
      <c r="D171" s="2">
        <v>3759.82746814559</v>
      </c>
      <c r="E171" s="2">
        <v>3771.85686465045</v>
      </c>
      <c r="F171" s="2">
        <v>3747.7980716407401</v>
      </c>
      <c r="G171" s="2">
        <v>6.0767097473882004</v>
      </c>
    </row>
    <row r="172" spans="1:7" x14ac:dyDescent="0.25">
      <c r="A172" s="1">
        <v>2018</v>
      </c>
      <c r="B172" s="1">
        <v>3</v>
      </c>
      <c r="C172" s="2"/>
      <c r="D172" s="2">
        <v>3763.2427650877598</v>
      </c>
      <c r="E172" s="2">
        <v>3775.2769751258502</v>
      </c>
      <c r="F172" s="2">
        <v>3751.2085550496599</v>
      </c>
      <c r="G172" s="2">
        <v>6.0791413277567701</v>
      </c>
    </row>
    <row r="173" spans="1:7" x14ac:dyDescent="0.25">
      <c r="A173" s="1">
        <v>2018</v>
      </c>
      <c r="B173" s="1">
        <v>4</v>
      </c>
      <c r="C173" s="2"/>
      <c r="D173" s="2">
        <v>3766.6355168014802</v>
      </c>
      <c r="E173" s="2">
        <v>3778.6745344805399</v>
      </c>
      <c r="F173" s="2">
        <v>3754.59649912243</v>
      </c>
      <c r="G173" s="2">
        <v>6.08156993160725</v>
      </c>
    </row>
    <row r="174" spans="1:7" x14ac:dyDescent="0.25">
      <c r="A174" s="1">
        <v>2018</v>
      </c>
      <c r="B174" s="1">
        <v>5</v>
      </c>
      <c r="C174" s="2"/>
      <c r="D174" s="2">
        <v>3770.0058721134601</v>
      </c>
      <c r="E174" s="2">
        <v>3782.0496912089002</v>
      </c>
      <c r="F174" s="2">
        <v>3757.96205301801</v>
      </c>
      <c r="G174" s="2">
        <v>6.0839953910844402</v>
      </c>
    </row>
    <row r="175" spans="1:7" x14ac:dyDescent="0.25">
      <c r="A175" s="1">
        <v>2018</v>
      </c>
      <c r="B175" s="1">
        <v>6</v>
      </c>
      <c r="C175" s="2"/>
      <c r="D175" s="2">
        <v>3773.35397886792</v>
      </c>
      <c r="E175" s="2">
        <v>3785.40259283046</v>
      </c>
      <c r="F175" s="2">
        <v>3761.30536490538</v>
      </c>
      <c r="G175" s="2">
        <v>6.0864175421559201</v>
      </c>
    </row>
    <row r="176" spans="1:7" x14ac:dyDescent="0.25">
      <c r="A176" s="1">
        <v>2018</v>
      </c>
      <c r="B176" s="1">
        <v>7</v>
      </c>
      <c r="C176" s="2"/>
      <c r="D176" s="2">
        <v>3776.6799839331602</v>
      </c>
      <c r="E176" s="2">
        <v>3788.7333858962402</v>
      </c>
      <c r="F176" s="2">
        <v>3764.6265819700898</v>
      </c>
      <c r="G176" s="2">
        <v>6.0888362245480696</v>
      </c>
    </row>
    <row r="177" spans="1:7" x14ac:dyDescent="0.25">
      <c r="A177" s="1">
        <v>2018</v>
      </c>
      <c r="B177" s="1">
        <v>8</v>
      </c>
      <c r="C177" s="2"/>
      <c r="D177" s="2">
        <v>3779.9840332079598</v>
      </c>
      <c r="E177" s="2">
        <v>3792.0422159950399</v>
      </c>
      <c r="F177" s="2">
        <v>3767.9258504208701</v>
      </c>
      <c r="G177" s="2">
        <v>6.0912512816831601</v>
      </c>
    </row>
    <row r="178" spans="1:7" x14ac:dyDescent="0.25">
      <c r="A178" s="1">
        <v>2018</v>
      </c>
      <c r="B178" s="1">
        <v>9</v>
      </c>
      <c r="C178" s="2"/>
      <c r="D178" s="2">
        <v>3783.2662716279601</v>
      </c>
      <c r="E178" s="2">
        <v>3795.3292277597602</v>
      </c>
      <c r="F178" s="2">
        <v>3771.20331549616</v>
      </c>
      <c r="G178" s="2">
        <v>6.0936625606171804</v>
      </c>
    </row>
    <row r="179" spans="1:7" x14ac:dyDescent="0.25">
      <c r="A179" s="1">
        <v>2018</v>
      </c>
      <c r="B179" s="1">
        <v>10</v>
      </c>
      <c r="C179" s="2"/>
      <c r="D179" s="2">
        <v>3786.5268431720801</v>
      </c>
      <c r="E179" s="2">
        <v>3798.5945648736101</v>
      </c>
      <c r="F179" s="2">
        <v>3774.4591214705401</v>
      </c>
      <c r="G179" s="2">
        <v>6.09606991197876</v>
      </c>
    </row>
    <row r="180" spans="1:7" x14ac:dyDescent="0.25">
      <c r="A180" s="1">
        <v>2018</v>
      </c>
      <c r="B180" s="1">
        <v>11</v>
      </c>
      <c r="C180" s="2"/>
      <c r="D180" s="2">
        <v>3789.7658908687599</v>
      </c>
      <c r="E180" s="2">
        <v>3801.8383700763102</v>
      </c>
      <c r="F180" s="2">
        <v>3777.6934116612201</v>
      </c>
      <c r="G180" s="2">
        <v>6.0984731899088001</v>
      </c>
    </row>
    <row r="181" spans="1:7" x14ac:dyDescent="0.25">
      <c r="A181" s="1">
        <v>2018</v>
      </c>
      <c r="B181" s="1">
        <v>12</v>
      </c>
      <c r="C181" s="2"/>
      <c r="D181" s="2">
        <v>3792.98355680232</v>
      </c>
      <c r="E181" s="2">
        <v>3805.0607851702398</v>
      </c>
      <c r="F181" s="2">
        <v>3780.9063284344002</v>
      </c>
      <c r="G181" s="2">
        <v>6.1008722520011496</v>
      </c>
    </row>
    <row r="182" spans="1:7" x14ac:dyDescent="0.25">
      <c r="A182" s="1">
        <v>2019</v>
      </c>
      <c r="B182" s="1">
        <v>1</v>
      </c>
      <c r="C182" s="2"/>
      <c r="D182" s="2">
        <v>3796.1799821191098</v>
      </c>
      <c r="E182" s="2">
        <v>3808.2619510265799</v>
      </c>
      <c r="F182" s="2">
        <v>3784.0980132116301</v>
      </c>
      <c r="G182" s="2">
        <v>6.10326695924405</v>
      </c>
    </row>
    <row r="183" spans="1:7" x14ac:dyDescent="0.25">
      <c r="A183" s="1">
        <v>2019</v>
      </c>
      <c r="B183" s="1">
        <v>2</v>
      </c>
      <c r="C183" s="2"/>
      <c r="D183" s="2">
        <v>3799.3553070337398</v>
      </c>
      <c r="E183" s="2">
        <v>3811.4420075913699</v>
      </c>
      <c r="F183" s="2">
        <v>3787.2686064761001</v>
      </c>
      <c r="G183" s="2">
        <v>6.1056571759624498</v>
      </c>
    </row>
    <row r="184" spans="1:7" x14ac:dyDescent="0.25">
      <c r="A184" s="1">
        <v>2019</v>
      </c>
      <c r="B184" s="1">
        <v>3</v>
      </c>
      <c r="C184" s="2"/>
      <c r="D184" s="2">
        <v>3802.5096708352398</v>
      </c>
      <c r="E184" s="2">
        <v>3814.6010938915501</v>
      </c>
      <c r="F184" s="2">
        <v>3790.41824777893</v>
      </c>
      <c r="G184" s="2">
        <v>6.1080427697612603</v>
      </c>
    </row>
    <row r="185" spans="1:7" x14ac:dyDescent="0.25">
      <c r="A185" s="1">
        <v>2019</v>
      </c>
      <c r="B185" s="1">
        <v>4</v>
      </c>
      <c r="C185" s="2"/>
      <c r="D185" s="2">
        <v>3805.6432118931598</v>
      </c>
      <c r="E185" s="2">
        <v>3817.7393480409501</v>
      </c>
      <c r="F185" s="2">
        <v>3793.54707574538</v>
      </c>
      <c r="G185" s="2">
        <v>6.1104236114693498</v>
      </c>
    </row>
    <row r="186" spans="1:7" x14ac:dyDescent="0.25">
      <c r="A186" s="1">
        <v>2019</v>
      </c>
      <c r="B186" s="1">
        <v>5</v>
      </c>
      <c r="C186" s="2"/>
      <c r="D186" s="2">
        <v>3808.7560676636399</v>
      </c>
      <c r="E186" s="2">
        <v>3820.8569072462701</v>
      </c>
      <c r="F186" s="2">
        <v>3796.6552280810001</v>
      </c>
      <c r="G186" s="2">
        <v>6.1127995750844004</v>
      </c>
    </row>
    <row r="187" spans="1:7" x14ac:dyDescent="0.25">
      <c r="A187" s="1">
        <v>2019</v>
      </c>
      <c r="B187" s="1">
        <v>6</v>
      </c>
      <c r="C187" s="2"/>
      <c r="D187" s="2">
        <v>3811.8483746954098</v>
      </c>
      <c r="E187" s="2">
        <v>3823.9539078130101</v>
      </c>
      <c r="F187" s="2">
        <v>3799.7428415778199</v>
      </c>
      <c r="G187" s="2">
        <v>6.11517053771865</v>
      </c>
    </row>
    <row r="188" spans="1:7" x14ac:dyDescent="0.25">
      <c r="A188" s="1">
        <v>2019</v>
      </c>
      <c r="B188" s="1">
        <v>7</v>
      </c>
      <c r="C188" s="2"/>
      <c r="D188" s="2">
        <v>3814.9202686358499</v>
      </c>
      <c r="E188" s="2">
        <v>3827.0304851513001</v>
      </c>
      <c r="F188" s="2">
        <v>3802.8100521204001</v>
      </c>
      <c r="G188" s="2">
        <v>6.1175363795453102</v>
      </c>
    </row>
    <row r="189" spans="1:7" x14ac:dyDescent="0.25">
      <c r="A189" s="1">
        <v>2019</v>
      </c>
      <c r="B189" s="1">
        <v>8</v>
      </c>
      <c r="C189" s="2"/>
      <c r="D189" s="2">
        <v>3817.9718842368602</v>
      </c>
      <c r="E189" s="2">
        <v>3830.0867737818098</v>
      </c>
      <c r="F189" s="2">
        <v>3805.8569946919101</v>
      </c>
      <c r="G189" s="2">
        <v>6.11989698374596</v>
      </c>
    </row>
    <row r="190" spans="1:7" x14ac:dyDescent="0.25">
      <c r="A190" s="1">
        <v>2019</v>
      </c>
      <c r="B190" s="1">
        <v>9</v>
      </c>
      <c r="C190" s="2"/>
      <c r="D190" s="2">
        <v>3821.00335536083</v>
      </c>
      <c r="E190" s="2">
        <v>3833.1229073415302</v>
      </c>
      <c r="F190" s="2">
        <v>3808.8838033801399</v>
      </c>
      <c r="G190" s="2">
        <v>6.1222522364585696</v>
      </c>
    </row>
    <row r="191" spans="1:7" x14ac:dyDescent="0.25">
      <c r="A191" s="1">
        <v>2019</v>
      </c>
      <c r="B191" s="1">
        <v>10</v>
      </c>
      <c r="C191" s="2"/>
      <c r="D191" s="2">
        <v>3824.0148149864999</v>
      </c>
      <c r="E191" s="2">
        <v>3836.1390185895398</v>
      </c>
      <c r="F191" s="2">
        <v>3811.8906113834601</v>
      </c>
      <c r="G191" s="2">
        <v>6.1246020267264099</v>
      </c>
    </row>
    <row r="192" spans="1:7" x14ac:dyDescent="0.25">
      <c r="A192" s="1">
        <v>2019</v>
      </c>
      <c r="B192" s="1">
        <v>11</v>
      </c>
      <c r="C192" s="2"/>
      <c r="D192" s="2">
        <v>3827.0063952147498</v>
      </c>
      <c r="E192" s="2">
        <v>3839.1352394127298</v>
      </c>
      <c r="F192" s="2">
        <v>3814.8775510167602</v>
      </c>
      <c r="G192" s="2">
        <v>6.1269462464476696</v>
      </c>
    </row>
    <row r="193" spans="1:7" x14ac:dyDescent="0.25">
      <c r="A193" s="1">
        <v>2019</v>
      </c>
      <c r="B193" s="1">
        <v>12</v>
      </c>
      <c r="C193" s="2"/>
      <c r="D193" s="2">
        <v>3829.9782272744501</v>
      </c>
      <c r="E193" s="2">
        <v>3842.11170083153</v>
      </c>
      <c r="F193" s="2">
        <v>3817.8447537173702</v>
      </c>
      <c r="G193" s="2">
        <v>6.1292847903259204</v>
      </c>
    </row>
    <row r="194" spans="1:7" x14ac:dyDescent="0.25">
      <c r="A194" s="1">
        <v>2020</v>
      </c>
      <c r="B194" s="1">
        <v>1</v>
      </c>
      <c r="C194" s="2"/>
      <c r="D194" s="2">
        <v>3832.9304415282099</v>
      </c>
      <c r="E194" s="2">
        <v>3845.0685330055599</v>
      </c>
      <c r="F194" s="2">
        <v>3820.79235005086</v>
      </c>
      <c r="G194" s="2">
        <v>6.1316175558211699</v>
      </c>
    </row>
    <row r="195" spans="1:7" x14ac:dyDescent="0.25">
      <c r="A195" s="1">
        <v>2020</v>
      </c>
      <c r="B195" s="1">
        <v>2</v>
      </c>
      <c r="C195" s="2"/>
      <c r="D195" s="2">
        <v>3835.8631674780599</v>
      </c>
      <c r="E195" s="2">
        <v>3848.0058652392199</v>
      </c>
      <c r="F195" s="2">
        <v>3823.7204697169</v>
      </c>
      <c r="G195" s="2">
        <v>6.1339444431018801</v>
      </c>
    </row>
    <row r="196" spans="1:7" x14ac:dyDescent="0.25">
      <c r="A196" s="1">
        <v>2020</v>
      </c>
      <c r="B196" s="1">
        <v>3</v>
      </c>
      <c r="C196" s="2"/>
      <c r="D196" s="2">
        <v>3838.7765337711598</v>
      </c>
      <c r="E196" s="2">
        <v>3850.92382598731</v>
      </c>
      <c r="F196" s="2">
        <v>3826.6292415550101</v>
      </c>
      <c r="G196" s="2">
        <v>6.1362653549975201</v>
      </c>
    </row>
    <row r="197" spans="1:7" x14ac:dyDescent="0.25">
      <c r="A197" s="1">
        <v>2020</v>
      </c>
      <c r="B197" s="1">
        <v>4</v>
      </c>
      <c r="C197" s="2"/>
      <c r="D197" s="2">
        <v>3841.6706682054501</v>
      </c>
      <c r="E197" s="2">
        <v>3853.8225428606002</v>
      </c>
      <c r="F197" s="2">
        <v>3829.5187935503</v>
      </c>
      <c r="G197" s="2">
        <v>6.1385801969519598</v>
      </c>
    </row>
    <row r="198" spans="1:7" x14ac:dyDescent="0.25">
      <c r="A198" s="1">
        <v>2020</v>
      </c>
      <c r="B198" s="1">
        <v>5</v>
      </c>
      <c r="C198" s="2"/>
      <c r="D198" s="2">
        <v>3844.5456977352301</v>
      </c>
      <c r="E198" s="2">
        <v>3856.7021426312799</v>
      </c>
      <c r="F198" s="2">
        <v>3832.3892528391798</v>
      </c>
      <c r="G198" s="2">
        <v>6.1408888769774999</v>
      </c>
    </row>
    <row r="199" spans="1:7" x14ac:dyDescent="0.25">
      <c r="A199" s="1">
        <v>2020</v>
      </c>
      <c r="B199" s="1">
        <v>6</v>
      </c>
      <c r="C199" s="2"/>
      <c r="D199" s="2">
        <v>3847.4017484767501</v>
      </c>
      <c r="E199" s="2">
        <v>3859.5627512384999</v>
      </c>
      <c r="F199" s="2">
        <v>3835.2407457149998</v>
      </c>
      <c r="G199" s="2">
        <v>6.1431913056096903</v>
      </c>
    </row>
    <row r="200" spans="1:7" x14ac:dyDescent="0.25">
      <c r="A200" s="1">
        <v>2020</v>
      </c>
      <c r="B200" s="1">
        <v>7</v>
      </c>
      <c r="C200" s="2"/>
      <c r="D200" s="2">
        <v>3850.2389457137301</v>
      </c>
      <c r="E200" s="2">
        <v>3862.4044937937902</v>
      </c>
      <c r="F200" s="2">
        <v>3838.0733976336701</v>
      </c>
      <c r="G200" s="2">
        <v>6.1454873958627703</v>
      </c>
    </row>
    <row r="201" spans="1:7" x14ac:dyDescent="0.25">
      <c r="A201" s="1">
        <v>2020</v>
      </c>
      <c r="B201" s="1">
        <v>8</v>
      </c>
      <c r="C201" s="2"/>
      <c r="D201" s="2">
        <v>3853.0574139028599</v>
      </c>
      <c r="E201" s="2">
        <v>3865.2274945864601</v>
      </c>
      <c r="F201" s="2">
        <v>3840.8873332192702</v>
      </c>
      <c r="G201" s="2">
        <v>6.1477770631857904</v>
      </c>
    </row>
    <row r="202" spans="1:7" x14ac:dyDescent="0.25">
      <c r="A202" s="1">
        <v>2020</v>
      </c>
      <c r="B202" s="1">
        <v>9</v>
      </c>
      <c r="C202" s="2"/>
      <c r="D202" s="2">
        <v>3855.8572766792799</v>
      </c>
      <c r="E202" s="2">
        <v>3868.0318770889999</v>
      </c>
      <c r="F202" s="2">
        <v>3843.68267626956</v>
      </c>
      <c r="G202" s="2">
        <v>6.1500602254195202</v>
      </c>
    </row>
    <row r="203" spans="1:7" x14ac:dyDescent="0.25">
      <c r="A203" s="1">
        <v>2020</v>
      </c>
      <c r="B203" s="1">
        <v>10</v>
      </c>
      <c r="C203" s="2"/>
      <c r="D203" s="2">
        <v>3858.63865686195</v>
      </c>
      <c r="E203" s="2">
        <v>3870.81776396239</v>
      </c>
      <c r="F203" s="2">
        <v>3846.4595497615101</v>
      </c>
      <c r="G203" s="2">
        <v>6.1523368027538403</v>
      </c>
    </row>
    <row r="204" spans="1:7" x14ac:dyDescent="0.25">
      <c r="A204" s="1">
        <v>2020</v>
      </c>
      <c r="B204" s="1">
        <v>11</v>
      </c>
      <c r="C204" s="2"/>
      <c r="D204" s="2">
        <v>3861.4016764591001</v>
      </c>
      <c r="E204" s="2">
        <v>3873.5852770614301</v>
      </c>
      <c r="F204" s="2">
        <v>3849.2180758567702</v>
      </c>
      <c r="G204" s="2">
        <v>6.1546067176859598</v>
      </c>
    </row>
    <row r="205" spans="1:7" x14ac:dyDescent="0.25">
      <c r="A205" s="1">
        <v>2020</v>
      </c>
      <c r="B205" s="1">
        <v>12</v>
      </c>
      <c r="C205" s="2"/>
      <c r="D205" s="2">
        <v>3864.1464566735399</v>
      </c>
      <c r="E205" s="2">
        <v>3876.3345374400001</v>
      </c>
      <c r="F205" s="2">
        <v>3851.9583759070802</v>
      </c>
      <c r="G205" s="2">
        <v>6.1568698949792298</v>
      </c>
    </row>
    <row r="206" spans="1:7" x14ac:dyDescent="0.25">
      <c r="A206" s="1">
        <v>2021</v>
      </c>
      <c r="B206" s="1">
        <v>1</v>
      </c>
      <c r="C206" s="2"/>
      <c r="D206" s="2">
        <v>3866.87311790799</v>
      </c>
      <c r="E206" s="2">
        <v>3879.0656653562801</v>
      </c>
      <c r="F206" s="2">
        <v>3854.6805704597</v>
      </c>
      <c r="G206" s="2">
        <v>6.1591262616225002</v>
      </c>
    </row>
    <row r="207" spans="1:7" x14ac:dyDescent="0.25">
      <c r="A207" s="1">
        <v>2021</v>
      </c>
      <c r="B207" s="1">
        <v>2</v>
      </c>
      <c r="C207" s="2"/>
      <c r="D207" s="2">
        <v>3869.5817797703698</v>
      </c>
      <c r="E207" s="2">
        <v>3881.7787802779799</v>
      </c>
      <c r="F207" s="2">
        <v>3857.3847792627498</v>
      </c>
      <c r="G207" s="2">
        <v>6.1613757467902701</v>
      </c>
    </row>
    <row r="208" spans="1:7" x14ac:dyDescent="0.25">
      <c r="A208" s="1">
        <v>2021</v>
      </c>
      <c r="B208" s="1">
        <v>3</v>
      </c>
      <c r="C208" s="2"/>
      <c r="D208" s="2">
        <v>3872.2725610790299</v>
      </c>
      <c r="E208" s="2">
        <v>3884.4740008875101</v>
      </c>
      <c r="F208" s="2">
        <v>3860.0711212705401</v>
      </c>
      <c r="G208" s="2">
        <v>6.16361828180335</v>
      </c>
    </row>
    <row r="209" spans="1:7" x14ac:dyDescent="0.25">
      <c r="A209" s="1">
        <v>2021</v>
      </c>
      <c r="B209" s="1">
        <v>4</v>
      </c>
      <c r="C209" s="2"/>
      <c r="D209" s="2">
        <v>3874.9455798679601</v>
      </c>
      <c r="E209" s="2">
        <v>3887.15144508707</v>
      </c>
      <c r="F209" s="2">
        <v>3862.7397146488602</v>
      </c>
      <c r="G209" s="2">
        <v>6.1658538000901499</v>
      </c>
    </row>
    <row r="210" spans="1:7" x14ac:dyDescent="0.25">
      <c r="A210" s="1">
        <v>2021</v>
      </c>
      <c r="B210" s="1">
        <v>5</v>
      </c>
      <c r="C210" s="2"/>
      <c r="D210" s="2">
        <v>3877.6009533920101</v>
      </c>
      <c r="E210" s="2">
        <v>3889.8112300038101</v>
      </c>
      <c r="F210" s="2">
        <v>3865.39067678022</v>
      </c>
      <c r="G210" s="2">
        <v>6.1680822371486199</v>
      </c>
    </row>
    <row r="211" spans="1:7" x14ac:dyDescent="0.25">
      <c r="A211" s="1">
        <v>2021</v>
      </c>
      <c r="B211" s="1">
        <v>6</v>
      </c>
      <c r="C211" s="2"/>
      <c r="D211" s="2">
        <v>3880.2387981319798</v>
      </c>
      <c r="E211" s="2">
        <v>3892.4534719948601</v>
      </c>
      <c r="F211" s="2">
        <v>3868.02412426909</v>
      </c>
      <c r="G211" s="2">
        <v>6.1703035305087601</v>
      </c>
    </row>
    <row r="212" spans="1:7" x14ac:dyDescent="0.25">
      <c r="A212" s="1">
        <v>2021</v>
      </c>
      <c r="B212" s="1">
        <v>7</v>
      </c>
      <c r="C212" s="2"/>
      <c r="D212" s="2">
        <v>3882.8592297997402</v>
      </c>
      <c r="E212" s="2">
        <v>3895.07828665241</v>
      </c>
      <c r="F212" s="2">
        <v>3870.6401729470699</v>
      </c>
      <c r="G212" s="2">
        <v>6.1725176196956699</v>
      </c>
    </row>
    <row r="213" spans="1:7" x14ac:dyDescent="0.25">
      <c r="A213" s="1">
        <v>2021</v>
      </c>
      <c r="B213" s="1">
        <v>8</v>
      </c>
      <c r="C213" s="2"/>
      <c r="D213" s="2">
        <v>3885.4623633433398</v>
      </c>
      <c r="E213" s="2">
        <v>3897.6857888086402</v>
      </c>
      <c r="F213" s="2">
        <v>3873.2389378780299</v>
      </c>
      <c r="G213" s="2">
        <v>6.1747244461933004</v>
      </c>
    </row>
    <row r="214" spans="1:7" x14ac:dyDescent="0.25">
      <c r="A214" s="1">
        <v>2021</v>
      </c>
      <c r="B214" s="1">
        <v>9</v>
      </c>
      <c r="C214" s="2"/>
      <c r="D214" s="2">
        <v>3888.0483129520098</v>
      </c>
      <c r="E214" s="2">
        <v>3900.2760925407601</v>
      </c>
      <c r="F214" s="2">
        <v>3875.82053336326</v>
      </c>
      <c r="G214" s="2">
        <v>6.17692395340862</v>
      </c>
    </row>
    <row r="215" spans="1:7" x14ac:dyDescent="0.25">
      <c r="A215" s="1">
        <v>2021</v>
      </c>
      <c r="B215" s="1">
        <v>10</v>
      </c>
      <c r="C215" s="2"/>
      <c r="D215" s="2">
        <v>3890.6171920612101</v>
      </c>
      <c r="E215" s="2">
        <v>3902.8493111759399</v>
      </c>
      <c r="F215" s="2">
        <v>3878.3850729464898</v>
      </c>
      <c r="G215" s="2">
        <v>6.1791160866364896</v>
      </c>
    </row>
    <row r="216" spans="1:7" x14ac:dyDescent="0.25">
      <c r="A216" s="1">
        <v>2021</v>
      </c>
      <c r="B216" s="1">
        <v>11</v>
      </c>
      <c r="C216" s="2"/>
      <c r="D216" s="2">
        <v>3893.16911335757</v>
      </c>
      <c r="E216" s="2">
        <v>3905.4055572961702</v>
      </c>
      <c r="F216" s="2">
        <v>3880.9326694189699</v>
      </c>
      <c r="G216" s="2">
        <v>6.1813007930250103</v>
      </c>
    </row>
    <row r="217" spans="1:7" x14ac:dyDescent="0.25">
      <c r="A217" s="1">
        <v>2021</v>
      </c>
      <c r="B217" s="1">
        <v>12</v>
      </c>
      <c r="C217" s="2"/>
      <c r="D217" s="2">
        <v>3895.70418878385</v>
      </c>
      <c r="E217" s="2">
        <v>3907.9449427432</v>
      </c>
      <c r="F217" s="2">
        <v>3883.4634348244999</v>
      </c>
      <c r="G217" s="2">
        <v>6.18347802154143</v>
      </c>
    </row>
    <row r="218" spans="1:7" x14ac:dyDescent="0.25">
      <c r="A218" s="1">
        <v>2022</v>
      </c>
      <c r="B218" s="1">
        <v>1</v>
      </c>
      <c r="C218" s="2"/>
      <c r="D218" s="2">
        <v>3898.2225295438402</v>
      </c>
      <c r="E218" s="2">
        <v>3910.4675786233202</v>
      </c>
      <c r="F218" s="2">
        <v>3885.9774804643498</v>
      </c>
      <c r="G218" s="2">
        <v>6.1856477229386204</v>
      </c>
    </row>
    <row r="219" spans="1:7" x14ac:dyDescent="0.25">
      <c r="A219" s="1">
        <v>2022</v>
      </c>
      <c r="B219" s="1">
        <v>2</v>
      </c>
      <c r="C219" s="2"/>
      <c r="D219" s="2">
        <v>3900.7242461072501</v>
      </c>
      <c r="E219" s="2">
        <v>3912.97357531225</v>
      </c>
      <c r="F219" s="2">
        <v>3888.4749169022598</v>
      </c>
      <c r="G219" s="2">
        <v>6.1878098497220204</v>
      </c>
    </row>
    <row r="220" spans="1:7" x14ac:dyDescent="0.25">
      <c r="A220" s="1">
        <v>2022</v>
      </c>
      <c r="B220" s="1">
        <v>3</v>
      </c>
      <c r="C220" s="2"/>
      <c r="D220" s="2">
        <v>3903.2094482145699</v>
      </c>
      <c r="E220" s="2">
        <v>3915.4630424598199</v>
      </c>
      <c r="F220" s="2">
        <v>3890.9558539693298</v>
      </c>
      <c r="G220" s="2">
        <v>6.1899643561172297</v>
      </c>
    </row>
    <row r="221" spans="1:7" x14ac:dyDescent="0.25">
      <c r="A221" s="1">
        <v>2022</v>
      </c>
      <c r="B221" s="1">
        <v>4</v>
      </c>
      <c r="C221" s="2"/>
      <c r="D221" s="2">
        <v>3905.6782448818499</v>
      </c>
      <c r="E221" s="2">
        <v>3917.9360889948298</v>
      </c>
      <c r="F221" s="2">
        <v>3893.42040076886</v>
      </c>
      <c r="G221" s="2">
        <v>6.1921111980379697</v>
      </c>
    </row>
    <row r="222" spans="1:7" x14ac:dyDescent="0.25">
      <c r="A222" s="1">
        <v>2022</v>
      </c>
      <c r="B222" s="1">
        <v>5</v>
      </c>
      <c r="C222" s="2"/>
      <c r="D222" s="2">
        <v>3908.1307444054801</v>
      </c>
      <c r="E222" s="2">
        <v>3920.39282312969</v>
      </c>
      <c r="F222" s="2">
        <v>3895.8686656812802</v>
      </c>
      <c r="G222" s="2">
        <v>6.1942503330546499</v>
      </c>
    </row>
    <row r="223" spans="1:7" x14ac:dyDescent="0.25">
      <c r="A223" s="1">
        <v>2022</v>
      </c>
      <c r="B223" s="1">
        <v>6</v>
      </c>
      <c r="C223" s="2"/>
      <c r="D223" s="2">
        <v>3910.5670543669999</v>
      </c>
      <c r="E223" s="2">
        <v>3922.8333523651399</v>
      </c>
      <c r="F223" s="2">
        <v>3898.3007563688602</v>
      </c>
      <c r="G223" s="2">
        <v>6.1963817203634104</v>
      </c>
    </row>
    <row r="224" spans="1:7" x14ac:dyDescent="0.25">
      <c r="A224" s="1">
        <v>2022</v>
      </c>
      <c r="B224" s="1">
        <v>7</v>
      </c>
      <c r="C224" s="2"/>
      <c r="D224" s="2">
        <v>3912.9872816377401</v>
      </c>
      <c r="E224" s="2">
        <v>3925.2577834949102</v>
      </c>
      <c r="F224" s="2">
        <v>3900.7167797805701</v>
      </c>
      <c r="G224" s="2">
        <v>6.1985053207556602</v>
      </c>
    </row>
    <row r="225" spans="1:7" x14ac:dyDescent="0.25">
      <c r="A225" s="1">
        <v>2022</v>
      </c>
      <c r="B225" s="1">
        <v>8</v>
      </c>
      <c r="C225" s="2"/>
      <c r="D225" s="2">
        <v>3915.3915323835599</v>
      </c>
      <c r="E225" s="2">
        <v>3927.6662226103399</v>
      </c>
      <c r="F225" s="2">
        <v>3903.11684215679</v>
      </c>
      <c r="G225" s="2">
        <v>6.2006210965881001</v>
      </c>
    </row>
    <row r="226" spans="1:7" x14ac:dyDescent="0.25">
      <c r="A226" s="1">
        <v>2022</v>
      </c>
      <c r="B226" s="1">
        <v>9</v>
      </c>
      <c r="C226" s="2"/>
      <c r="D226" s="2">
        <v>3917.7799120695099</v>
      </c>
      <c r="E226" s="2">
        <v>3930.0587751049802</v>
      </c>
      <c r="F226" s="2">
        <v>3905.5010490340301</v>
      </c>
      <c r="G226" s="2">
        <v>6.2027290117532603</v>
      </c>
    </row>
    <row r="227" spans="1:7" x14ac:dyDescent="0.25">
      <c r="A227" s="1">
        <v>2022</v>
      </c>
      <c r="B227" s="1">
        <v>10</v>
      </c>
      <c r="C227" s="2"/>
      <c r="D227" s="2">
        <v>3920.1525254643998</v>
      </c>
      <c r="E227" s="2">
        <v>3932.43554567918</v>
      </c>
      <c r="F227" s="2">
        <v>3907.86950524961</v>
      </c>
      <c r="G227" s="2">
        <v>6.20482903165043</v>
      </c>
    </row>
    <row r="228" spans="1:7" x14ac:dyDescent="0.25">
      <c r="A228" s="1">
        <v>2022</v>
      </c>
      <c r="B228" s="1">
        <v>11</v>
      </c>
      <c r="C228" s="2"/>
      <c r="D228" s="2">
        <v>3922.5094766454599</v>
      </c>
      <c r="E228" s="2">
        <v>3934.7966383445801</v>
      </c>
      <c r="F228" s="2">
        <v>3910.2223149463398</v>
      </c>
      <c r="G228" s="2">
        <v>6.2069211231571204</v>
      </c>
    </row>
    <row r="229" spans="1:7" x14ac:dyDescent="0.25">
      <c r="A229" s="1">
        <v>2022</v>
      </c>
      <c r="B229" s="1">
        <v>12</v>
      </c>
      <c r="C229" s="2"/>
      <c r="D229" s="2">
        <v>3924.8508690028898</v>
      </c>
      <c r="E229" s="2">
        <v>3937.1421564286902</v>
      </c>
      <c r="F229" s="2">
        <v>3912.5595815770898</v>
      </c>
      <c r="G229" s="2">
        <v>6.2090052546010304</v>
      </c>
    </row>
    <row r="230" spans="1:7" x14ac:dyDescent="0.25">
      <c r="A230" s="1">
        <v>2023</v>
      </c>
      <c r="B230" s="1">
        <v>1</v>
      </c>
      <c r="C230" s="2"/>
      <c r="D230" s="2">
        <v>3927.1768052443599</v>
      </c>
      <c r="E230" s="2">
        <v>3939.4722025792898</v>
      </c>
      <c r="F230" s="2">
        <v>3914.88140790943</v>
      </c>
      <c r="G230" s="2">
        <v>6.2110813957323101</v>
      </c>
    </row>
    <row r="231" spans="1:7" x14ac:dyDescent="0.25">
      <c r="A231" s="1">
        <v>2023</v>
      </c>
      <c r="B231" s="1">
        <v>2</v>
      </c>
      <c r="C231" s="2"/>
      <c r="D231" s="2">
        <v>3929.4873873995598</v>
      </c>
      <c r="E231" s="2">
        <v>3941.7868787689499</v>
      </c>
      <c r="F231" s="2">
        <v>3917.1878960301601</v>
      </c>
      <c r="G231" s="2">
        <v>6.2131495176964604</v>
      </c>
    </row>
    <row r="232" spans="1:7" x14ac:dyDescent="0.25">
      <c r="A232" s="1">
        <v>2023</v>
      </c>
      <c r="B232" s="1">
        <v>3</v>
      </c>
      <c r="C232" s="2"/>
      <c r="D232" s="2">
        <v>3931.7827168246399</v>
      </c>
      <c r="E232" s="2">
        <v>3944.08628629942</v>
      </c>
      <c r="F232" s="2">
        <v>3919.4791473498599</v>
      </c>
      <c r="G232" s="2">
        <v>6.2152095930075202</v>
      </c>
    </row>
    <row r="233" spans="1:7" x14ac:dyDescent="0.25">
      <c r="A233" s="1">
        <v>2023</v>
      </c>
      <c r="B233" s="1">
        <v>4</v>
      </c>
      <c r="C233" s="2"/>
      <c r="D233" s="2">
        <v>3934.0628942067001</v>
      </c>
      <c r="E233" s="2">
        <v>3946.3705258060299</v>
      </c>
      <c r="F233" s="2">
        <v>3921.7552626073598</v>
      </c>
      <c r="G233" s="2">
        <v>6.2172615955217898</v>
      </c>
    </row>
    <row r="234" spans="1:7" x14ac:dyDescent="0.25">
      <c r="A234" s="1">
        <v>2023</v>
      </c>
      <c r="B234" s="1">
        <v>5</v>
      </c>
      <c r="C234" s="2"/>
      <c r="D234" s="2">
        <v>3936.32801956814</v>
      </c>
      <c r="E234" s="2">
        <v>3948.63969726205</v>
      </c>
      <c r="F234" s="2">
        <v>3924.01634187423</v>
      </c>
      <c r="G234" s="2">
        <v>6.2193055004118802</v>
      </c>
    </row>
    <row r="235" spans="1:7" x14ac:dyDescent="0.25">
      <c r="A235" s="1">
        <v>2023</v>
      </c>
      <c r="B235" s="1">
        <v>6</v>
      </c>
      <c r="C235" s="2"/>
      <c r="D235" s="2">
        <v>3938.5781922711299</v>
      </c>
      <c r="E235" s="2">
        <v>3950.8938999830398</v>
      </c>
      <c r="F235" s="2">
        <v>3926.26248455922</v>
      </c>
      <c r="G235" s="2">
        <v>6.2213412841413396</v>
      </c>
    </row>
    <row r="236" spans="1:7" x14ac:dyDescent="0.25">
      <c r="A236" s="1">
        <v>2023</v>
      </c>
      <c r="B236" s="1">
        <v>7</v>
      </c>
      <c r="C236" s="2"/>
      <c r="D236" s="2">
        <v>3940.81351102189</v>
      </c>
      <c r="E236" s="2">
        <v>3953.1332326311399</v>
      </c>
      <c r="F236" s="2">
        <v>3928.4937894126301</v>
      </c>
      <c r="G236" s="2">
        <v>6.2233689244394901</v>
      </c>
    </row>
    <row r="237" spans="1:7" x14ac:dyDescent="0.25">
      <c r="A237" s="1">
        <v>2023</v>
      </c>
      <c r="B237" s="1">
        <v>8</v>
      </c>
      <c r="C237" s="2"/>
      <c r="D237" s="2">
        <v>3943.0340738750701</v>
      </c>
      <c r="E237" s="2">
        <v>3955.3577932193798</v>
      </c>
      <c r="F237" s="2">
        <v>3930.71035453076</v>
      </c>
      <c r="G237" s="2">
        <v>6.2253884002768602</v>
      </c>
    </row>
    <row r="238" spans="1:7" x14ac:dyDescent="0.25">
      <c r="A238" s="1">
        <v>2023</v>
      </c>
      <c r="B238" s="1">
        <v>9</v>
      </c>
      <c r="C238" s="2"/>
      <c r="D238" s="2">
        <v>3945.2399782380498</v>
      </c>
      <c r="E238" s="2">
        <v>3957.5676791159099</v>
      </c>
      <c r="F238" s="2">
        <v>3932.9122773601898</v>
      </c>
      <c r="G238" s="2">
        <v>6.2273996918408896</v>
      </c>
    </row>
    <row r="239" spans="1:7" x14ac:dyDescent="0.25">
      <c r="A239" s="1">
        <v>2023</v>
      </c>
      <c r="B239" s="1">
        <v>10</v>
      </c>
      <c r="C239" s="2"/>
      <c r="D239" s="2">
        <v>3947.4313208751701</v>
      </c>
      <c r="E239" s="2">
        <v>3959.7629870482101</v>
      </c>
      <c r="F239" s="2">
        <v>3935.09965470214</v>
      </c>
      <c r="G239" s="2">
        <v>6.2294027805121104</v>
      </c>
    </row>
    <row r="240" spans="1:7" x14ac:dyDescent="0.25">
      <c r="A240" s="1">
        <v>2023</v>
      </c>
      <c r="B240" s="1">
        <v>11</v>
      </c>
      <c r="C240" s="2"/>
      <c r="D240" s="2">
        <v>3949.6081979120399</v>
      </c>
      <c r="E240" s="2">
        <v>3961.9438131073398</v>
      </c>
      <c r="F240" s="2">
        <v>3937.2725827167401</v>
      </c>
      <c r="G240" s="2">
        <v>6.2313976488406704</v>
      </c>
    </row>
    <row r="241" spans="1:7" x14ac:dyDescent="0.25">
      <c r="A241" s="1">
        <v>2023</v>
      </c>
      <c r="B241" s="1">
        <v>12</v>
      </c>
      <c r="C241" s="2"/>
      <c r="D241" s="2">
        <v>3951.7707048396801</v>
      </c>
      <c r="E241" s="2">
        <v>3964.1102527520602</v>
      </c>
      <c r="F241" s="2">
        <v>3939.4311569273</v>
      </c>
      <c r="G241" s="2">
        <v>6.2333842805232704</v>
      </c>
    </row>
    <row r="242" spans="1:7" x14ac:dyDescent="0.25">
      <c r="A242" s="1">
        <v>2024</v>
      </c>
      <c r="B242" s="1">
        <v>1</v>
      </c>
      <c r="C242" s="2"/>
      <c r="D242" s="2">
        <v>3953.9189365187799</v>
      </c>
      <c r="E242" s="2">
        <v>3966.2624008130101</v>
      </c>
      <c r="F242" s="2">
        <v>3941.5754722245501</v>
      </c>
      <c r="G242" s="2">
        <v>6.2353626603804502</v>
      </c>
    </row>
    <row r="243" spans="1:7" x14ac:dyDescent="0.25">
      <c r="A243" s="1">
        <v>2024</v>
      </c>
      <c r="B243" s="1">
        <v>2</v>
      </c>
      <c r="C243" s="2"/>
      <c r="D243" s="2">
        <v>3956.0529871838298</v>
      </c>
      <c r="E243" s="2">
        <v>3968.4003514967999</v>
      </c>
      <c r="F243" s="2">
        <v>3943.7056228708602</v>
      </c>
      <c r="G243" s="2">
        <v>6.2373327743342797</v>
      </c>
    </row>
    <row r="244" spans="1:7" x14ac:dyDescent="0.25">
      <c r="A244" s="1">
        <v>2024</v>
      </c>
      <c r="B244" s="1">
        <v>3</v>
      </c>
      <c r="C244" s="2"/>
      <c r="D244" s="2">
        <v>3958.1729504472401</v>
      </c>
      <c r="E244" s="2">
        <v>3970.5241983901201</v>
      </c>
      <c r="F244" s="2">
        <v>3945.82170250436</v>
      </c>
      <c r="G244" s="2">
        <v>6.2392946093864099</v>
      </c>
    </row>
    <row r="245" spans="1:7" x14ac:dyDescent="0.25">
      <c r="A245" s="1">
        <v>2024</v>
      </c>
      <c r="B245" s="1">
        <v>4</v>
      </c>
      <c r="C245" s="2"/>
      <c r="D245" s="2">
        <v>3960.27891930346</v>
      </c>
      <c r="E245" s="2">
        <v>3972.6340344637802</v>
      </c>
      <c r="F245" s="2">
        <v>3947.9238041431499</v>
      </c>
      <c r="G245" s="2">
        <v>6.2412481535964304</v>
      </c>
    </row>
    <row r="246" spans="1:7" x14ac:dyDescent="0.25">
      <c r="A246" s="1">
        <v>2024</v>
      </c>
      <c r="B246" s="1">
        <v>5</v>
      </c>
      <c r="C246" s="2"/>
      <c r="D246" s="2">
        <v>3962.3709861330899</v>
      </c>
      <c r="E246" s="2">
        <v>3974.7299520767801</v>
      </c>
      <c r="F246" s="2">
        <v>3950.0120201893901</v>
      </c>
      <c r="G246" s="2">
        <v>6.2431933960606996</v>
      </c>
    </row>
    <row r="247" spans="1:7" x14ac:dyDescent="0.25">
      <c r="A247" s="1">
        <v>2024</v>
      </c>
      <c r="B247" s="1">
        <v>6</v>
      </c>
      <c r="C247" s="2"/>
      <c r="D247" s="2">
        <v>3964.4492427068599</v>
      </c>
      <c r="E247" s="2">
        <v>3976.8120429802998</v>
      </c>
      <c r="F247" s="2">
        <v>3952.08644243341</v>
      </c>
      <c r="G247" s="2">
        <v>6.2451303268914202</v>
      </c>
    </row>
    <row r="248" spans="1:7" x14ac:dyDescent="0.25">
      <c r="A248" s="1">
        <v>2024</v>
      </c>
      <c r="B248" s="1">
        <v>7</v>
      </c>
      <c r="C248" s="2"/>
      <c r="D248" s="2">
        <v>3966.5137801897299</v>
      </c>
      <c r="E248" s="2">
        <v>3978.8803983216899</v>
      </c>
      <c r="F248" s="2">
        <v>3954.1471620577599</v>
      </c>
      <c r="G248" s="2">
        <v>6.2470589371960701</v>
      </c>
    </row>
    <row r="249" spans="1:7" x14ac:dyDescent="0.25">
      <c r="A249" s="1">
        <v>2024</v>
      </c>
      <c r="B249" s="1">
        <v>8</v>
      </c>
      <c r="C249" s="2"/>
      <c r="D249" s="2">
        <v>3968.56468914484</v>
      </c>
      <c r="E249" s="2">
        <v>3980.9351086484098</v>
      </c>
      <c r="F249" s="2">
        <v>3956.1942696412698</v>
      </c>
      <c r="G249" s="2">
        <v>6.24897921905725</v>
      </c>
    </row>
    <row r="250" spans="1:7" x14ac:dyDescent="0.25">
      <c r="A250" s="1">
        <v>2024</v>
      </c>
      <c r="B250" s="1">
        <v>9</v>
      </c>
      <c r="C250" s="2"/>
      <c r="D250" s="2">
        <v>3970.6020595375098</v>
      </c>
      <c r="E250" s="2">
        <v>3982.9762639119999</v>
      </c>
      <c r="F250" s="2">
        <v>3958.2278551630202</v>
      </c>
      <c r="G250" s="2">
        <v>6.2508911655127903</v>
      </c>
    </row>
    <row r="251" spans="1:7" x14ac:dyDescent="0.25">
      <c r="A251" s="1">
        <v>2024</v>
      </c>
      <c r="B251" s="1">
        <v>10</v>
      </c>
      <c r="C251" s="2"/>
      <c r="D251" s="2">
        <v>3972.6259807391798</v>
      </c>
      <c r="E251" s="2">
        <v>3985.0039534719699</v>
      </c>
      <c r="F251" s="2">
        <v>3960.2480080063901</v>
      </c>
      <c r="G251" s="2">
        <v>6.2527947705362203</v>
      </c>
    </row>
    <row r="252" spans="1:7" x14ac:dyDescent="0.25">
      <c r="A252" s="1">
        <v>2024</v>
      </c>
      <c r="B252" s="1">
        <v>11</v>
      </c>
      <c r="C252" s="2"/>
      <c r="D252" s="2">
        <v>3974.6365415313098</v>
      </c>
      <c r="E252" s="2">
        <v>3987.0182660996702</v>
      </c>
      <c r="F252" s="2">
        <v>3962.2548169629599</v>
      </c>
      <c r="G252" s="2">
        <v>6.25469002901752</v>
      </c>
    </row>
    <row r="253" spans="1:7" x14ac:dyDescent="0.25">
      <c r="A253" s="1">
        <v>2024</v>
      </c>
      <c r="B253" s="1">
        <v>12</v>
      </c>
      <c r="C253" s="2"/>
      <c r="D253" s="2">
        <v>3976.6338301093101</v>
      </c>
      <c r="E253" s="2">
        <v>3989.01928998216</v>
      </c>
      <c r="F253" s="2">
        <v>3964.2483702364598</v>
      </c>
      <c r="G253" s="2">
        <v>6.2565769367442998</v>
      </c>
    </row>
    <row r="254" spans="1:7" x14ac:dyDescent="0.25">
      <c r="A254" s="1">
        <v>2025</v>
      </c>
      <c r="B254" s="1">
        <v>1</v>
      </c>
      <c r="C254" s="2"/>
      <c r="D254" s="2">
        <v>3978.61793408638</v>
      </c>
      <c r="E254" s="2">
        <v>3991.0071127260398</v>
      </c>
      <c r="F254" s="2">
        <v>3966.2287554467098</v>
      </c>
      <c r="G254" s="2">
        <v>6.25845549038314</v>
      </c>
    </row>
    <row r="255" spans="1:7" x14ac:dyDescent="0.25">
      <c r="A255" s="1">
        <v>2025</v>
      </c>
      <c r="B255" s="1">
        <v>2</v>
      </c>
      <c r="C255" s="2"/>
      <c r="D255" s="2">
        <v>3980.58894049735</v>
      </c>
      <c r="E255" s="2">
        <v>3992.9818213612698</v>
      </c>
      <c r="F255" s="2">
        <v>3968.1960596334402</v>
      </c>
      <c r="G255" s="2">
        <v>6.2603256874613802</v>
      </c>
    </row>
    <row r="256" spans="1:7" x14ac:dyDescent="0.25">
      <c r="A256" s="1">
        <v>2025</v>
      </c>
      <c r="B256" s="1">
        <v>3</v>
      </c>
      <c r="C256" s="2"/>
      <c r="D256" s="2">
        <v>3982.5469358025498</v>
      </c>
      <c r="E256" s="2">
        <v>3994.94350234493</v>
      </c>
      <c r="F256" s="2">
        <v>3970.15036926018</v>
      </c>
      <c r="G256" s="2">
        <v>6.2621875263491296</v>
      </c>
    </row>
    <row r="257" spans="1:7" x14ac:dyDescent="0.25">
      <c r="A257" s="1">
        <v>2025</v>
      </c>
      <c r="B257" s="1">
        <v>4</v>
      </c>
      <c r="C257" s="2"/>
      <c r="D257" s="2">
        <v>3984.49200589153</v>
      </c>
      <c r="E257" s="2">
        <v>3996.8922415649699</v>
      </c>
      <c r="F257" s="2">
        <v>3972.09177021808</v>
      </c>
      <c r="G257" s="2">
        <v>6.2640410062416096</v>
      </c>
    </row>
    <row r="258" spans="1:7" x14ac:dyDescent="0.25">
      <c r="A258" s="1">
        <v>2025</v>
      </c>
      <c r="B258" s="1">
        <v>5</v>
      </c>
      <c r="C258" s="2"/>
      <c r="D258" s="2">
        <v>3986.4242360868602</v>
      </c>
      <c r="E258" s="2">
        <v>3998.8281243440001</v>
      </c>
      <c r="F258" s="2">
        <v>3974.0203478297299</v>
      </c>
      <c r="G258" s="2">
        <v>6.2658861271417798</v>
      </c>
    </row>
    <row r="259" spans="1:7" x14ac:dyDescent="0.25">
      <c r="A259" s="1">
        <v>2025</v>
      </c>
      <c r="B259" s="1">
        <v>6</v>
      </c>
      <c r="C259" s="2"/>
      <c r="D259" s="2">
        <v>3988.3437111479102</v>
      </c>
      <c r="E259" s="2">
        <v>4000.75123544292</v>
      </c>
      <c r="F259" s="2">
        <v>3975.9361868528899</v>
      </c>
      <c r="G259" s="2">
        <v>6.2677228898432897</v>
      </c>
    </row>
    <row r="260" spans="1:7" x14ac:dyDescent="0.25">
      <c r="A260" s="1">
        <v>2025</v>
      </c>
      <c r="B260" s="1">
        <v>7</v>
      </c>
      <c r="C260" s="2"/>
      <c r="D260" s="2">
        <v>3990.2505152744902</v>
      </c>
      <c r="E260" s="2">
        <v>4002.6616590646699</v>
      </c>
      <c r="F260" s="2">
        <v>3977.8393714843</v>
      </c>
      <c r="G260" s="2">
        <v>6.2695512959136401</v>
      </c>
    </row>
    <row r="261" spans="1:7" x14ac:dyDescent="0.25">
      <c r="A261" s="1">
        <v>2025</v>
      </c>
      <c r="B261" s="1">
        <v>8</v>
      </c>
      <c r="C261" s="2"/>
      <c r="D261" s="2">
        <v>3992.1447321106002</v>
      </c>
      <c r="E261" s="2">
        <v>4004.5594788578601</v>
      </c>
      <c r="F261" s="2">
        <v>3979.7299853633499</v>
      </c>
      <c r="G261" s="2">
        <v>6.27137134767771</v>
      </c>
    </row>
    <row r="262" spans="1:7" x14ac:dyDescent="0.25">
      <c r="A262" s="1">
        <v>2025</v>
      </c>
      <c r="B262" s="1">
        <v>9</v>
      </c>
      <c r="C262" s="2"/>
      <c r="D262" s="2">
        <v>3994.02644474811</v>
      </c>
      <c r="E262" s="2">
        <v>4006.4447779203902</v>
      </c>
      <c r="F262" s="2">
        <v>3981.6081115758202</v>
      </c>
      <c r="G262" s="2">
        <v>6.2731830482015498</v>
      </c>
    </row>
    <row r="263" spans="1:7" x14ac:dyDescent="0.25">
      <c r="A263" s="1">
        <v>2025</v>
      </c>
      <c r="B263" s="1">
        <v>10</v>
      </c>
      <c r="C263" s="2"/>
      <c r="D263" s="2">
        <v>3995.8957357303402</v>
      </c>
      <c r="E263" s="2">
        <v>4008.3176388031302</v>
      </c>
      <c r="F263" s="2">
        <v>3983.4738326575598</v>
      </c>
      <c r="G263" s="2">
        <v>6.2749864012763696</v>
      </c>
    </row>
    <row r="264" spans="1:7" x14ac:dyDescent="0.25">
      <c r="A264" s="1">
        <v>2025</v>
      </c>
      <c r="B264" s="1">
        <v>11</v>
      </c>
      <c r="C264" s="2"/>
      <c r="D264" s="2">
        <v>3997.7526870557499</v>
      </c>
      <c r="E264" s="2">
        <v>4010.1781435134199</v>
      </c>
      <c r="F264" s="2">
        <v>3985.32723059809</v>
      </c>
      <c r="G264" s="2">
        <v>6.2767814114028999</v>
      </c>
    </row>
    <row r="265" spans="1:7" x14ac:dyDescent="0.25">
      <c r="A265" s="1">
        <v>2025</v>
      </c>
      <c r="B265" s="1">
        <v>12</v>
      </c>
      <c r="C265" s="2"/>
      <c r="D265" s="2">
        <v>3999.5973801814998</v>
      </c>
      <c r="E265" s="2">
        <v>4012.02637351871</v>
      </c>
      <c r="F265" s="2">
        <v>3987.1683868442901</v>
      </c>
      <c r="G265" s="2">
        <v>6.2785680837759301</v>
      </c>
    </row>
    <row r="266" spans="1:7" x14ac:dyDescent="0.25">
      <c r="A266" s="1">
        <v>2026</v>
      </c>
      <c r="B266" s="1">
        <v>1</v>
      </c>
      <c r="C266" s="2"/>
      <c r="D266" s="2">
        <v>4001.4298960270198</v>
      </c>
      <c r="E266" s="2">
        <v>4013.8624097500701</v>
      </c>
      <c r="F266" s="2">
        <v>3988.99738230398</v>
      </c>
      <c r="G266" s="2">
        <v>6.2803464242692097</v>
      </c>
    </row>
    <row r="267" spans="1:7" x14ac:dyDescent="0.25">
      <c r="A267" s="1">
        <v>2026</v>
      </c>
      <c r="B267" s="1">
        <v>2</v>
      </c>
      <c r="C267" s="2"/>
      <c r="D267" s="2">
        <v>4003.2503149775898</v>
      </c>
      <c r="E267" s="2">
        <v>4015.6863326057</v>
      </c>
      <c r="F267" s="2">
        <v>3990.8142973494801</v>
      </c>
      <c r="G267" s="2">
        <v>6.2821164394204798</v>
      </c>
    </row>
    <row r="268" spans="1:7" x14ac:dyDescent="0.25">
      <c r="A268" s="1">
        <v>2026</v>
      </c>
      <c r="B268" s="1">
        <v>3</v>
      </c>
      <c r="C268" s="2"/>
      <c r="D268" s="2">
        <v>4005.0587168878201</v>
      </c>
      <c r="E268" s="2">
        <v>4017.49822195446</v>
      </c>
      <c r="F268" s="2">
        <v>3992.6192118211802</v>
      </c>
      <c r="G268" s="2">
        <v>6.2838781364168703</v>
      </c>
    </row>
    <row r="269" spans="1:7" x14ac:dyDescent="0.25">
      <c r="A269" s="1">
        <v>2026</v>
      </c>
      <c r="B269" s="1">
        <v>4</v>
      </c>
      <c r="C269" s="2"/>
      <c r="D269" s="2">
        <v>4006.85518108521</v>
      </c>
      <c r="E269" s="2">
        <v>4019.2981571393302</v>
      </c>
      <c r="F269" s="2">
        <v>3994.4122050310998</v>
      </c>
      <c r="G269" s="2">
        <v>6.2856315230804798</v>
      </c>
    </row>
    <row r="270" spans="1:7" x14ac:dyDescent="0.25">
      <c r="A270" s="1">
        <v>2026</v>
      </c>
      <c r="B270" s="1">
        <v>5</v>
      </c>
      <c r="C270" s="2"/>
      <c r="D270" s="2">
        <v>4008.6397863735801</v>
      </c>
      <c r="E270" s="2">
        <v>4021.0862169808302</v>
      </c>
      <c r="F270" s="2">
        <v>3996.1933557663401</v>
      </c>
      <c r="G270" s="2">
        <v>6.2873766078542204</v>
      </c>
    </row>
    <row r="271" spans="1:7" x14ac:dyDescent="0.25">
      <c r="A271" s="1">
        <v>2026</v>
      </c>
      <c r="B271" s="1">
        <v>6</v>
      </c>
      <c r="C271" s="2"/>
      <c r="D271" s="2">
        <v>4010.4126110365601</v>
      </c>
      <c r="E271" s="2">
        <v>4022.8624797805001</v>
      </c>
      <c r="F271" s="2">
        <v>3997.9627422926101</v>
      </c>
      <c r="G271" s="2">
        <v>6.2891133997879098</v>
      </c>
    </row>
    <row r="272" spans="1:7" x14ac:dyDescent="0.25">
      <c r="A272" s="1">
        <v>2026</v>
      </c>
      <c r="B272" s="1">
        <v>7</v>
      </c>
      <c r="C272" s="2"/>
      <c r="D272" s="2">
        <v>4012.1737328409799</v>
      </c>
      <c r="E272" s="2">
        <v>4024.6270233242899</v>
      </c>
      <c r="F272" s="2">
        <v>3999.72044235767</v>
      </c>
      <c r="G272" s="2">
        <v>6.2908419085245999</v>
      </c>
    </row>
    <row r="273" spans="1:7" x14ac:dyDescent="0.25">
      <c r="A273" s="1">
        <v>2026</v>
      </c>
      <c r="B273" s="1">
        <v>8</v>
      </c>
      <c r="C273" s="2"/>
      <c r="D273" s="2">
        <v>4013.9232290403602</v>
      </c>
      <c r="E273" s="2">
        <v>4026.37992488593</v>
      </c>
      <c r="F273" s="2">
        <v>4001.4665331947799</v>
      </c>
      <c r="G273" s="2">
        <v>6.2925621442871202</v>
      </c>
    </row>
    <row r="274" spans="1:7" x14ac:dyDescent="0.25">
      <c r="A274" s="1">
        <v>2026</v>
      </c>
      <c r="B274" s="1">
        <v>9</v>
      </c>
      <c r="C274" s="2"/>
      <c r="D274" s="2">
        <v>4015.6611763781998</v>
      </c>
      <c r="E274" s="2">
        <v>4028.1212612303002</v>
      </c>
      <c r="F274" s="2">
        <v>4003.2010915260998</v>
      </c>
      <c r="G274" s="2">
        <v>6.2942741178648696</v>
      </c>
    </row>
    <row r="275" spans="1:7" x14ac:dyDescent="0.25">
      <c r="A275" s="1">
        <v>2026</v>
      </c>
      <c r="B275" s="1">
        <v>10</v>
      </c>
      <c r="C275" s="2"/>
      <c r="D275" s="2">
        <v>4017.3876510914401</v>
      </c>
      <c r="E275" s="2">
        <v>4029.85110861677</v>
      </c>
      <c r="F275" s="2">
        <v>4004.9241935660998</v>
      </c>
      <c r="G275" s="2">
        <v>6.29597784060085</v>
      </c>
    </row>
    <row r="276" spans="1:7" x14ac:dyDescent="0.25">
      <c r="A276" s="1">
        <v>2026</v>
      </c>
      <c r="B276" s="1">
        <v>11</v>
      </c>
      <c r="C276" s="2"/>
      <c r="D276" s="2">
        <v>4019.1027289137301</v>
      </c>
      <c r="E276" s="2">
        <v>4031.5695428025301</v>
      </c>
      <c r="F276" s="2">
        <v>4006.63591502492</v>
      </c>
      <c r="G276" s="2">
        <v>6.2976733243788701</v>
      </c>
    </row>
    <row r="277" spans="1:7" x14ac:dyDescent="0.25">
      <c r="A277" s="1">
        <v>2026</v>
      </c>
      <c r="B277" s="1">
        <v>12</v>
      </c>
      <c r="C277" s="2"/>
      <c r="D277" s="2">
        <v>4020.80648507879</v>
      </c>
      <c r="E277" s="2">
        <v>4033.2766390458801</v>
      </c>
      <c r="F277" s="2">
        <v>4008.3363311117</v>
      </c>
      <c r="G277" s="2">
        <v>6.2993605816110501</v>
      </c>
    </row>
    <row r="278" spans="1:7" x14ac:dyDescent="0.25">
      <c r="A278" s="1">
        <v>2027</v>
      </c>
      <c r="B278" s="1">
        <v>1</v>
      </c>
      <c r="C278" s="2"/>
      <c r="D278" s="2">
        <v>4022.4989943237201</v>
      </c>
      <c r="E278" s="2">
        <v>4034.9724721094899</v>
      </c>
      <c r="F278" s="2">
        <v>4010.0255165379499</v>
      </c>
      <c r="G278" s="2">
        <v>6.3010396252254202</v>
      </c>
    </row>
    <row r="279" spans="1:7" x14ac:dyDescent="0.25">
      <c r="A279" s="1">
        <v>2027</v>
      </c>
      <c r="B279" s="1">
        <v>2</v>
      </c>
      <c r="C279" s="2"/>
      <c r="D279" s="2">
        <v>4024.1803308922499</v>
      </c>
      <c r="E279" s="2">
        <v>4036.6571162636901</v>
      </c>
      <c r="F279" s="2">
        <v>4011.7035455208002</v>
      </c>
      <c r="G279" s="2">
        <v>6.3027104686538999</v>
      </c>
    </row>
    <row r="280" spans="1:7" x14ac:dyDescent="0.25">
      <c r="A280" s="1">
        <v>2027</v>
      </c>
      <c r="B280" s="1">
        <v>3</v>
      </c>
      <c r="C280" s="2"/>
      <c r="D280" s="2">
        <v>4025.8505685380001</v>
      </c>
      <c r="E280" s="2">
        <v>4038.33064528967</v>
      </c>
      <c r="F280" s="2">
        <v>4013.3704917863301</v>
      </c>
      <c r="G280" s="2">
        <v>6.3043731258203097</v>
      </c>
    </row>
    <row r="281" spans="1:7" x14ac:dyDescent="0.25">
      <c r="A281" s="1">
        <v>2027</v>
      </c>
      <c r="B281" s="1">
        <v>4</v>
      </c>
      <c r="C281" s="2"/>
      <c r="D281" s="2">
        <v>4027.5097805277301</v>
      </c>
      <c r="E281" s="2">
        <v>4039.9931324826998</v>
      </c>
      <c r="F281" s="2">
        <v>4015.0264285727699</v>
      </c>
      <c r="G281" s="2">
        <v>6.3060276111287203</v>
      </c>
    </row>
    <row r="282" spans="1:7" x14ac:dyDescent="0.25">
      <c r="A282" s="1">
        <v>2027</v>
      </c>
      <c r="B282" s="1">
        <v>5</v>
      </c>
      <c r="C282" s="2"/>
      <c r="D282" s="2">
        <v>4029.1580396445602</v>
      </c>
      <c r="E282" s="2">
        <v>4041.6446506553302</v>
      </c>
      <c r="F282" s="2">
        <v>4016.6714286337901</v>
      </c>
      <c r="G282" s="2">
        <v>6.3076739394519397</v>
      </c>
    </row>
    <row r="283" spans="1:7" x14ac:dyDescent="0.25">
      <c r="A283" s="1">
        <v>2027</v>
      </c>
      <c r="B283" s="1">
        <v>6</v>
      </c>
      <c r="C283" s="2"/>
      <c r="D283" s="2">
        <v>4030.79541819114</v>
      </c>
      <c r="E283" s="2">
        <v>4043.2852721405802</v>
      </c>
      <c r="F283" s="2">
        <v>4018.3055642417098</v>
      </c>
      <c r="G283" s="2">
        <v>6.3093121261202096</v>
      </c>
    </row>
    <row r="284" spans="1:7" x14ac:dyDescent="0.25">
      <c r="A284" s="1">
        <v>2027</v>
      </c>
      <c r="B284" s="1">
        <v>7</v>
      </c>
      <c r="C284" s="2"/>
      <c r="D284" s="2">
        <v>4032.4219879928301</v>
      </c>
      <c r="E284" s="2">
        <v>4044.91506879502</v>
      </c>
      <c r="F284" s="2">
        <v>4019.9289071906501</v>
      </c>
      <c r="G284" s="2">
        <v>6.3109421869101396</v>
      </c>
    </row>
    <row r="285" spans="1:7" x14ac:dyDescent="0.25">
      <c r="A285" s="1">
        <v>2027</v>
      </c>
      <c r="B285" s="1">
        <v>8</v>
      </c>
      <c r="C285" s="2"/>
      <c r="D285" s="2">
        <v>4034.0378204008498</v>
      </c>
      <c r="E285" s="2">
        <v>4046.5341120019698</v>
      </c>
      <c r="F285" s="2">
        <v>4021.5415287997398</v>
      </c>
      <c r="G285" s="2">
        <v>6.3125641380337303</v>
      </c>
    </row>
    <row r="286" spans="1:7" x14ac:dyDescent="0.25">
      <c r="A286" s="1">
        <v>2027</v>
      </c>
      <c r="B286" s="1">
        <v>9</v>
      </c>
      <c r="C286" s="2"/>
      <c r="D286" s="2">
        <v>4035.6429862954301</v>
      </c>
      <c r="E286" s="2">
        <v>4048.1424726746</v>
      </c>
      <c r="F286" s="2">
        <v>4023.1434999162602</v>
      </c>
      <c r="G286" s="2">
        <v>6.3141779961277402</v>
      </c>
    </row>
    <row r="287" spans="1:7" x14ac:dyDescent="0.25">
      <c r="A287" s="1">
        <v>2027</v>
      </c>
      <c r="B287" s="1">
        <v>10</v>
      </c>
      <c r="C287" s="2"/>
      <c r="D287" s="2">
        <v>4037.23755608888</v>
      </c>
      <c r="E287" s="2">
        <v>4049.74022125897</v>
      </c>
      <c r="F287" s="2">
        <v>4024.7348909187999</v>
      </c>
      <c r="G287" s="2">
        <v>6.3157837782430901</v>
      </c>
    </row>
    <row r="288" spans="1:7" x14ac:dyDescent="0.25">
      <c r="A288" s="1">
        <v>2027</v>
      </c>
      <c r="B288" s="1">
        <v>11</v>
      </c>
      <c r="C288" s="2"/>
      <c r="D288" s="2">
        <v>4038.8215997287198</v>
      </c>
      <c r="E288" s="2">
        <v>4051.3274277371502</v>
      </c>
      <c r="F288" s="2">
        <v>4026.3157717202898</v>
      </c>
      <c r="G288" s="2">
        <v>6.3173815018345403</v>
      </c>
    </row>
    <row r="289" spans="1:7" x14ac:dyDescent="0.25">
      <c r="A289" s="1">
        <v>2027</v>
      </c>
      <c r="B289" s="1">
        <v>12</v>
      </c>
      <c r="C289" s="2"/>
      <c r="D289" s="2">
        <v>4040.3951867007099</v>
      </c>
      <c r="E289" s="2">
        <v>4052.9041616302402</v>
      </c>
      <c r="F289" s="2">
        <v>4027.8862117711801</v>
      </c>
      <c r="G289" s="2">
        <v>6.3189711847505299</v>
      </c>
    </row>
    <row r="290" spans="1:7" x14ac:dyDescent="0.25">
      <c r="A290" s="1">
        <v>2028</v>
      </c>
      <c r="B290" s="1">
        <v>1</v>
      </c>
      <c r="C290" s="2"/>
      <c r="D290" s="2">
        <v>4041.9583860319299</v>
      </c>
      <c r="E290" s="2">
        <v>4054.4704920014101</v>
      </c>
      <c r="F290" s="2">
        <v>4029.4462800624601</v>
      </c>
      <c r="G290" s="2">
        <v>6.3205528452231796</v>
      </c>
    </row>
    <row r="291" spans="1:7" x14ac:dyDescent="0.25">
      <c r="A291" s="1">
        <v>2028</v>
      </c>
      <c r="B291" s="1">
        <v>2</v>
      </c>
      <c r="C291" s="2"/>
      <c r="D291" s="2">
        <v>4043.5112662938</v>
      </c>
      <c r="E291" s="2">
        <v>4056.0264874589002</v>
      </c>
      <c r="F291" s="2">
        <v>4030.9960451287002</v>
      </c>
      <c r="G291" s="2">
        <v>6.3221265018585102</v>
      </c>
    </row>
    <row r="292" spans="1:7" x14ac:dyDescent="0.25">
      <c r="A292" s="1">
        <v>2028</v>
      </c>
      <c r="B292" s="1">
        <v>3</v>
      </c>
      <c r="C292" s="2"/>
      <c r="D292" s="2">
        <v>4045.05389560507</v>
      </c>
      <c r="E292" s="2">
        <v>4057.5722161590302</v>
      </c>
      <c r="F292" s="2">
        <v>4032.5355750511098</v>
      </c>
      <c r="G292" s="2">
        <v>6.32369217362674</v>
      </c>
    </row>
    <row r="293" spans="1:7" x14ac:dyDescent="0.25">
      <c r="A293" s="1">
        <v>2028</v>
      </c>
      <c r="B293" s="1">
        <v>4</v>
      </c>
      <c r="C293" s="2"/>
      <c r="D293" s="2">
        <v>4046.5863416348202</v>
      </c>
      <c r="E293" s="2">
        <v>4059.1077458091299</v>
      </c>
      <c r="F293" s="2">
        <v>4034.06493746051</v>
      </c>
      <c r="G293" s="2">
        <v>6.3252498798528896</v>
      </c>
    </row>
    <row r="294" spans="1:7" x14ac:dyDescent="0.25">
      <c r="A294" s="1">
        <v>2028</v>
      </c>
      <c r="B294" s="1">
        <v>5</v>
      </c>
      <c r="C294" s="2"/>
      <c r="D294" s="2">
        <v>4048.1086716054401</v>
      </c>
      <c r="E294" s="2">
        <v>4060.63314367053</v>
      </c>
      <c r="F294" s="2">
        <v>4035.5841995403598</v>
      </c>
      <c r="G294" s="2">
        <v>6.3267996402074198</v>
      </c>
    </row>
    <row r="295" spans="1:7" x14ac:dyDescent="0.25">
      <c r="A295" s="1">
        <v>2028</v>
      </c>
      <c r="B295" s="1">
        <v>6</v>
      </c>
      <c r="C295" s="2"/>
      <c r="D295" s="2">
        <v>4049.6209522955701</v>
      </c>
      <c r="E295" s="2">
        <v>4062.14847656147</v>
      </c>
      <c r="F295" s="2">
        <v>4037.0934280296701</v>
      </c>
      <c r="G295" s="2">
        <v>6.3283414746971296</v>
      </c>
    </row>
    <row r="296" spans="1:7" x14ac:dyDescent="0.25">
      <c r="A296" s="1">
        <v>2028</v>
      </c>
      <c r="B296" s="1">
        <v>7</v>
      </c>
      <c r="C296" s="2"/>
      <c r="D296" s="2">
        <v>4051.1232500430201</v>
      </c>
      <c r="E296" s="2">
        <v>4063.6538108600198</v>
      </c>
      <c r="F296" s="2">
        <v>4038.59268922602</v>
      </c>
      <c r="G296" s="2">
        <v>6.3298754036561897</v>
      </c>
    </row>
    <row r="297" spans="1:7" x14ac:dyDescent="0.25">
      <c r="A297" s="1">
        <v>2028</v>
      </c>
      <c r="B297" s="1">
        <v>8</v>
      </c>
      <c r="C297" s="2"/>
      <c r="D297" s="2">
        <v>4052.6156307476799</v>
      </c>
      <c r="E297" s="2">
        <v>4065.1492125069399</v>
      </c>
      <c r="F297" s="2">
        <v>4040.08204898841</v>
      </c>
      <c r="G297" s="2">
        <v>6.3314014477372904</v>
      </c>
    </row>
    <row r="298" spans="1:7" x14ac:dyDescent="0.25">
      <c r="A298" s="1">
        <v>2028</v>
      </c>
      <c r="B298" s="1">
        <v>9</v>
      </c>
      <c r="C298" s="2"/>
      <c r="D298" s="2">
        <v>4054.0981598744302</v>
      </c>
      <c r="E298" s="2">
        <v>4066.6347470086298</v>
      </c>
      <c r="F298" s="2">
        <v>4041.5615727402201</v>
      </c>
      <c r="G298" s="2">
        <v>6.33291962790301</v>
      </c>
    </row>
    <row r="299" spans="1:7" x14ac:dyDescent="0.25">
      <c r="A299" s="1">
        <v>2028</v>
      </c>
      <c r="B299" s="1">
        <v>10</v>
      </c>
      <c r="C299" s="2"/>
      <c r="D299" s="2">
        <v>4055.5709024560001</v>
      </c>
      <c r="E299" s="2">
        <v>4068.1104794398998</v>
      </c>
      <c r="F299" s="2">
        <v>4043.03132547209</v>
      </c>
      <c r="G299" s="2">
        <v>6.3344299654172804</v>
      </c>
    </row>
    <row r="300" spans="1:7" x14ac:dyDescent="0.25">
      <c r="A300" s="1">
        <v>2028</v>
      </c>
      <c r="B300" s="1">
        <v>11</v>
      </c>
      <c r="C300" s="2"/>
      <c r="D300" s="2">
        <v>4057.0339230958198</v>
      </c>
      <c r="E300" s="2">
        <v>4069.5764744468602</v>
      </c>
      <c r="F300" s="2">
        <v>4044.4913717447798</v>
      </c>
      <c r="G300" s="2">
        <v>6.3359324818370899</v>
      </c>
    </row>
    <row r="301" spans="1:7" x14ac:dyDescent="0.25">
      <c r="A301" s="1">
        <v>2028</v>
      </c>
      <c r="B301" s="1">
        <v>12</v>
      </c>
      <c r="C301" s="2"/>
      <c r="D301" s="2">
        <v>4058.4872859708598</v>
      </c>
      <c r="E301" s="2">
        <v>4071.0327962497099</v>
      </c>
      <c r="F301" s="2">
        <v>4045.9417756920002</v>
      </c>
      <c r="G301" s="2">
        <v>6.3374271990042201</v>
      </c>
    </row>
    <row r="302" spans="1:7" x14ac:dyDescent="0.25">
      <c r="A302" s="1">
        <v>2029</v>
      </c>
      <c r="B302" s="1">
        <v>1</v>
      </c>
      <c r="C302" s="2"/>
      <c r="D302" s="2">
        <v>4059.9310548344301</v>
      </c>
      <c r="E302" s="2">
        <v>4072.4795086455501</v>
      </c>
      <c r="F302" s="2">
        <v>4047.3826010233101</v>
      </c>
      <c r="G302" s="2">
        <v>6.3389141390372199</v>
      </c>
    </row>
    <row r="303" spans="1:7" x14ac:dyDescent="0.25">
      <c r="A303" s="1">
        <v>2029</v>
      </c>
      <c r="B303" s="1">
        <v>2</v>
      </c>
      <c r="C303" s="2"/>
      <c r="D303" s="2">
        <v>4061.3652930190001</v>
      </c>
      <c r="E303" s="2">
        <v>4073.9166750111699</v>
      </c>
      <c r="F303" s="2">
        <v>4048.8139110268298</v>
      </c>
      <c r="G303" s="2">
        <v>6.3403933243234896</v>
      </c>
    </row>
    <row r="304" spans="1:7" x14ac:dyDescent="0.25">
      <c r="A304" s="1">
        <v>2029</v>
      </c>
      <c r="B304" s="1">
        <v>3</v>
      </c>
      <c r="C304" s="2"/>
      <c r="D304" s="2">
        <v>4062.7900634389698</v>
      </c>
      <c r="E304" s="2">
        <v>4075.3443583058001</v>
      </c>
      <c r="F304" s="2">
        <v>4050.2357685721399</v>
      </c>
      <c r="G304" s="2">
        <v>6.34186477751149</v>
      </c>
    </row>
    <row r="305" spans="1:7" x14ac:dyDescent="0.25">
      <c r="A305" s="1">
        <v>2029</v>
      </c>
      <c r="B305" s="1">
        <v>4</v>
      </c>
      <c r="C305" s="2"/>
      <c r="D305" s="2">
        <v>4064.20542859341</v>
      </c>
      <c r="E305" s="2">
        <v>4076.7626210738499</v>
      </c>
      <c r="F305" s="2">
        <v>4051.6482361129702</v>
      </c>
      <c r="G305" s="2">
        <v>6.3433285215031603</v>
      </c>
    </row>
    <row r="306" spans="1:7" x14ac:dyDescent="0.25">
      <c r="A306" s="1">
        <v>2029</v>
      </c>
      <c r="B306" s="1">
        <v>5</v>
      </c>
      <c r="C306" s="2"/>
      <c r="D306" s="2">
        <v>4065.6114505688302</v>
      </c>
      <c r="E306" s="2">
        <v>4078.1715254476499</v>
      </c>
      <c r="F306" s="2">
        <v>4053.05137569001</v>
      </c>
      <c r="G306" s="2">
        <v>6.3447845794463804</v>
      </c>
    </row>
    <row r="307" spans="1:7" x14ac:dyDescent="0.25">
      <c r="A307" s="1">
        <v>2029</v>
      </c>
      <c r="B307" s="1">
        <v>6</v>
      </c>
      <c r="C307" s="2"/>
      <c r="D307" s="2">
        <v>4067.0081910418999</v>
      </c>
      <c r="E307" s="2">
        <v>4079.5711331501602</v>
      </c>
      <c r="F307" s="2">
        <v>4054.44524893363</v>
      </c>
      <c r="G307" s="2">
        <v>6.34623297472762</v>
      </c>
    </row>
    <row r="308" spans="1:7" x14ac:dyDescent="0.25">
      <c r="A308" s="1">
        <v>2029</v>
      </c>
      <c r="B308" s="1">
        <v>7</v>
      </c>
      <c r="C308" s="2"/>
      <c r="D308" s="2">
        <v>4068.3957112821199</v>
      </c>
      <c r="E308" s="2">
        <v>4080.9615054976498</v>
      </c>
      <c r="F308" s="2">
        <v>4055.82991706658</v>
      </c>
      <c r="G308" s="2">
        <v>6.34767373096473</v>
      </c>
    </row>
    <row r="309" spans="1:7" x14ac:dyDescent="0.25">
      <c r="A309" s="1">
        <v>2029</v>
      </c>
      <c r="B309" s="1">
        <v>8</v>
      </c>
      <c r="C309" s="2"/>
      <c r="D309" s="2">
        <v>4069.7740721545601</v>
      </c>
      <c r="E309" s="2">
        <v>4082.3427034023798</v>
      </c>
      <c r="F309" s="2">
        <v>4057.20544090673</v>
      </c>
      <c r="G309" s="2">
        <v>6.3491068719998598</v>
      </c>
    </row>
    <row r="310" spans="1:7" x14ac:dyDescent="0.25">
      <c r="A310" s="1">
        <v>2029</v>
      </c>
      <c r="B310" s="1">
        <v>9</v>
      </c>
      <c r="C310" s="2"/>
      <c r="D310" s="2">
        <v>4071.1433341224902</v>
      </c>
      <c r="E310" s="2">
        <v>4083.7147873752501</v>
      </c>
      <c r="F310" s="2">
        <v>4058.5718808697302</v>
      </c>
      <c r="G310" s="2">
        <v>6.3505324218924599</v>
      </c>
    </row>
    <row r="311" spans="1:7" x14ac:dyDescent="0.25">
      <c r="A311" s="1">
        <v>2029</v>
      </c>
      <c r="B311" s="1">
        <v>10</v>
      </c>
      <c r="C311" s="2"/>
      <c r="D311" s="2">
        <v>4072.5035572500601</v>
      </c>
      <c r="E311" s="2">
        <v>4085.0778175284399</v>
      </c>
      <c r="F311" s="2">
        <v>4059.9292969716698</v>
      </c>
      <c r="G311" s="2">
        <v>6.3519504049124604</v>
      </c>
    </row>
    <row r="312" spans="1:7" x14ac:dyDescent="0.25">
      <c r="A312" s="1">
        <v>2029</v>
      </c>
      <c r="B312" s="1">
        <v>11</v>
      </c>
      <c r="C312" s="2"/>
      <c r="D312" s="2">
        <v>4073.8548012049</v>
      </c>
      <c r="E312" s="2">
        <v>4086.4318535780499</v>
      </c>
      <c r="F312" s="2">
        <v>4061.2777488317502</v>
      </c>
      <c r="G312" s="2">
        <v>6.3533608455335804</v>
      </c>
    </row>
    <row r="313" spans="1:7" x14ac:dyDescent="0.25">
      <c r="A313" s="1">
        <v>2029</v>
      </c>
      <c r="B313" s="1">
        <v>12</v>
      </c>
      <c r="C313" s="2"/>
      <c r="D313" s="2">
        <v>4075.19712526079</v>
      </c>
      <c r="E313" s="2">
        <v>4087.7769548466799</v>
      </c>
      <c r="F313" s="2">
        <v>4062.6172956749001</v>
      </c>
      <c r="G313" s="2">
        <v>6.35476376842671</v>
      </c>
    </row>
    <row r="314" spans="1:7" x14ac:dyDescent="0.25">
      <c r="A314" s="1">
        <v>2030</v>
      </c>
      <c r="B314" s="1">
        <v>1</v>
      </c>
      <c r="C314" s="2"/>
      <c r="D314" s="2">
        <v>4076.5305883002002</v>
      </c>
      <c r="E314" s="2">
        <v>4089.1131802660302</v>
      </c>
      <c r="F314" s="2">
        <v>4063.9479963343701</v>
      </c>
      <c r="G314" s="2">
        <v>6.3561591984534402</v>
      </c>
    </row>
    <row r="315" spans="1:7" x14ac:dyDescent="0.25">
      <c r="A315" s="1">
        <v>2030</v>
      </c>
      <c r="B315" s="1">
        <v>2</v>
      </c>
      <c r="C315" s="2"/>
      <c r="D315" s="2">
        <v>4077.8552488169198</v>
      </c>
      <c r="E315" s="2">
        <v>4090.4405883794602</v>
      </c>
      <c r="F315" s="2">
        <v>4065.2699092543799</v>
      </c>
      <c r="G315" s="2">
        <v>6.3575471606597498</v>
      </c>
    </row>
    <row r="316" spans="1:7" x14ac:dyDescent="0.25">
      <c r="A316" s="1">
        <v>2030</v>
      </c>
      <c r="B316" s="1">
        <v>3</v>
      </c>
      <c r="C316" s="2"/>
      <c r="D316" s="2">
        <v>4079.1711649186</v>
      </c>
      <c r="E316" s="2">
        <v>4091.75923734455</v>
      </c>
      <c r="F316" s="2">
        <v>4066.5830924926399</v>
      </c>
      <c r="G316" s="2">
        <v>6.3589276802697503</v>
      </c>
    </row>
    <row r="317" spans="1:7" x14ac:dyDescent="0.25">
      <c r="A317" s="1">
        <v>2030</v>
      </c>
      <c r="B317" s="1">
        <v>4</v>
      </c>
      <c r="C317" s="2"/>
      <c r="D317" s="2">
        <v>4080.4783943293</v>
      </c>
      <c r="E317" s="2">
        <v>4093.0691849356599</v>
      </c>
      <c r="F317" s="2">
        <v>4067.8876037229402</v>
      </c>
      <c r="G317" s="2">
        <v>6.3603007826795404</v>
      </c>
    </row>
    <row r="318" spans="1:7" x14ac:dyDescent="0.25">
      <c r="A318" s="1">
        <v>2030</v>
      </c>
      <c r="B318" s="1">
        <v>5</v>
      </c>
      <c r="C318" s="2"/>
      <c r="D318" s="2">
        <v>4081.7769943920398</v>
      </c>
      <c r="E318" s="2">
        <v>4094.3704885463899</v>
      </c>
      <c r="F318" s="2">
        <v>4069.1835002377002</v>
      </c>
      <c r="G318" s="2">
        <v>6.3616664934512697</v>
      </c>
    </row>
    <row r="319" spans="1:7" x14ac:dyDescent="0.25">
      <c r="A319" s="1">
        <v>2030</v>
      </c>
      <c r="B319" s="1">
        <v>6</v>
      </c>
      <c r="C319" s="2"/>
      <c r="D319" s="2">
        <v>4083.06702207132</v>
      </c>
      <c r="E319" s="2">
        <v>4095.6632051921501</v>
      </c>
      <c r="F319" s="2">
        <v>4070.4708389504899</v>
      </c>
      <c r="G319" s="2">
        <v>6.3630248383071599</v>
      </c>
    </row>
    <row r="320" spans="1:7" x14ac:dyDescent="0.25">
      <c r="A320" s="1">
        <v>2030</v>
      </c>
      <c r="B320" s="1">
        <v>7</v>
      </c>
      <c r="C320" s="2"/>
      <c r="D320" s="2">
        <v>4084.34853395556</v>
      </c>
      <c r="E320" s="2">
        <v>4096.94739151261</v>
      </c>
      <c r="F320" s="2">
        <v>4071.74967639852</v>
      </c>
      <c r="G320" s="2">
        <v>6.3643758431238204</v>
      </c>
    </row>
    <row r="321" spans="1:7" x14ac:dyDescent="0.25">
      <c r="A321" s="1">
        <v>2030</v>
      </c>
      <c r="B321" s="1">
        <v>8</v>
      </c>
      <c r="C321" s="2"/>
      <c r="D321" s="2">
        <v>4085.62158625967</v>
      </c>
      <c r="E321" s="2">
        <v>4098.2231037741803</v>
      </c>
      <c r="F321" s="2">
        <v>4073.0200687451602</v>
      </c>
      <c r="G321" s="2">
        <v>6.3657195339264803</v>
      </c>
    </row>
    <row r="322" spans="1:7" x14ac:dyDescent="0.25">
      <c r="A322" s="1">
        <v>2030</v>
      </c>
      <c r="B322" s="1">
        <v>9</v>
      </c>
      <c r="C322" s="2"/>
      <c r="D322" s="2">
        <v>4086.8862348274401</v>
      </c>
      <c r="E322" s="2">
        <v>4099.4903978724597</v>
      </c>
      <c r="F322" s="2">
        <v>4074.2820717824202</v>
      </c>
      <c r="G322" s="2">
        <v>6.3670559368834798</v>
      </c>
    </row>
    <row r="323" spans="1:7" x14ac:dyDescent="0.25">
      <c r="A323" s="1">
        <v>2030</v>
      </c>
      <c r="B323" s="1">
        <v>10</v>
      </c>
      <c r="C323" s="2"/>
      <c r="D323" s="2">
        <v>4088.1425351340399</v>
      </c>
      <c r="E323" s="2">
        <v>4100.7493293346997</v>
      </c>
      <c r="F323" s="2">
        <v>4075.5357409333801</v>
      </c>
      <c r="G323" s="2">
        <v>6.36838507830078</v>
      </c>
    </row>
    <row r="324" spans="1:7" x14ac:dyDescent="0.25">
      <c r="A324" s="1">
        <v>2030</v>
      </c>
      <c r="B324" s="1">
        <v>11</v>
      </c>
      <c r="C324" s="2"/>
      <c r="D324" s="2">
        <v>4089.39054228843</v>
      </c>
      <c r="E324" s="2">
        <v>4101.9999533221899</v>
      </c>
      <c r="F324" s="2">
        <v>4076.7811312546701</v>
      </c>
      <c r="G324" s="2">
        <v>6.3697069846166103</v>
      </c>
    </row>
    <row r="325" spans="1:7" x14ac:dyDescent="0.25">
      <c r="A325" s="1">
        <v>2030</v>
      </c>
      <c r="B325" s="1">
        <v>12</v>
      </c>
      <c r="C325" s="2"/>
      <c r="D325" s="2">
        <v>4090.6303110357699</v>
      </c>
      <c r="E325" s="2">
        <v>4103.2423246326798</v>
      </c>
      <c r="F325" s="2">
        <v>4078.0182974388499</v>
      </c>
      <c r="G325" s="2">
        <v>6.3710216823961998</v>
      </c>
    </row>
  </sheetData>
  <mergeCells count="1">
    <mergeCell ref="I1:J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O1" sqref="O1:P1"/>
    </sheetView>
  </sheetViews>
  <sheetFormatPr defaultRowHeight="15" x14ac:dyDescent="0.25"/>
  <cols>
    <col min="1" max="1" width="17.28515625" bestFit="1" customWidth="1"/>
    <col min="2" max="2" width="6.28515625" bestFit="1" customWidth="1"/>
    <col min="4" max="4" width="7.5703125" bestFit="1" customWidth="1"/>
    <col min="7" max="7" width="9.7109375" bestFit="1" customWidth="1"/>
    <col min="8" max="8" width="8.140625" bestFit="1" customWidth="1"/>
    <col min="9" max="9" width="11.5703125" bestFit="1" customWidth="1"/>
    <col min="10" max="10" width="10.7109375" bestFit="1" customWidth="1"/>
    <col min="11" max="11" width="6.85546875" bestFit="1" customWidth="1"/>
    <col min="12" max="12" width="5.5703125" bestFit="1" customWidth="1"/>
    <col min="13" max="13" width="10" bestFit="1" customWidth="1"/>
  </cols>
  <sheetData>
    <row r="1" spans="1:16" ht="28.9" customHeight="1" x14ac:dyDescent="0.25">
      <c r="A1" s="4" t="s">
        <v>11</v>
      </c>
      <c r="B1" s="4" t="s">
        <v>61</v>
      </c>
      <c r="C1" s="4" t="s">
        <v>13</v>
      </c>
      <c r="D1" s="4" t="s">
        <v>62</v>
      </c>
      <c r="E1" s="4" t="s">
        <v>63</v>
      </c>
      <c r="F1" s="4" t="s">
        <v>64</v>
      </c>
      <c r="G1" s="4" t="s">
        <v>50</v>
      </c>
      <c r="H1" s="4" t="s">
        <v>51</v>
      </c>
      <c r="I1" s="4" t="s">
        <v>52</v>
      </c>
      <c r="J1" s="4" t="s">
        <v>65</v>
      </c>
      <c r="K1" s="4" t="s">
        <v>66</v>
      </c>
      <c r="L1" s="4" t="s">
        <v>15</v>
      </c>
      <c r="M1" s="4" t="s">
        <v>16</v>
      </c>
      <c r="O1" s="109" t="s">
        <v>115</v>
      </c>
      <c r="P1" s="109"/>
    </row>
    <row r="2" spans="1:16" ht="14.45" x14ac:dyDescent="0.3">
      <c r="A2" s="1" t="s">
        <v>60</v>
      </c>
      <c r="B2" s="7">
        <v>125</v>
      </c>
      <c r="C2" s="2">
        <v>3176.944</v>
      </c>
      <c r="D2" s="2">
        <v>243.86333771986099</v>
      </c>
      <c r="E2" s="2">
        <v>2676</v>
      </c>
      <c r="F2" s="2">
        <v>3577</v>
      </c>
      <c r="G2" s="5">
        <v>-0.14841948665945301</v>
      </c>
      <c r="H2" s="5">
        <v>1.8571199659756701</v>
      </c>
      <c r="I2" s="12">
        <v>7.2619174388149901</v>
      </c>
      <c r="J2" s="13">
        <v>2.64907750104766E-2</v>
      </c>
      <c r="K2" s="5">
        <v>1</v>
      </c>
    </row>
    <row r="3" spans="1:16" ht="14.45" x14ac:dyDescent="0.3">
      <c r="A3" s="1" t="s">
        <v>8</v>
      </c>
      <c r="B3" s="7">
        <v>125</v>
      </c>
      <c r="C3" s="2">
        <v>3176.944</v>
      </c>
      <c r="D3" s="2">
        <v>243.86333771986099</v>
      </c>
      <c r="E3" s="2">
        <v>2676</v>
      </c>
      <c r="F3" s="2">
        <v>3577</v>
      </c>
      <c r="G3" s="5">
        <v>-0.14841948665945301</v>
      </c>
      <c r="H3" s="5">
        <v>1.8571199659756701</v>
      </c>
      <c r="I3" s="12">
        <v>7.2619174388149901</v>
      </c>
      <c r="J3" s="13">
        <v>2.64907750104766E-2</v>
      </c>
      <c r="K3" s="5">
        <v>0.99971640347497503</v>
      </c>
    </row>
  </sheetData>
  <mergeCells count="1">
    <mergeCell ref="O1:P1"/>
  </mergeCells>
  <pageMargins left="0.7" right="0.7" top="0.75" bottom="0.75" header="0.3" footer="0.3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1" sqref="E1:F1"/>
    </sheetView>
  </sheetViews>
  <sheetFormatPr defaultRowHeight="15" x14ac:dyDescent="0.25"/>
  <cols>
    <col min="1" max="2" width="17.28515625" bestFit="1" customWidth="1"/>
    <col min="3" max="3" width="9.85546875" bestFit="1" customWidth="1"/>
  </cols>
  <sheetData>
    <row r="1" spans="1:6" ht="29.45" customHeight="1" x14ac:dyDescent="0.25">
      <c r="A1" s="4"/>
      <c r="B1" s="4" t="s">
        <v>60</v>
      </c>
      <c r="C1" s="4" t="s">
        <v>8</v>
      </c>
      <c r="E1" s="109" t="s">
        <v>116</v>
      </c>
      <c r="F1" s="109"/>
    </row>
    <row r="2" spans="1:6" ht="14.45" x14ac:dyDescent="0.3">
      <c r="A2" s="11" t="s">
        <v>60</v>
      </c>
      <c r="B2" s="5">
        <v>1</v>
      </c>
      <c r="C2" s="5">
        <v>0.99971640347497503</v>
      </c>
    </row>
    <row r="3" spans="1:6" ht="14.45" x14ac:dyDescent="0.3">
      <c r="A3" s="11" t="s">
        <v>8</v>
      </c>
      <c r="B3" s="5">
        <v>0.99971640347497503</v>
      </c>
      <c r="C3" s="5">
        <v>1</v>
      </c>
    </row>
  </sheetData>
  <mergeCells count="1">
    <mergeCell ref="E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1" sqref="I1:J1"/>
    </sheetView>
  </sheetViews>
  <sheetFormatPr defaultRowHeight="15" x14ac:dyDescent="0.25"/>
  <cols>
    <col min="1" max="1" width="24.5703125" bestFit="1" customWidth="1"/>
    <col min="2" max="2" width="10.85546875" bestFit="1" customWidth="1"/>
    <col min="3" max="3" width="6.28515625" bestFit="1" customWidth="1"/>
    <col min="4" max="4" width="7.5703125" bestFit="1" customWidth="1"/>
    <col min="5" max="5" width="8" bestFit="1" customWidth="1"/>
    <col min="6" max="6" width="5.5703125" bestFit="1" customWidth="1"/>
    <col min="7" max="7" width="13.7109375" bestFit="1" customWidth="1"/>
  </cols>
  <sheetData>
    <row r="1" spans="1:10" ht="30" customHeight="1" x14ac:dyDescent="0.25">
      <c r="A1" s="4" t="s">
        <v>11</v>
      </c>
      <c r="B1" s="4" t="s">
        <v>12</v>
      </c>
      <c r="C1" s="4" t="s">
        <v>54</v>
      </c>
      <c r="D1" s="4" t="s">
        <v>55</v>
      </c>
      <c r="E1" s="4" t="s">
        <v>56</v>
      </c>
      <c r="F1" s="4" t="s">
        <v>15</v>
      </c>
      <c r="G1" s="4" t="s">
        <v>16</v>
      </c>
      <c r="I1" s="109" t="s">
        <v>117</v>
      </c>
      <c r="J1" s="109"/>
    </row>
    <row r="2" spans="1:10" ht="14.45" x14ac:dyDescent="0.3">
      <c r="A2" s="1" t="s">
        <v>7</v>
      </c>
      <c r="B2" s="9">
        <v>28.234857464531139</v>
      </c>
      <c r="C2" s="5">
        <v>8.5843834521002371</v>
      </c>
      <c r="D2" s="5">
        <v>3.2890955561430864</v>
      </c>
      <c r="E2" s="6">
        <v>1.3216804610896092E-3</v>
      </c>
      <c r="F2" s="1"/>
      <c r="G2" s="1" t="s">
        <v>57</v>
      </c>
    </row>
    <row r="3" spans="1:10" ht="14.45" x14ac:dyDescent="0.3">
      <c r="A3" s="1" t="s">
        <v>58</v>
      </c>
      <c r="B3" s="9">
        <v>0.99339875014674317</v>
      </c>
      <c r="C3" s="5">
        <v>2.7008761997277014E-3</v>
      </c>
      <c r="D3" s="5">
        <v>367.8061031627056</v>
      </c>
      <c r="E3" s="6">
        <v>5.0531636379511098E-76</v>
      </c>
      <c r="F3" s="1"/>
      <c r="G3" s="1"/>
    </row>
    <row r="4" spans="1:10" ht="14.45" x14ac:dyDescent="0.3">
      <c r="A4" s="1" t="s">
        <v>59</v>
      </c>
      <c r="B4" s="9">
        <v>0.3592524544719739</v>
      </c>
      <c r="C4" s="5">
        <v>8.5654957433104334E-2</v>
      </c>
      <c r="D4" s="5">
        <v>4.1941816940665282</v>
      </c>
      <c r="E4" s="6">
        <v>5.6008065953268186E-5</v>
      </c>
      <c r="F4" s="1"/>
      <c r="G4" s="1"/>
    </row>
    <row r="7" spans="1:10" ht="14.45" x14ac:dyDescent="0.3">
      <c r="E7" s="108"/>
    </row>
    <row r="8" spans="1:10" ht="14.45" x14ac:dyDescent="0.3">
      <c r="E8" s="108"/>
    </row>
    <row r="9" spans="1:10" ht="14.45" x14ac:dyDescent="0.3">
      <c r="E9" s="108"/>
    </row>
  </sheetData>
  <mergeCells count="1"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1" sqref="G1:H1"/>
    </sheetView>
  </sheetViews>
  <sheetFormatPr defaultRowHeight="15" x14ac:dyDescent="0.25"/>
  <cols>
    <col min="1" max="1" width="23.85546875" bestFit="1" customWidth="1"/>
    <col min="2" max="2" width="11.7109375" bestFit="1" customWidth="1"/>
    <col min="4" max="4" width="27" bestFit="1" customWidth="1"/>
    <col min="5" max="5" width="6.5703125" bestFit="1" customWidth="1"/>
  </cols>
  <sheetData>
    <row r="1" spans="1:8" ht="26.45" customHeight="1" x14ac:dyDescent="0.25">
      <c r="A1" s="3" t="s">
        <v>20</v>
      </c>
      <c r="D1" s="3" t="s">
        <v>21</v>
      </c>
      <c r="G1" s="109" t="s">
        <v>118</v>
      </c>
      <c r="H1" s="109"/>
    </row>
    <row r="2" spans="1:8" ht="14.45" x14ac:dyDescent="0.3">
      <c r="A2" t="s">
        <v>22</v>
      </c>
      <c r="B2" s="7">
        <v>13</v>
      </c>
      <c r="D2" t="s">
        <v>23</v>
      </c>
      <c r="E2" s="7">
        <v>0</v>
      </c>
    </row>
    <row r="3" spans="1:8" ht="14.45" x14ac:dyDescent="0.3">
      <c r="A3" t="s">
        <v>24</v>
      </c>
      <c r="B3" s="7">
        <v>125</v>
      </c>
      <c r="D3" t="s">
        <v>25</v>
      </c>
      <c r="E3" s="8">
        <v>0</v>
      </c>
    </row>
    <row r="4" spans="1:8" ht="14.45" x14ac:dyDescent="0.3">
      <c r="A4" t="s">
        <v>26</v>
      </c>
      <c r="B4" s="7">
        <v>122</v>
      </c>
      <c r="D4" t="s">
        <v>27</v>
      </c>
      <c r="E4" s="6">
        <v>0</v>
      </c>
    </row>
    <row r="5" spans="1:8" ht="14.45" x14ac:dyDescent="0.3">
      <c r="A5" s="16" t="s">
        <v>28</v>
      </c>
      <c r="B5" s="17">
        <v>0.99950230016091546</v>
      </c>
      <c r="D5" t="s">
        <v>29</v>
      </c>
      <c r="E5" s="8">
        <v>0</v>
      </c>
    </row>
    <row r="6" spans="1:8" ht="14.45" x14ac:dyDescent="0.3">
      <c r="A6" s="16" t="s">
        <v>30</v>
      </c>
      <c r="B6" s="17">
        <v>0.99949414114716006</v>
      </c>
      <c r="D6" t="s">
        <v>31</v>
      </c>
      <c r="E6" s="6">
        <v>0</v>
      </c>
    </row>
    <row r="7" spans="1:8" ht="14.45" x14ac:dyDescent="0.3">
      <c r="A7" t="s">
        <v>32</v>
      </c>
      <c r="B7" s="2">
        <v>3.4276703870275114</v>
      </c>
      <c r="D7" t="s">
        <v>33</v>
      </c>
      <c r="E7" s="8">
        <v>0</v>
      </c>
    </row>
    <row r="8" spans="1:8" ht="14.45" x14ac:dyDescent="0.3">
      <c r="A8" t="s">
        <v>34</v>
      </c>
      <c r="B8" s="2">
        <v>3.4955499167227666</v>
      </c>
      <c r="D8" t="s">
        <v>35</v>
      </c>
      <c r="E8" s="9">
        <v>0</v>
      </c>
    </row>
    <row r="9" spans="1:8" ht="14.45" x14ac:dyDescent="0.3">
      <c r="A9" t="s">
        <v>36</v>
      </c>
      <c r="B9" s="5">
        <v>122502.83307699495</v>
      </c>
      <c r="D9" t="s">
        <v>37</v>
      </c>
      <c r="E9" s="6">
        <v>0</v>
      </c>
    </row>
    <row r="10" spans="1:8" ht="14.45" x14ac:dyDescent="0.3">
      <c r="A10" t="s">
        <v>38</v>
      </c>
      <c r="B10" s="9">
        <v>0</v>
      </c>
      <c r="D10" t="s">
        <v>39</v>
      </c>
      <c r="E10" s="6">
        <v>0</v>
      </c>
    </row>
    <row r="11" spans="1:8" ht="14.45" x14ac:dyDescent="0.3">
      <c r="A11" t="s">
        <v>40</v>
      </c>
      <c r="B11" s="8">
        <v>-388.59671587671943</v>
      </c>
      <c r="D11" t="s">
        <v>41</v>
      </c>
      <c r="E11" s="6">
        <v>0</v>
      </c>
    </row>
    <row r="12" spans="1:8" ht="14.45" x14ac:dyDescent="0.3">
      <c r="A12" t="s">
        <v>42</v>
      </c>
      <c r="B12" s="8">
        <v>7370526.4715348529</v>
      </c>
    </row>
    <row r="13" spans="1:8" ht="14.45" x14ac:dyDescent="0.3">
      <c r="A13" t="s">
        <v>43</v>
      </c>
      <c r="B13" s="8">
        <v>3670.1364651790873</v>
      </c>
    </row>
    <row r="14" spans="1:8" ht="14.45" x14ac:dyDescent="0.3">
      <c r="A14" t="s">
        <v>44</v>
      </c>
      <c r="B14" s="8">
        <v>30.083085780156452</v>
      </c>
    </row>
    <row r="15" spans="1:8" ht="14.45" x14ac:dyDescent="0.3">
      <c r="A15" t="s">
        <v>45</v>
      </c>
      <c r="B15" s="8">
        <v>5.4848049901666016</v>
      </c>
    </row>
    <row r="16" spans="1:8" ht="14.45" x14ac:dyDescent="0.3">
      <c r="A16" t="s">
        <v>25</v>
      </c>
      <c r="B16" s="8">
        <v>4.1633438062882746</v>
      </c>
    </row>
    <row r="17" spans="1:2" ht="14.45" x14ac:dyDescent="0.3">
      <c r="A17" s="16" t="s">
        <v>27</v>
      </c>
      <c r="B17" s="18">
        <v>1.3173341170741291E-3</v>
      </c>
    </row>
    <row r="18" spans="1:2" ht="14.45" x14ac:dyDescent="0.3">
      <c r="A18" s="16" t="s">
        <v>46</v>
      </c>
      <c r="B18" s="17">
        <v>1.9421701612488538</v>
      </c>
    </row>
    <row r="19" spans="1:2" ht="14.45" x14ac:dyDescent="0.3">
      <c r="A19" t="s">
        <v>47</v>
      </c>
      <c r="B19" s="5">
        <v>0.3234261167508487</v>
      </c>
    </row>
    <row r="20" spans="1:2" ht="14.45" x14ac:dyDescent="0.3">
      <c r="A20" t="s">
        <v>48</v>
      </c>
      <c r="B20" s="10">
        <v>13.164678592344693</v>
      </c>
    </row>
    <row r="21" spans="1:2" ht="14.45" x14ac:dyDescent="0.3">
      <c r="A21" t="s">
        <v>49</v>
      </c>
      <c r="B21" s="9">
        <v>0.96332858789654574</v>
      </c>
    </row>
    <row r="22" spans="1:2" ht="14.45" x14ac:dyDescent="0.3">
      <c r="A22" t="s">
        <v>50</v>
      </c>
      <c r="B22" s="5">
        <v>6.0451199175184815E-2</v>
      </c>
    </row>
    <row r="23" spans="1:2" ht="14.45" x14ac:dyDescent="0.3">
      <c r="A23" t="s">
        <v>51</v>
      </c>
      <c r="B23" s="5">
        <v>3.5916740753553724</v>
      </c>
    </row>
    <row r="24" spans="1:2" ht="14.45" x14ac:dyDescent="0.3">
      <c r="A24" t="s">
        <v>52</v>
      </c>
      <c r="B24" s="5">
        <v>1.8994562571588873</v>
      </c>
    </row>
    <row r="25" spans="1:2" ht="14.45" x14ac:dyDescent="0.3">
      <c r="A25" t="s">
        <v>53</v>
      </c>
      <c r="B25" s="9">
        <v>0.38684618158003198</v>
      </c>
    </row>
  </sheetData>
  <mergeCells count="1">
    <mergeCell ref="G1:H1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81"/>
  <sheetViews>
    <sheetView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X1" sqref="X1:Y1"/>
    </sheetView>
  </sheetViews>
  <sheetFormatPr defaultRowHeight="15" x14ac:dyDescent="0.25"/>
  <cols>
    <col min="1" max="1" width="5" bestFit="1" customWidth="1"/>
    <col min="2" max="2" width="6.85546875" bestFit="1" customWidth="1"/>
    <col min="3" max="3" width="10.5703125" style="15" customWidth="1"/>
    <col min="4" max="4" width="9.140625" style="15"/>
    <col min="5" max="5" width="10.28515625" style="28" customWidth="1"/>
    <col min="6" max="6" width="12.7109375" style="98" bestFit="1" customWidth="1"/>
    <col min="7" max="9" width="11.85546875" style="15" customWidth="1"/>
    <col min="10" max="10" width="11" style="15" customWidth="1"/>
    <col min="11" max="11" width="10.42578125" style="15" customWidth="1"/>
    <col min="12" max="12" width="1.7109375" style="15" customWidth="1"/>
    <col min="13" max="19" width="9.140625" style="15"/>
    <col min="20" max="20" width="7.28515625" bestFit="1" customWidth="1"/>
    <col min="21" max="21" width="7.42578125" bestFit="1" customWidth="1"/>
    <col min="22" max="22" width="8.7109375" bestFit="1" customWidth="1"/>
  </cols>
  <sheetData>
    <row r="1" spans="1:25" s="26" customFormat="1" ht="45.75" thickBot="1" x14ac:dyDescent="0.3">
      <c r="A1" s="24" t="s">
        <v>0</v>
      </c>
      <c r="B1" s="24" t="s">
        <v>1</v>
      </c>
      <c r="C1" s="25" t="s">
        <v>85</v>
      </c>
      <c r="D1" s="19" t="s">
        <v>105</v>
      </c>
      <c r="E1" s="27" t="s">
        <v>86</v>
      </c>
      <c r="F1" s="96" t="s">
        <v>106</v>
      </c>
      <c r="G1" s="19" t="s">
        <v>69</v>
      </c>
      <c r="H1" s="19" t="s">
        <v>88</v>
      </c>
      <c r="I1" s="19" t="s">
        <v>70</v>
      </c>
      <c r="J1" s="21" t="s">
        <v>71</v>
      </c>
      <c r="K1" s="21" t="s">
        <v>72</v>
      </c>
      <c r="L1" s="20"/>
      <c r="M1" s="20"/>
      <c r="N1" s="20"/>
      <c r="O1" s="20"/>
      <c r="P1" s="20"/>
      <c r="Q1" s="25"/>
      <c r="R1" s="25"/>
      <c r="S1" s="25"/>
      <c r="T1" s="24" t="s">
        <v>17</v>
      </c>
      <c r="U1" s="24" t="s">
        <v>18</v>
      </c>
      <c r="V1" s="24" t="s">
        <v>19</v>
      </c>
      <c r="X1" s="109" t="s">
        <v>119</v>
      </c>
      <c r="Y1" s="109"/>
    </row>
    <row r="2" spans="1:25" ht="14.45" x14ac:dyDescent="0.3">
      <c r="A2" s="1">
        <v>2004</v>
      </c>
      <c r="B2" s="1">
        <v>1</v>
      </c>
      <c r="C2" s="15">
        <v>2676</v>
      </c>
      <c r="D2" s="95" t="s">
        <v>87</v>
      </c>
      <c r="E2" s="28">
        <v>2675.6425266055999</v>
      </c>
      <c r="F2" s="97" t="s">
        <v>87</v>
      </c>
      <c r="G2" s="23">
        <f>+'[1]System - Monthly'!$E473</f>
        <v>31996.063000000002</v>
      </c>
      <c r="I2" s="30">
        <f>+G2/C2</f>
        <v>11.956675261584454</v>
      </c>
      <c r="J2" s="23">
        <f t="shared" ref="J2:J33" si="0">+G2</f>
        <v>31996.063000000002</v>
      </c>
      <c r="T2" s="2">
        <v>0.35747339439831199</v>
      </c>
      <c r="U2" s="6">
        <v>1.33584975485169E-4</v>
      </c>
      <c r="V2" s="5">
        <v>6.5175224103538001E-2</v>
      </c>
    </row>
    <row r="3" spans="1:25" ht="14.45" x14ac:dyDescent="0.3">
      <c r="A3" s="1">
        <v>2004</v>
      </c>
      <c r="B3" s="1">
        <v>2</v>
      </c>
      <c r="C3" s="15">
        <v>2695</v>
      </c>
      <c r="D3" s="95"/>
      <c r="E3" s="28">
        <v>2686.6983360515601</v>
      </c>
      <c r="F3" s="97"/>
      <c r="G3" s="23">
        <f>+'[1]System - Monthly'!$E474</f>
        <v>35644.522000000004</v>
      </c>
      <c r="I3" s="30">
        <f t="shared" ref="I3:I66" si="1">+G3/C3</f>
        <v>13.22616771799629</v>
      </c>
      <c r="J3" s="23">
        <f t="shared" si="0"/>
        <v>35644.522000000004</v>
      </c>
      <c r="T3" s="2">
        <v>8.3016639484380903</v>
      </c>
      <c r="U3" s="6">
        <v>3.0803947860623699E-3</v>
      </c>
      <c r="V3" s="5">
        <v>1.51357504292708</v>
      </c>
    </row>
    <row r="4" spans="1:25" ht="14.45" x14ac:dyDescent="0.3">
      <c r="A4" s="1">
        <v>2004</v>
      </c>
      <c r="B4" s="1">
        <v>3</v>
      </c>
      <c r="C4" s="15">
        <v>2712</v>
      </c>
      <c r="D4" s="95"/>
      <c r="E4" s="28">
        <v>2708.42688225968</v>
      </c>
      <c r="F4" s="97"/>
      <c r="G4" s="23">
        <f>+'[1]System - Monthly'!$E475</f>
        <v>35181.342000000004</v>
      </c>
      <c r="I4" s="30">
        <f t="shared" si="1"/>
        <v>12.972471238938054</v>
      </c>
      <c r="J4" s="23">
        <f t="shared" si="0"/>
        <v>35181.342000000004</v>
      </c>
      <c r="T4" s="2">
        <v>3.57311774031814</v>
      </c>
      <c r="U4" s="6">
        <v>1.3175212906777799E-3</v>
      </c>
      <c r="V4" s="5">
        <v>0.65145757173211805</v>
      </c>
    </row>
    <row r="5" spans="1:25" ht="14.45" x14ac:dyDescent="0.3">
      <c r="A5" s="1">
        <v>2004</v>
      </c>
      <c r="B5" s="1">
        <v>4</v>
      </c>
      <c r="C5" s="15">
        <v>2733</v>
      </c>
      <c r="D5" s="95"/>
      <c r="E5" s="28">
        <v>2723.6159191808301</v>
      </c>
      <c r="F5" s="97"/>
      <c r="G5" s="23">
        <f>+'[1]System - Monthly'!$E476</f>
        <v>34463.788999999997</v>
      </c>
      <c r="I5" s="30">
        <f t="shared" si="1"/>
        <v>12.610241126966702</v>
      </c>
      <c r="J5" s="23">
        <f t="shared" si="0"/>
        <v>34463.788999999997</v>
      </c>
      <c r="T5" s="2">
        <v>9.3840808191744092</v>
      </c>
      <c r="U5" s="6">
        <v>3.4336190337264602E-3</v>
      </c>
      <c r="V5" s="5">
        <v>1.71092333018195</v>
      </c>
    </row>
    <row r="6" spans="1:25" ht="14.45" x14ac:dyDescent="0.3">
      <c r="A6" s="1">
        <v>2004</v>
      </c>
      <c r="B6" s="1">
        <v>5</v>
      </c>
      <c r="C6" s="15">
        <v>2749</v>
      </c>
      <c r="D6" s="95"/>
      <c r="E6" s="28">
        <v>2746.56489568283</v>
      </c>
      <c r="F6" s="97"/>
      <c r="G6" s="23">
        <f>+'[1]System - Monthly'!$E477</f>
        <v>35885.786999999997</v>
      </c>
      <c r="I6" s="30">
        <f t="shared" si="1"/>
        <v>13.05412404510731</v>
      </c>
      <c r="J6" s="23">
        <f t="shared" si="0"/>
        <v>35885.786999999997</v>
      </c>
      <c r="T6" s="2">
        <v>2.4351043171682298</v>
      </c>
      <c r="U6" s="6">
        <v>8.8581459336785199E-4</v>
      </c>
      <c r="V6" s="5">
        <v>0.44397281608625799</v>
      </c>
    </row>
    <row r="7" spans="1:25" ht="14.45" x14ac:dyDescent="0.3">
      <c r="A7" s="1">
        <v>2004</v>
      </c>
      <c r="B7" s="1">
        <v>6</v>
      </c>
      <c r="C7" s="15">
        <v>2767</v>
      </c>
      <c r="D7" s="95"/>
      <c r="E7" s="28">
        <v>2759.9628388207698</v>
      </c>
      <c r="F7" s="97"/>
      <c r="G7" s="23">
        <f>+'[1]System - Monthly'!$E478</f>
        <v>6972.2159999999967</v>
      </c>
      <c r="I7" s="30">
        <f t="shared" si="1"/>
        <v>2.5197744850018058</v>
      </c>
      <c r="J7" s="23">
        <f t="shared" si="0"/>
        <v>6972.2159999999967</v>
      </c>
      <c r="T7" s="2">
        <v>7.03716117923386</v>
      </c>
      <c r="U7" s="6">
        <v>2.5432458182991901E-3</v>
      </c>
      <c r="V7" s="5">
        <v>1.2830285109225199</v>
      </c>
    </row>
    <row r="8" spans="1:25" ht="14.45" x14ac:dyDescent="0.3">
      <c r="A8" s="1">
        <v>2004</v>
      </c>
      <c r="B8" s="1">
        <v>7</v>
      </c>
      <c r="C8" s="15">
        <v>2785</v>
      </c>
      <c r="D8" s="95"/>
      <c r="E8" s="28">
        <v>2779.49731654672</v>
      </c>
      <c r="F8" s="97"/>
      <c r="G8" s="23">
        <f>+'[1]System - Monthly'!$E479</f>
        <v>34983.300999999999</v>
      </c>
      <c r="I8" s="30">
        <f t="shared" si="1"/>
        <v>12.561328904847397</v>
      </c>
      <c r="J8" s="23">
        <f t="shared" si="0"/>
        <v>34983.300999999999</v>
      </c>
      <c r="T8" s="2">
        <v>5.5026834532759503</v>
      </c>
      <c r="U8" s="6">
        <v>1.9758288880703601E-3</v>
      </c>
      <c r="V8" s="5">
        <v>1.0032596351449901</v>
      </c>
    </row>
    <row r="9" spans="1:25" ht="14.45" x14ac:dyDescent="0.3">
      <c r="A9" s="1">
        <v>2004</v>
      </c>
      <c r="B9" s="1">
        <v>8</v>
      </c>
      <c r="C9" s="15">
        <v>2796</v>
      </c>
      <c r="D9" s="95"/>
      <c r="E9" s="28">
        <v>2796.8272291599801</v>
      </c>
      <c r="F9" s="97"/>
      <c r="G9" s="23">
        <f>+'[1]System - Monthly'!$E480</f>
        <v>60688.246999999996</v>
      </c>
      <c r="I9" s="30">
        <f t="shared" si="1"/>
        <v>21.705381616595133</v>
      </c>
      <c r="J9" s="23">
        <f t="shared" si="0"/>
        <v>60688.246999999996</v>
      </c>
      <c r="T9" s="2">
        <v>-0.82722915998238</v>
      </c>
      <c r="U9" s="6">
        <v>-2.95861645201137E-4</v>
      </c>
      <c r="V9" s="5">
        <v>-0.15082198208787201</v>
      </c>
    </row>
    <row r="10" spans="1:25" ht="14.45" x14ac:dyDescent="0.3">
      <c r="A10" s="1">
        <v>2004</v>
      </c>
      <c r="B10" s="1">
        <v>9</v>
      </c>
      <c r="C10" s="15">
        <v>2802</v>
      </c>
      <c r="D10" s="95"/>
      <c r="E10" s="28">
        <v>2805.4805787686901</v>
      </c>
      <c r="F10" s="97"/>
      <c r="G10" s="23">
        <f>+'[1]System - Monthly'!$E481</f>
        <v>35720.601999999999</v>
      </c>
      <c r="I10" s="30">
        <f t="shared" si="1"/>
        <v>12.748251962883653</v>
      </c>
      <c r="J10" s="23">
        <f t="shared" si="0"/>
        <v>35720.601999999999</v>
      </c>
      <c r="T10" s="2">
        <v>-3.4805787686905201</v>
      </c>
      <c r="U10" s="6">
        <v>-1.24217657697735E-3</v>
      </c>
      <c r="V10" s="5">
        <v>-0.63458569173027202</v>
      </c>
    </row>
    <row r="11" spans="1:25" ht="14.45" x14ac:dyDescent="0.3">
      <c r="A11" s="1">
        <v>2004</v>
      </c>
      <c r="B11" s="1">
        <v>10</v>
      </c>
      <c r="C11" s="15">
        <v>2809</v>
      </c>
      <c r="D11" s="95"/>
      <c r="E11" s="28">
        <v>2810.48774891007</v>
      </c>
      <c r="F11" s="97"/>
      <c r="G11" s="23">
        <f>+'[1]System - Monthly'!$E482</f>
        <v>33552.860999999997</v>
      </c>
      <c r="I11" s="30">
        <f t="shared" si="1"/>
        <v>11.944770736917052</v>
      </c>
      <c r="J11" s="23">
        <f t="shared" si="0"/>
        <v>33552.860999999997</v>
      </c>
      <c r="T11" s="2">
        <v>-1.48774891007042</v>
      </c>
      <c r="U11" s="6">
        <v>-5.2963649343909698E-4</v>
      </c>
      <c r="V11" s="5">
        <v>-0.27124918985045499</v>
      </c>
    </row>
    <row r="12" spans="1:25" ht="14.45" x14ac:dyDescent="0.3">
      <c r="A12" s="1">
        <v>2004</v>
      </c>
      <c r="B12" s="1">
        <v>11</v>
      </c>
      <c r="C12" s="15">
        <v>2830</v>
      </c>
      <c r="D12" s="95"/>
      <c r="E12" s="28">
        <v>2818.1574691791502</v>
      </c>
      <c r="F12" s="97"/>
      <c r="G12" s="23">
        <f>+'[1]System - Monthly'!$E483</f>
        <v>25226.362000000001</v>
      </c>
      <c r="I12" s="30">
        <f t="shared" si="1"/>
        <v>8.9139088339222621</v>
      </c>
      <c r="J12" s="23">
        <f t="shared" si="0"/>
        <v>25226.362000000001</v>
      </c>
      <c r="T12" s="2">
        <v>11.842530820847999</v>
      </c>
      <c r="U12" s="6">
        <v>4.1846398660240203E-3</v>
      </c>
      <c r="V12" s="5">
        <v>2.1591525755391099</v>
      </c>
    </row>
    <row r="13" spans="1:25" ht="14.45" x14ac:dyDescent="0.3">
      <c r="A13" s="1">
        <v>2004</v>
      </c>
      <c r="B13" s="1">
        <v>12</v>
      </c>
      <c r="C13" s="15">
        <v>2846</v>
      </c>
      <c r="D13" s="95">
        <f>AVERAGE(C2:C13)</f>
        <v>2766.6666666666665</v>
      </c>
      <c r="E13" s="28">
        <v>2843.80777864436</v>
      </c>
      <c r="F13" s="52">
        <f>AVERAGE(E2:E13)</f>
        <v>2762.9307933175201</v>
      </c>
      <c r="G13" s="23">
        <f>+'[1]System - Monthly'!$E484</f>
        <v>42759.711000000003</v>
      </c>
      <c r="H13" s="29">
        <f>SUM(G2:G13)</f>
        <v>413074.80300000001</v>
      </c>
      <c r="I13" s="30">
        <f t="shared" si="1"/>
        <v>15.024494378074492</v>
      </c>
      <c r="J13" s="23">
        <f t="shared" si="0"/>
        <v>42759.711000000003</v>
      </c>
      <c r="K13" s="38">
        <f>SUM(J2:J13)</f>
        <v>413074.80300000001</v>
      </c>
      <c r="T13" s="2">
        <v>2.1922213556358701</v>
      </c>
      <c r="U13" s="6">
        <v>7.7028157260571495E-4</v>
      </c>
      <c r="V13" s="5">
        <v>0.39968993602619901</v>
      </c>
    </row>
    <row r="14" spans="1:25" ht="14.45" x14ac:dyDescent="0.3">
      <c r="A14" s="1">
        <v>2005</v>
      </c>
      <c r="B14" s="1">
        <v>1</v>
      </c>
      <c r="C14" s="15">
        <v>2857</v>
      </c>
      <c r="D14" s="95"/>
      <c r="E14" s="28">
        <v>2856.2352612849199</v>
      </c>
      <c r="F14" s="52"/>
      <c r="G14" s="23">
        <f>+'[1]System - Monthly'!$E485</f>
        <v>42272.153000000006</v>
      </c>
      <c r="H14" s="29"/>
      <c r="I14" s="30">
        <f t="shared" si="1"/>
        <v>14.795993349667485</v>
      </c>
      <c r="J14" s="23">
        <f t="shared" si="0"/>
        <v>42272.153000000006</v>
      </c>
      <c r="K14" s="38" t="s">
        <v>87</v>
      </c>
      <c r="T14" s="2">
        <v>0.764738715079602</v>
      </c>
      <c r="U14" s="6">
        <v>2.67671933874554E-4</v>
      </c>
      <c r="V14" s="5">
        <v>0.139428606203987</v>
      </c>
    </row>
    <row r="15" spans="1:25" ht="14.45" x14ac:dyDescent="0.3">
      <c r="A15" s="1">
        <v>2005</v>
      </c>
      <c r="B15" s="1">
        <v>2</v>
      </c>
      <c r="C15" s="15">
        <v>2866</v>
      </c>
      <c r="D15" s="95"/>
      <c r="E15" s="28">
        <v>2866.6498208941998</v>
      </c>
      <c r="F15" s="52"/>
      <c r="G15" s="23">
        <f>+'[1]System - Monthly'!$E486</f>
        <v>31437.713999999996</v>
      </c>
      <c r="H15" s="29"/>
      <c r="I15" s="30">
        <f t="shared" si="1"/>
        <v>10.969195394277738</v>
      </c>
      <c r="J15" s="23">
        <f t="shared" si="0"/>
        <v>31437.713999999996</v>
      </c>
      <c r="K15" s="38"/>
      <c r="T15" s="2">
        <v>-0.64982089419845601</v>
      </c>
      <c r="U15" s="6">
        <v>-2.2673443621718599E-4</v>
      </c>
      <c r="V15" s="5">
        <v>-0.118476572159536</v>
      </c>
    </row>
    <row r="16" spans="1:25" ht="14.45" x14ac:dyDescent="0.3">
      <c r="A16" s="1">
        <v>2005</v>
      </c>
      <c r="B16" s="1">
        <v>3</v>
      </c>
      <c r="C16" s="15">
        <v>2869</v>
      </c>
      <c r="D16" s="95"/>
      <c r="E16" s="28">
        <v>2875.0822256338902</v>
      </c>
      <c r="F16" s="52"/>
      <c r="G16" s="23">
        <f>+'[1]System - Monthly'!$E487</f>
        <v>36216.087</v>
      </c>
      <c r="H16" s="29"/>
      <c r="I16" s="30">
        <f t="shared" si="1"/>
        <v>12.623243987452074</v>
      </c>
      <c r="J16" s="23">
        <f t="shared" si="0"/>
        <v>36216.087</v>
      </c>
      <c r="K16" s="38"/>
      <c r="T16" s="2">
        <v>-6.0822256338888101</v>
      </c>
      <c r="U16" s="6">
        <v>-2.1199810505015001E-3</v>
      </c>
      <c r="V16" s="5">
        <v>-1.10892285957172</v>
      </c>
    </row>
    <row r="17" spans="1:22" ht="14.45" x14ac:dyDescent="0.3">
      <c r="A17" s="1">
        <v>2005</v>
      </c>
      <c r="B17" s="1">
        <v>4</v>
      </c>
      <c r="C17" s="15">
        <v>2878</v>
      </c>
      <c r="D17" s="95"/>
      <c r="E17" s="28">
        <v>2876.11081714791</v>
      </c>
      <c r="F17" s="52"/>
      <c r="G17" s="23">
        <f>+'[1]System - Monthly'!$E488</f>
        <v>28119.7</v>
      </c>
      <c r="H17" s="29"/>
      <c r="I17" s="30">
        <f t="shared" si="1"/>
        <v>9.7705698401667824</v>
      </c>
      <c r="J17" s="23">
        <f t="shared" si="0"/>
        <v>28119.7</v>
      </c>
      <c r="K17" s="38"/>
      <c r="T17" s="2">
        <v>1.8891828520895599</v>
      </c>
      <c r="U17" s="6">
        <v>6.5642211677886103E-4</v>
      </c>
      <c r="V17" s="5">
        <v>0.34443938398476698</v>
      </c>
    </row>
    <row r="18" spans="1:22" ht="14.45" x14ac:dyDescent="0.3">
      <c r="A18" s="1">
        <v>2005</v>
      </c>
      <c r="B18" s="1">
        <v>5</v>
      </c>
      <c r="C18" s="15">
        <v>2886</v>
      </c>
      <c r="D18" s="95"/>
      <c r="E18" s="28">
        <v>2887.9151539634199</v>
      </c>
      <c r="F18" s="52"/>
      <c r="G18" s="23">
        <f>+'[1]System - Monthly'!$E489</f>
        <v>40374.649000000005</v>
      </c>
      <c r="H18" s="29"/>
      <c r="I18" s="30">
        <f t="shared" si="1"/>
        <v>13.989829868329871</v>
      </c>
      <c r="J18" s="23">
        <f t="shared" si="0"/>
        <v>40374.649000000005</v>
      </c>
      <c r="K18" s="38"/>
      <c r="T18" s="2">
        <v>-1.9151539634171999</v>
      </c>
      <c r="U18" s="6">
        <v>-6.6360151192557104E-4</v>
      </c>
      <c r="V18" s="5">
        <v>-0.34917448603018097</v>
      </c>
    </row>
    <row r="19" spans="1:22" ht="14.45" x14ac:dyDescent="0.3">
      <c r="A19" s="1">
        <v>2005</v>
      </c>
      <c r="B19" s="1">
        <v>6</v>
      </c>
      <c r="C19" s="15">
        <v>2892</v>
      </c>
      <c r="D19" s="95"/>
      <c r="E19" s="28">
        <v>2894.4956266259801</v>
      </c>
      <c r="F19" s="52"/>
      <c r="G19" s="23">
        <f>+'[1]System - Monthly'!$E490</f>
        <v>32342.498</v>
      </c>
      <c r="H19" s="29"/>
      <c r="I19" s="30">
        <f t="shared" si="1"/>
        <v>11.183436376210235</v>
      </c>
      <c r="J19" s="23">
        <f t="shared" si="0"/>
        <v>32342.498</v>
      </c>
      <c r="K19" s="38"/>
      <c r="T19" s="2">
        <v>-2.4956266259828199</v>
      </c>
      <c r="U19" s="6">
        <v>-8.62941433604019E-4</v>
      </c>
      <c r="V19" s="5">
        <v>-0.45500735768310702</v>
      </c>
    </row>
    <row r="20" spans="1:22" ht="14.45" x14ac:dyDescent="0.3">
      <c r="A20" s="1">
        <v>2005</v>
      </c>
      <c r="B20" s="1">
        <v>7</v>
      </c>
      <c r="C20" s="15">
        <v>2900</v>
      </c>
      <c r="D20" s="95"/>
      <c r="E20" s="28">
        <v>2900.2474828980799</v>
      </c>
      <c r="F20" s="52"/>
      <c r="G20" s="23">
        <f>+'[1]System - Monthly'!$E491</f>
        <v>37072.879999999997</v>
      </c>
      <c r="H20" s="29"/>
      <c r="I20" s="30">
        <f t="shared" si="1"/>
        <v>12.783751724137931</v>
      </c>
      <c r="J20" s="23">
        <f t="shared" si="0"/>
        <v>37072.879999999997</v>
      </c>
      <c r="K20" s="38"/>
      <c r="T20" s="2">
        <v>-0.247482898082581</v>
      </c>
      <c r="U20" s="6">
        <v>-8.5338930373303601E-5</v>
      </c>
      <c r="V20" s="5">
        <v>-4.5121549175636801E-2</v>
      </c>
    </row>
    <row r="21" spans="1:22" ht="14.45" x14ac:dyDescent="0.3">
      <c r="A21" s="1">
        <v>2005</v>
      </c>
      <c r="B21" s="1">
        <v>8</v>
      </c>
      <c r="C21" s="15">
        <v>2910</v>
      </c>
      <c r="D21" s="95"/>
      <c r="E21" s="28">
        <v>2909.0023240515102</v>
      </c>
      <c r="F21" s="52"/>
      <c r="G21" s="23">
        <f>+'[1]System - Monthly'!$E492</f>
        <v>42445.499000000003</v>
      </c>
      <c r="H21" s="29"/>
      <c r="I21" s="30">
        <f t="shared" si="1"/>
        <v>14.586082130584193</v>
      </c>
      <c r="J21" s="23">
        <f t="shared" si="0"/>
        <v>42445.499000000003</v>
      </c>
      <c r="K21" s="38"/>
      <c r="T21" s="2">
        <v>0.997675948489814</v>
      </c>
      <c r="U21" s="6">
        <v>3.4284396855320098E-4</v>
      </c>
      <c r="V21" s="5">
        <v>0.18189816233730999</v>
      </c>
    </row>
    <row r="22" spans="1:22" ht="14.45" x14ac:dyDescent="0.3">
      <c r="A22" s="1">
        <v>2005</v>
      </c>
      <c r="B22" s="1">
        <v>9</v>
      </c>
      <c r="C22" s="15">
        <v>2916</v>
      </c>
      <c r="D22" s="95"/>
      <c r="E22" s="28">
        <v>2919.3836379248201</v>
      </c>
      <c r="F22" s="52"/>
      <c r="G22" s="23">
        <f>+'[1]System - Monthly'!$E493</f>
        <v>32265.781999999999</v>
      </c>
      <c r="H22" s="29"/>
      <c r="I22" s="30">
        <f t="shared" si="1"/>
        <v>11.065082990397805</v>
      </c>
      <c r="J22" s="23">
        <f t="shared" si="0"/>
        <v>32265.781999999999</v>
      </c>
      <c r="K22" s="38"/>
      <c r="T22" s="2">
        <v>-3.38363792481596</v>
      </c>
      <c r="U22" s="6">
        <v>-1.1603696587160299E-3</v>
      </c>
      <c r="V22" s="5">
        <v>-0.61691125407052605</v>
      </c>
    </row>
    <row r="23" spans="1:22" ht="14.45" x14ac:dyDescent="0.3">
      <c r="A23" s="1">
        <v>2005</v>
      </c>
      <c r="B23" s="1">
        <v>10</v>
      </c>
      <c r="C23" s="15">
        <v>2925</v>
      </c>
      <c r="D23" s="95"/>
      <c r="E23" s="28">
        <v>2923.7700326629001</v>
      </c>
      <c r="F23" s="52"/>
      <c r="G23" s="23">
        <f>+'[1]System - Monthly'!$E494</f>
        <v>37587.832000000002</v>
      </c>
      <c r="H23" s="29"/>
      <c r="I23" s="30">
        <f t="shared" si="1"/>
        <v>12.850540854700855</v>
      </c>
      <c r="J23" s="23">
        <f t="shared" si="0"/>
        <v>37587.832000000002</v>
      </c>
      <c r="K23" s="38"/>
      <c r="T23" s="2">
        <v>1.2299673371003299</v>
      </c>
      <c r="U23" s="6">
        <v>4.2050165370951598E-4</v>
      </c>
      <c r="V23" s="5">
        <v>0.22424996682753001</v>
      </c>
    </row>
    <row r="24" spans="1:22" ht="14.45" x14ac:dyDescent="0.3">
      <c r="A24" s="1">
        <v>2005</v>
      </c>
      <c r="B24" s="1">
        <v>11</v>
      </c>
      <c r="C24" s="15">
        <v>2928</v>
      </c>
      <c r="D24" s="95"/>
      <c r="E24" s="28">
        <v>2934.3680704285298</v>
      </c>
      <c r="F24" s="52"/>
      <c r="G24" s="23">
        <f>+'[1]System - Monthly'!$E495</f>
        <v>36529.476000000002</v>
      </c>
      <c r="H24" s="29"/>
      <c r="I24" s="30">
        <f t="shared" si="1"/>
        <v>12.475913934426231</v>
      </c>
      <c r="J24" s="23">
        <f t="shared" si="0"/>
        <v>36529.476000000002</v>
      </c>
      <c r="K24" s="38"/>
      <c r="T24" s="2">
        <v>-6.36807042852843</v>
      </c>
      <c r="U24" s="6">
        <v>-2.1748874414372998E-3</v>
      </c>
      <c r="V24" s="5">
        <v>-1.1610386221470701</v>
      </c>
    </row>
    <row r="25" spans="1:22" ht="14.45" x14ac:dyDescent="0.3">
      <c r="A25" s="1">
        <v>2005</v>
      </c>
      <c r="B25" s="1">
        <v>12</v>
      </c>
      <c r="C25" s="15">
        <v>2938</v>
      </c>
      <c r="D25" s="95">
        <f>AVERAGE(C14:C25)</f>
        <v>2897.0833333333335</v>
      </c>
      <c r="E25" s="28">
        <v>2934.6186529625002</v>
      </c>
      <c r="F25" s="52">
        <f>AVERAGE(E14:E25)</f>
        <v>2898.1565922065552</v>
      </c>
      <c r="G25" s="23">
        <f>+'[1]System - Monthly'!$E496</f>
        <v>27499.935000000001</v>
      </c>
      <c r="H25" s="29">
        <f>SUM(G14:G25)</f>
        <v>424164.20500000002</v>
      </c>
      <c r="I25" s="30">
        <f t="shared" si="1"/>
        <v>9.3600867937372367</v>
      </c>
      <c r="J25" s="23">
        <f t="shared" si="0"/>
        <v>27499.935000000001</v>
      </c>
      <c r="K25" s="38">
        <f>SUM(J14:J25)</f>
        <v>424164.20500000002</v>
      </c>
      <c r="T25" s="2">
        <v>3.3813470375039301</v>
      </c>
      <c r="U25" s="6">
        <v>1.15090096579439E-3</v>
      </c>
      <c r="V25" s="5">
        <v>0.61649357517106895</v>
      </c>
    </row>
    <row r="26" spans="1:22" ht="14.45" x14ac:dyDescent="0.3">
      <c r="A26" s="1">
        <v>2006</v>
      </c>
      <c r="B26" s="1">
        <v>1</v>
      </c>
      <c r="C26" s="15">
        <v>2941</v>
      </c>
      <c r="D26" s="95"/>
      <c r="E26" s="28">
        <v>2948.0551426183101</v>
      </c>
      <c r="F26" s="52"/>
      <c r="G26" s="23">
        <f>+'[1]System - Monthly'!$E497</f>
        <v>40395.045999999995</v>
      </c>
      <c r="H26" s="29"/>
      <c r="I26" s="30">
        <f t="shared" si="1"/>
        <v>13.735139748384901</v>
      </c>
      <c r="J26" s="23">
        <f t="shared" si="0"/>
        <v>40395.045999999995</v>
      </c>
      <c r="K26" s="38"/>
      <c r="T26" s="2">
        <v>-7.0551426183074</v>
      </c>
      <c r="U26" s="6">
        <v>-2.3988924237699398E-3</v>
      </c>
      <c r="V26" s="5">
        <v>-1.2863069208397</v>
      </c>
    </row>
    <row r="27" spans="1:22" ht="14.45" x14ac:dyDescent="0.3">
      <c r="A27" s="1">
        <v>2006</v>
      </c>
      <c r="B27" s="1">
        <v>2</v>
      </c>
      <c r="C27" s="15">
        <v>2945</v>
      </c>
      <c r="D27" s="95"/>
      <c r="E27" s="28">
        <v>2947.28600434383</v>
      </c>
      <c r="F27" s="52"/>
      <c r="G27" s="23">
        <f>+'[1]System - Monthly'!$E498</f>
        <v>32254.328000000001</v>
      </c>
      <c r="H27" s="29"/>
      <c r="I27" s="30">
        <f t="shared" si="1"/>
        <v>10.952233616298813</v>
      </c>
      <c r="J27" s="23">
        <f t="shared" si="0"/>
        <v>32254.328000000001</v>
      </c>
      <c r="K27" s="38"/>
      <c r="T27" s="2">
        <v>-2.2860043438258799</v>
      </c>
      <c r="U27" s="6">
        <v>-7.7623237481354204E-4</v>
      </c>
      <c r="V27" s="5">
        <v>-0.41678862747615097</v>
      </c>
    </row>
    <row r="28" spans="1:22" ht="14.45" x14ac:dyDescent="0.3">
      <c r="A28" s="1">
        <v>2006</v>
      </c>
      <c r="B28" s="1">
        <v>3</v>
      </c>
      <c r="C28" s="15">
        <v>2944</v>
      </c>
      <c r="D28" s="95"/>
      <c r="E28" s="28">
        <v>2952.9729239752401</v>
      </c>
      <c r="F28" s="52"/>
      <c r="G28" s="23">
        <f>+'[1]System - Monthly'!$E499</f>
        <v>39801.924000000006</v>
      </c>
      <c r="H28" s="29"/>
      <c r="I28" s="30">
        <f t="shared" si="1"/>
        <v>13.519675271739132</v>
      </c>
      <c r="J28" s="23">
        <f t="shared" si="0"/>
        <v>39801.924000000006</v>
      </c>
      <c r="K28" s="38"/>
      <c r="T28" s="2">
        <v>-8.9729239752368795</v>
      </c>
      <c r="U28" s="6">
        <v>-3.0478681981103502E-3</v>
      </c>
      <c r="V28" s="5">
        <v>-1.6359604382150199</v>
      </c>
    </row>
    <row r="29" spans="1:22" ht="14.45" x14ac:dyDescent="0.3">
      <c r="A29" s="1">
        <v>2006</v>
      </c>
      <c r="B29" s="1">
        <v>4</v>
      </c>
      <c r="C29" s="15">
        <v>2944</v>
      </c>
      <c r="D29" s="95"/>
      <c r="E29" s="28">
        <v>2949.5772329346501</v>
      </c>
      <c r="F29" s="52"/>
      <c r="G29" s="23">
        <f>+'[1]System - Monthly'!$E500</f>
        <v>34942.094799999999</v>
      </c>
      <c r="H29" s="29"/>
      <c r="I29" s="30">
        <f t="shared" si="1"/>
        <v>11.868918070652173</v>
      </c>
      <c r="J29" s="23">
        <f t="shared" si="0"/>
        <v>34942.094799999999</v>
      </c>
      <c r="K29" s="38"/>
      <c r="T29" s="2">
        <v>-5.5772329346486904</v>
      </c>
      <c r="U29" s="6">
        <v>-1.8944405348670799E-3</v>
      </c>
      <c r="V29" s="5">
        <v>-1.01685163732308</v>
      </c>
    </row>
    <row r="30" spans="1:22" ht="14.45" x14ac:dyDescent="0.3">
      <c r="A30" s="1">
        <v>2006</v>
      </c>
      <c r="B30" s="1">
        <v>5</v>
      </c>
      <c r="C30" s="15">
        <v>2958</v>
      </c>
      <c r="D30" s="95"/>
      <c r="E30" s="28">
        <v>2950.7971432756099</v>
      </c>
      <c r="F30" s="52"/>
      <c r="G30" s="23">
        <f>+'[1]System - Monthly'!$E501</f>
        <v>36894.514999999999</v>
      </c>
      <c r="H30" s="29"/>
      <c r="I30" s="30">
        <f t="shared" si="1"/>
        <v>12.472790736984448</v>
      </c>
      <c r="J30" s="23">
        <f t="shared" si="0"/>
        <v>36894.514999999999</v>
      </c>
      <c r="K30" s="38"/>
      <c r="T30" s="2">
        <v>7.2028567243914896</v>
      </c>
      <c r="U30" s="6">
        <v>2.43504284124121E-3</v>
      </c>
      <c r="V30" s="5">
        <v>1.3132384355150399</v>
      </c>
    </row>
    <row r="31" spans="1:22" ht="14.45" x14ac:dyDescent="0.3">
      <c r="A31" s="1">
        <v>2006</v>
      </c>
      <c r="B31" s="1">
        <v>6</v>
      </c>
      <c r="C31" s="15">
        <v>2967</v>
      </c>
      <c r="D31" s="95"/>
      <c r="E31" s="28">
        <v>2969.2960043560402</v>
      </c>
      <c r="F31" s="52"/>
      <c r="G31" s="23">
        <f>+'[1]System - Monthly'!$E502</f>
        <v>25802.963</v>
      </c>
      <c r="H31" s="29"/>
      <c r="I31" s="30">
        <f t="shared" si="1"/>
        <v>8.6966508257499164</v>
      </c>
      <c r="J31" s="23">
        <f t="shared" si="0"/>
        <v>25802.963</v>
      </c>
      <c r="K31" s="38"/>
      <c r="T31" s="2">
        <v>-2.2960043560446999</v>
      </c>
      <c r="U31" s="6">
        <v>-7.7384710348658695E-4</v>
      </c>
      <c r="V31" s="5">
        <v>-0.41861184858187001</v>
      </c>
    </row>
    <row r="32" spans="1:22" ht="14.45" x14ac:dyDescent="0.3">
      <c r="A32" s="1">
        <v>2006</v>
      </c>
      <c r="B32" s="1">
        <v>7</v>
      </c>
      <c r="C32" s="15">
        <v>2971</v>
      </c>
      <c r="D32" s="95"/>
      <c r="E32" s="28">
        <v>2974.8241039495301</v>
      </c>
      <c r="F32" s="52"/>
      <c r="G32" s="23">
        <f>+'[1]System - Monthly'!$E503</f>
        <v>43081.181999999993</v>
      </c>
      <c r="H32" s="29"/>
      <c r="I32" s="30">
        <f t="shared" si="1"/>
        <v>14.500566139347018</v>
      </c>
      <c r="J32" s="23">
        <f t="shared" si="0"/>
        <v>43081.181999999993</v>
      </c>
      <c r="K32" s="38"/>
      <c r="T32" s="2">
        <v>-3.8241039495301301</v>
      </c>
      <c r="U32" s="6">
        <v>-1.2871437056648E-3</v>
      </c>
      <c r="V32" s="5">
        <v>-0.697217851206405</v>
      </c>
    </row>
    <row r="33" spans="1:22" ht="14.45" x14ac:dyDescent="0.3">
      <c r="A33" s="1">
        <v>2006</v>
      </c>
      <c r="B33" s="1">
        <v>8</v>
      </c>
      <c r="C33" s="15">
        <v>2971</v>
      </c>
      <c r="D33" s="95"/>
      <c r="E33" s="28">
        <v>2978.2487254204798</v>
      </c>
      <c r="F33" s="52"/>
      <c r="G33" s="23">
        <f>+'[1]System - Monthly'!$E504</f>
        <v>24518.351999999999</v>
      </c>
      <c r="H33" s="29"/>
      <c r="I33" s="30">
        <f t="shared" si="1"/>
        <v>8.252558734432851</v>
      </c>
      <c r="J33" s="23">
        <f t="shared" si="0"/>
        <v>24518.351999999999</v>
      </c>
      <c r="K33" s="38"/>
      <c r="T33" s="2">
        <v>-7.2487254204802403</v>
      </c>
      <c r="U33" s="6">
        <v>-2.4398267992191999E-3</v>
      </c>
      <c r="V33" s="5">
        <v>-1.32160130277668</v>
      </c>
    </row>
    <row r="34" spans="1:22" ht="14.45" x14ac:dyDescent="0.3">
      <c r="A34" s="1">
        <v>2006</v>
      </c>
      <c r="B34" s="1">
        <v>9</v>
      </c>
      <c r="C34" s="15">
        <v>2967</v>
      </c>
      <c r="D34" s="95"/>
      <c r="E34" s="28">
        <v>2977.0184217514002</v>
      </c>
      <c r="F34" s="52"/>
      <c r="G34" s="23">
        <f>+'[1]System - Monthly'!$E505</f>
        <v>31441.519</v>
      </c>
      <c r="H34" s="29"/>
      <c r="I34" s="30">
        <f t="shared" si="1"/>
        <v>10.597074148972025</v>
      </c>
      <c r="J34" s="23">
        <f t="shared" ref="J34:J65" si="2">+G34</f>
        <v>31441.519</v>
      </c>
      <c r="K34" s="38"/>
      <c r="T34" s="2">
        <v>-10.018421751404301</v>
      </c>
      <c r="U34" s="6">
        <v>-3.3766167008440402E-3</v>
      </c>
      <c r="V34" s="5">
        <v>-1.82657756645236</v>
      </c>
    </row>
    <row r="35" spans="1:22" ht="14.45" x14ac:dyDescent="0.3">
      <c r="A35" s="1">
        <v>2006</v>
      </c>
      <c r="B35" s="1">
        <v>10</v>
      </c>
      <c r="C35" s="15">
        <v>2974</v>
      </c>
      <c r="D35" s="95"/>
      <c r="E35" s="28">
        <v>2972.04980654579</v>
      </c>
      <c r="F35" s="52"/>
      <c r="G35" s="23">
        <f>+'[1]System - Monthly'!$E506</f>
        <v>39721.248000000007</v>
      </c>
      <c r="H35" s="29"/>
      <c r="I35" s="30">
        <f t="shared" si="1"/>
        <v>13.356169468728988</v>
      </c>
      <c r="J35" s="23">
        <f t="shared" si="2"/>
        <v>39721.248000000007</v>
      </c>
      <c r="K35" s="38"/>
      <c r="T35" s="2">
        <v>1.9501934542095101</v>
      </c>
      <c r="U35" s="6">
        <v>6.5574763087071703E-4</v>
      </c>
      <c r="V35" s="5">
        <v>0.35556295213884598</v>
      </c>
    </row>
    <row r="36" spans="1:22" ht="14.45" x14ac:dyDescent="0.3">
      <c r="A36" s="1">
        <v>2006</v>
      </c>
      <c r="B36" s="1">
        <v>11</v>
      </c>
      <c r="C36" s="15">
        <v>2986</v>
      </c>
      <c r="D36" s="95"/>
      <c r="E36" s="28">
        <v>2983.3033521860698</v>
      </c>
      <c r="F36" s="52"/>
      <c r="G36" s="23">
        <f>+'[1]System - Monthly'!$E507</f>
        <v>35758.380000000005</v>
      </c>
      <c r="H36" s="29"/>
      <c r="I36" s="30">
        <f t="shared" si="1"/>
        <v>11.97534494306765</v>
      </c>
      <c r="J36" s="23">
        <f t="shared" si="2"/>
        <v>35758.380000000005</v>
      </c>
      <c r="K36" s="38"/>
      <c r="T36" s="2">
        <v>2.6966478139347601</v>
      </c>
      <c r="U36" s="6">
        <v>9.0309705758029497E-4</v>
      </c>
      <c r="V36" s="5">
        <v>0.49165792015749499</v>
      </c>
    </row>
    <row r="37" spans="1:22" ht="14.45" x14ac:dyDescent="0.3">
      <c r="A37" s="1">
        <v>2006</v>
      </c>
      <c r="B37" s="1">
        <v>12</v>
      </c>
      <c r="C37" s="15">
        <v>2990</v>
      </c>
      <c r="D37" s="95">
        <f>AVERAGE(C26:C37)</f>
        <v>2963.1666666666665</v>
      </c>
      <c r="E37" s="28">
        <v>2995.4923027487098</v>
      </c>
      <c r="F37" s="52">
        <f>AVERAGE(E26:E37)</f>
        <v>2966.5767636754717</v>
      </c>
      <c r="G37" s="23">
        <f>+'[1]System - Monthly'!$E508</f>
        <v>37132.89</v>
      </c>
      <c r="H37" s="29">
        <f>SUM(G26:G37)</f>
        <v>421744.44180000003</v>
      </c>
      <c r="I37" s="30">
        <f t="shared" si="1"/>
        <v>12.419026755852842</v>
      </c>
      <c r="J37" s="23">
        <f t="shared" si="2"/>
        <v>37132.89</v>
      </c>
      <c r="K37" s="38">
        <f>SUM(J26:J37)</f>
        <v>421744.44180000003</v>
      </c>
      <c r="T37" s="2">
        <v>-5.4923027487088802</v>
      </c>
      <c r="U37" s="6">
        <v>-1.8368905514076501E-3</v>
      </c>
      <c r="V37" s="5">
        <v>-1.0013670054916699</v>
      </c>
    </row>
    <row r="38" spans="1:22" x14ac:dyDescent="0.25">
      <c r="A38" s="1">
        <v>2007</v>
      </c>
      <c r="B38" s="1">
        <v>1</v>
      </c>
      <c r="C38" s="15">
        <v>3002</v>
      </c>
      <c r="D38" s="95" t="s">
        <v>87</v>
      </c>
      <c r="E38" s="28">
        <v>2996.52399716012</v>
      </c>
      <c r="F38" s="52" t="s">
        <v>87</v>
      </c>
      <c r="G38" s="23">
        <f>+'[1]System - Monthly'!$E509</f>
        <v>35661.510999999999</v>
      </c>
      <c r="H38" s="29" t="s">
        <v>87</v>
      </c>
      <c r="I38" s="30">
        <f t="shared" si="1"/>
        <v>11.879250832778148</v>
      </c>
      <c r="J38" s="23">
        <f t="shared" si="2"/>
        <v>35661.510999999999</v>
      </c>
      <c r="K38" s="38"/>
      <c r="T38" s="2">
        <v>5.4760028398832201</v>
      </c>
      <c r="U38" s="6">
        <v>1.8241182011603E-3</v>
      </c>
      <c r="V38" s="5">
        <v>0.99839517534366995</v>
      </c>
    </row>
    <row r="39" spans="1:22" x14ac:dyDescent="0.25">
      <c r="A39" s="1">
        <v>2007</v>
      </c>
      <c r="B39" s="1">
        <v>2</v>
      </c>
      <c r="C39" s="15">
        <v>3004</v>
      </c>
      <c r="D39" s="95"/>
      <c r="E39" s="28">
        <v>3012.3851728659802</v>
      </c>
      <c r="F39" s="52"/>
      <c r="G39" s="23">
        <f>+'[1]System - Monthly'!$E510</f>
        <v>36794.046000000002</v>
      </c>
      <c r="H39" s="29"/>
      <c r="I39" s="30">
        <f t="shared" si="1"/>
        <v>12.24835086551265</v>
      </c>
      <c r="J39" s="23">
        <f t="shared" si="2"/>
        <v>36794.046000000002</v>
      </c>
      <c r="K39" s="38"/>
      <c r="T39" s="2">
        <v>-8.3851728659778892</v>
      </c>
      <c r="U39" s="6">
        <v>-2.7913358408714699E-3</v>
      </c>
      <c r="V39" s="5">
        <v>-1.5288005464207399</v>
      </c>
    </row>
    <row r="40" spans="1:22" x14ac:dyDescent="0.25">
      <c r="A40" s="1">
        <v>2007</v>
      </c>
      <c r="B40" s="1">
        <v>3</v>
      </c>
      <c r="C40" s="15">
        <v>3010</v>
      </c>
      <c r="D40" s="95"/>
      <c r="E40" s="28">
        <v>3009.3923089720702</v>
      </c>
      <c r="F40" s="52"/>
      <c r="G40" s="23">
        <f>+'[1]System - Monthly'!$E511</f>
        <v>35828</v>
      </c>
      <c r="H40" s="29"/>
      <c r="I40" s="30">
        <f t="shared" si="1"/>
        <v>11.902990033222592</v>
      </c>
      <c r="J40" s="23">
        <f t="shared" si="2"/>
        <v>35828</v>
      </c>
      <c r="K40" s="38"/>
      <c r="T40" s="2">
        <v>0.60769102792664897</v>
      </c>
      <c r="U40" s="6">
        <v>2.0189070695237501E-4</v>
      </c>
      <c r="V40" s="5">
        <v>0.110795375408268</v>
      </c>
    </row>
    <row r="41" spans="1:22" x14ac:dyDescent="0.25">
      <c r="A41" s="1">
        <v>2007</v>
      </c>
      <c r="B41" s="1">
        <v>4</v>
      </c>
      <c r="C41" s="15">
        <v>3022</v>
      </c>
      <c r="D41" s="95"/>
      <c r="E41" s="28">
        <v>3018.5834098995701</v>
      </c>
      <c r="F41" s="52"/>
      <c r="G41" s="23">
        <f>+'[1]System - Monthly'!$E512</f>
        <v>36343.536</v>
      </c>
      <c r="H41" s="29"/>
      <c r="I41" s="30">
        <f t="shared" si="1"/>
        <v>12.026318994043679</v>
      </c>
      <c r="J41" s="23">
        <f t="shared" si="2"/>
        <v>36343.536</v>
      </c>
      <c r="K41" s="38"/>
      <c r="T41" s="2">
        <v>3.4165901004284902</v>
      </c>
      <c r="U41" s="6">
        <v>1.13057250179632E-3</v>
      </c>
      <c r="V41" s="5">
        <v>0.62291915693518796</v>
      </c>
    </row>
    <row r="42" spans="1:22" x14ac:dyDescent="0.25">
      <c r="A42" s="1">
        <v>2007</v>
      </c>
      <c r="B42" s="1">
        <v>5</v>
      </c>
      <c r="C42" s="15">
        <v>3023</v>
      </c>
      <c r="D42" s="95"/>
      <c r="E42" s="28">
        <v>3031.5132987874899</v>
      </c>
      <c r="F42" s="52"/>
      <c r="G42" s="23">
        <f>+'[1]System - Monthly'!$E513</f>
        <v>36121.490999999995</v>
      </c>
      <c r="H42" s="29"/>
      <c r="I42" s="30">
        <f t="shared" si="1"/>
        <v>11.94888885213364</v>
      </c>
      <c r="J42" s="23">
        <f t="shared" si="2"/>
        <v>36121.490999999995</v>
      </c>
      <c r="K42" s="38"/>
      <c r="T42" s="2">
        <v>-8.5132987874926602</v>
      </c>
      <c r="U42" s="6">
        <v>-2.8161755830276702E-3</v>
      </c>
      <c r="V42" s="5">
        <v>-1.5521607063069101</v>
      </c>
    </row>
    <row r="43" spans="1:22" x14ac:dyDescent="0.25">
      <c r="A43" s="1">
        <v>2007</v>
      </c>
      <c r="B43" s="1">
        <v>6</v>
      </c>
      <c r="C43" s="15">
        <v>3027</v>
      </c>
      <c r="D43" s="95"/>
      <c r="E43" s="28">
        <v>3028.2208556730802</v>
      </c>
      <c r="F43" s="52"/>
      <c r="G43" s="23">
        <f>+'[1]System - Monthly'!$E514</f>
        <v>36709.942999999999</v>
      </c>
      <c r="H43" s="29"/>
      <c r="I43" s="30">
        <f t="shared" si="1"/>
        <v>12.127500165180045</v>
      </c>
      <c r="J43" s="23">
        <f t="shared" si="2"/>
        <v>36709.942999999999</v>
      </c>
      <c r="K43" s="38"/>
      <c r="T43" s="2">
        <v>-1.2208556730756801</v>
      </c>
      <c r="U43" s="6">
        <v>-4.0332199308743802E-4</v>
      </c>
      <c r="V43" s="5">
        <v>-0.222588711041592</v>
      </c>
    </row>
    <row r="44" spans="1:22" x14ac:dyDescent="0.25">
      <c r="A44" s="1">
        <v>2007</v>
      </c>
      <c r="B44" s="1">
        <v>7</v>
      </c>
      <c r="C44" s="15">
        <v>3028</v>
      </c>
      <c r="D44" s="95"/>
      <c r="E44" s="28">
        <v>3034.8142787616098</v>
      </c>
      <c r="F44" s="52"/>
      <c r="G44" s="23">
        <f>+'[1]System - Monthly'!$E515</f>
        <v>36530.919000000002</v>
      </c>
      <c r="H44" s="29"/>
      <c r="I44" s="30">
        <f t="shared" si="1"/>
        <v>12.064372192866578</v>
      </c>
      <c r="J44" s="23">
        <f t="shared" si="2"/>
        <v>36530.919000000002</v>
      </c>
      <c r="K44" s="38"/>
      <c r="T44" s="2">
        <v>-6.8142787616143297</v>
      </c>
      <c r="U44" s="6">
        <v>-2.2504223122900699E-3</v>
      </c>
      <c r="V44" s="5">
        <v>-1.24239216778559</v>
      </c>
    </row>
    <row r="45" spans="1:22" x14ac:dyDescent="0.25">
      <c r="A45" s="1">
        <v>2007</v>
      </c>
      <c r="B45" s="1">
        <v>8</v>
      </c>
      <c r="C45" s="15">
        <v>3038</v>
      </c>
      <c r="D45" s="95"/>
      <c r="E45" s="28">
        <v>3033.7982265382998</v>
      </c>
      <c r="F45" s="52"/>
      <c r="G45" s="23">
        <f>+'[1]System - Monthly'!$E516</f>
        <v>35002.255000000005</v>
      </c>
      <c r="H45" s="29"/>
      <c r="I45" s="30">
        <f t="shared" si="1"/>
        <v>11.521479591836735</v>
      </c>
      <c r="J45" s="23">
        <f t="shared" si="2"/>
        <v>35002.255000000005</v>
      </c>
      <c r="K45" s="38"/>
      <c r="T45" s="2">
        <v>4.2017734616965798</v>
      </c>
      <c r="U45" s="6">
        <v>1.38307223887313E-3</v>
      </c>
      <c r="V45" s="5">
        <v>0.76607526962757999</v>
      </c>
    </row>
    <row r="46" spans="1:22" x14ac:dyDescent="0.25">
      <c r="A46" s="1">
        <v>2007</v>
      </c>
      <c r="B46" s="1">
        <v>9</v>
      </c>
      <c r="C46" s="15">
        <v>3052</v>
      </c>
      <c r="D46" s="95"/>
      <c r="E46" s="28">
        <v>3047.6897578395901</v>
      </c>
      <c r="F46" s="52"/>
      <c r="G46" s="23">
        <f>+'[1]System - Monthly'!$E517</f>
        <v>38598.074000000001</v>
      </c>
      <c r="H46" s="29"/>
      <c r="I46" s="30">
        <f t="shared" si="1"/>
        <v>12.646813237221494</v>
      </c>
      <c r="J46" s="23">
        <f t="shared" si="2"/>
        <v>38598.074000000001</v>
      </c>
      <c r="K46" s="38"/>
      <c r="T46" s="2">
        <v>4.31024216041396</v>
      </c>
      <c r="U46" s="6">
        <v>1.4122680735301301E-3</v>
      </c>
      <c r="V46" s="5">
        <v>0.78585148754450795</v>
      </c>
    </row>
    <row r="47" spans="1:22" x14ac:dyDescent="0.25">
      <c r="A47" s="1">
        <v>2007</v>
      </c>
      <c r="B47" s="1">
        <v>10</v>
      </c>
      <c r="C47" s="15">
        <v>3056</v>
      </c>
      <c r="D47" s="95"/>
      <c r="E47" s="28">
        <v>3061.6363079878902</v>
      </c>
      <c r="F47" s="52"/>
      <c r="G47" s="23">
        <f>+'[1]System - Monthly'!$E518</f>
        <v>36140.720999999998</v>
      </c>
      <c r="H47" s="29"/>
      <c r="I47" s="30">
        <f t="shared" si="1"/>
        <v>11.826152159685863</v>
      </c>
      <c r="J47" s="23">
        <f t="shared" si="2"/>
        <v>36140.720999999998</v>
      </c>
      <c r="K47" s="38"/>
      <c r="T47" s="2">
        <v>-5.63630798788836</v>
      </c>
      <c r="U47" s="6">
        <v>-1.8443416190734199E-3</v>
      </c>
      <c r="V47" s="5">
        <v>-1.0276223125513799</v>
      </c>
    </row>
    <row r="48" spans="1:22" x14ac:dyDescent="0.25">
      <c r="A48" s="1">
        <v>2007</v>
      </c>
      <c r="B48" s="1">
        <v>11</v>
      </c>
      <c r="C48" s="15">
        <v>3059</v>
      </c>
      <c r="D48" s="95"/>
      <c r="E48" s="28">
        <v>3062.03658043417</v>
      </c>
      <c r="F48" s="52"/>
      <c r="G48" s="23">
        <f>+'[1]System - Monthly'!$E519</f>
        <v>37161.622000000003</v>
      </c>
      <c r="H48" s="29"/>
      <c r="I48" s="30">
        <f t="shared" si="1"/>
        <v>12.148290944753189</v>
      </c>
      <c r="J48" s="23">
        <f t="shared" si="2"/>
        <v>37161.622000000003</v>
      </c>
      <c r="K48" s="38"/>
      <c r="T48" s="2">
        <v>-3.0365804341695402</v>
      </c>
      <c r="U48" s="6">
        <v>-9.9267094938526894E-4</v>
      </c>
      <c r="V48" s="5">
        <v>-0.55363507720213401</v>
      </c>
    </row>
    <row r="49" spans="1:22" x14ac:dyDescent="0.25">
      <c r="A49" s="1">
        <v>2007</v>
      </c>
      <c r="B49" s="1">
        <v>12</v>
      </c>
      <c r="C49" s="15">
        <v>3064</v>
      </c>
      <c r="D49" s="95">
        <f>AVERAGE(C38:C49)</f>
        <v>3032.0833333333335</v>
      </c>
      <c r="E49" s="28">
        <v>3065.9507351892398</v>
      </c>
      <c r="F49" s="52">
        <f>AVERAGE(E38:E49)</f>
        <v>3033.5454108424256</v>
      </c>
      <c r="G49" s="23">
        <f>+'[1]System - Monthly'!$E520</f>
        <v>35999.500999999997</v>
      </c>
      <c r="H49" s="29">
        <f>SUM(G38:G49)</f>
        <v>436891.61900000001</v>
      </c>
      <c r="I49" s="30">
        <f t="shared" si="1"/>
        <v>11.749184399477805</v>
      </c>
      <c r="J49" s="23">
        <f t="shared" si="2"/>
        <v>35999.500999999997</v>
      </c>
      <c r="K49" s="38">
        <f>SUM(J38:J49)</f>
        <v>436891.61900000001</v>
      </c>
      <c r="T49" s="2">
        <v>-1.95073518924164</v>
      </c>
      <c r="U49" s="6">
        <v>-6.3666292077077101E-4</v>
      </c>
      <c r="V49" s="5">
        <v>-0.35566172229258902</v>
      </c>
    </row>
    <row r="50" spans="1:22" x14ac:dyDescent="0.25">
      <c r="A50" s="1">
        <v>2008</v>
      </c>
      <c r="B50" s="1">
        <v>1</v>
      </c>
      <c r="C50" s="15">
        <v>3073</v>
      </c>
      <c r="D50" s="95"/>
      <c r="E50" s="28">
        <v>3071.3078215093901</v>
      </c>
      <c r="F50" s="52"/>
      <c r="G50" s="23">
        <f>+'[1]System - Monthly'!$E521</f>
        <v>36110.541000000005</v>
      </c>
      <c r="H50" s="29"/>
      <c r="I50" s="30">
        <f t="shared" si="1"/>
        <v>11.750908232997073</v>
      </c>
      <c r="J50" s="23">
        <f t="shared" si="2"/>
        <v>36110.541000000005</v>
      </c>
      <c r="K50" s="38" t="s">
        <v>87</v>
      </c>
      <c r="T50" s="2">
        <v>1.6921784906080599</v>
      </c>
      <c r="U50" s="6">
        <v>5.5066010107649105E-4</v>
      </c>
      <c r="V50" s="5">
        <v>0.30852117689541703</v>
      </c>
    </row>
    <row r="51" spans="1:22" x14ac:dyDescent="0.25">
      <c r="A51" s="1">
        <v>2008</v>
      </c>
      <c r="B51" s="1">
        <v>2</v>
      </c>
      <c r="C51" s="15">
        <v>3083</v>
      </c>
      <c r="D51" s="95"/>
      <c r="E51" s="28">
        <v>3081.5571359416299</v>
      </c>
      <c r="F51" s="52"/>
      <c r="G51" s="23">
        <f>+'[1]System - Monthly'!$E522</f>
        <v>31206.652999999998</v>
      </c>
      <c r="H51" s="29"/>
      <c r="I51" s="30">
        <f t="shared" si="1"/>
        <v>10.122170937398637</v>
      </c>
      <c r="J51" s="23">
        <f t="shared" si="2"/>
        <v>31206.652999999998</v>
      </c>
      <c r="K51" s="38"/>
      <c r="T51" s="2">
        <v>1.4428640583719201</v>
      </c>
      <c r="U51" s="6">
        <v>4.6800650612128603E-4</v>
      </c>
      <c r="V51" s="5">
        <v>0.26306569895534199</v>
      </c>
    </row>
    <row r="52" spans="1:22" x14ac:dyDescent="0.25">
      <c r="A52" s="1">
        <v>2008</v>
      </c>
      <c r="B52" s="1">
        <v>3</v>
      </c>
      <c r="C52" s="15">
        <v>3095</v>
      </c>
      <c r="D52" s="95"/>
      <c r="E52" s="28">
        <v>3091.4015566213802</v>
      </c>
      <c r="F52" s="52"/>
      <c r="G52" s="23">
        <f>+'[1]System - Monthly'!$E523</f>
        <v>37033.506000000001</v>
      </c>
      <c r="H52" s="29"/>
      <c r="I52" s="30">
        <f t="shared" si="1"/>
        <v>11.965591599353797</v>
      </c>
      <c r="J52" s="23">
        <f t="shared" si="2"/>
        <v>37033.506000000001</v>
      </c>
      <c r="K52" s="38"/>
      <c r="T52" s="2">
        <v>3.5984433786202299</v>
      </c>
      <c r="U52" s="6">
        <v>1.16266345028117E-3</v>
      </c>
      <c r="V52" s="5">
        <v>0.65607498991699398</v>
      </c>
    </row>
    <row r="53" spans="1:22" x14ac:dyDescent="0.25">
      <c r="A53" s="1">
        <v>2008</v>
      </c>
      <c r="B53" s="1">
        <v>4</v>
      </c>
      <c r="C53" s="15">
        <v>3095</v>
      </c>
      <c r="D53" s="95"/>
      <c r="E53" s="28">
        <v>3104.09673878475</v>
      </c>
      <c r="F53" s="52"/>
      <c r="G53" s="23">
        <f>+'[1]System - Monthly'!$E524</f>
        <v>32584.448999999997</v>
      </c>
      <c r="H53" s="29"/>
      <c r="I53" s="30">
        <f t="shared" si="1"/>
        <v>10.528093376413569</v>
      </c>
      <c r="J53" s="23">
        <f t="shared" si="2"/>
        <v>32584.448999999997</v>
      </c>
      <c r="K53" s="38"/>
      <c r="T53" s="2">
        <v>-9.09673878474905</v>
      </c>
      <c r="U53" s="6">
        <v>-2.9391724668009901E-3</v>
      </c>
      <c r="V53" s="5">
        <v>-1.6585345880223801</v>
      </c>
    </row>
    <row r="54" spans="1:22" x14ac:dyDescent="0.25">
      <c r="A54" s="1">
        <v>2008</v>
      </c>
      <c r="B54" s="1">
        <v>5</v>
      </c>
      <c r="C54" s="15">
        <v>3099</v>
      </c>
      <c r="D54" s="95"/>
      <c r="E54" s="28">
        <v>3099.5359634325901</v>
      </c>
      <c r="F54" s="52"/>
      <c r="G54" s="23">
        <f>+'[1]System - Monthly'!$E525</f>
        <v>34399.455999999998</v>
      </c>
      <c r="H54" s="29"/>
      <c r="I54" s="30">
        <f t="shared" si="1"/>
        <v>11.100179412713779</v>
      </c>
      <c r="J54" s="23">
        <f t="shared" si="2"/>
        <v>34399.455999999998</v>
      </c>
      <c r="K54" s="38"/>
      <c r="T54" s="2">
        <v>-0.535963432589597</v>
      </c>
      <c r="U54" s="6">
        <v>-1.7294721929319001E-4</v>
      </c>
      <c r="V54" s="5">
        <v>-9.7717864819350103E-2</v>
      </c>
    </row>
    <row r="55" spans="1:22" x14ac:dyDescent="0.25">
      <c r="A55" s="1">
        <v>2008</v>
      </c>
      <c r="B55" s="1">
        <v>6</v>
      </c>
      <c r="C55" s="15">
        <v>3107</v>
      </c>
      <c r="D55" s="95"/>
      <c r="E55" s="28">
        <v>3106.5850379906201</v>
      </c>
      <c r="F55" s="52"/>
      <c r="G55" s="23">
        <f>+'[1]System - Monthly'!$E526</f>
        <v>35669.650999999998</v>
      </c>
      <c r="H55" s="29"/>
      <c r="I55" s="30">
        <f t="shared" si="1"/>
        <v>11.480415513356935</v>
      </c>
      <c r="J55" s="23">
        <f t="shared" si="2"/>
        <v>35669.650999999998</v>
      </c>
      <c r="K55" s="38"/>
      <c r="T55" s="2">
        <v>0.41496200937672301</v>
      </c>
      <c r="U55" s="6">
        <v>1.3355713208134E-4</v>
      </c>
      <c r="V55" s="5">
        <v>7.5656656913178202E-2</v>
      </c>
    </row>
    <row r="56" spans="1:22" x14ac:dyDescent="0.25">
      <c r="A56" s="1">
        <v>2008</v>
      </c>
      <c r="B56" s="1">
        <v>7</v>
      </c>
      <c r="C56" s="15">
        <v>3113</v>
      </c>
      <c r="D56" s="95"/>
      <c r="E56" s="28">
        <v>3114.87385029084</v>
      </c>
      <c r="F56" s="52"/>
      <c r="G56" s="23">
        <f>+'[1]System - Monthly'!$E527</f>
        <v>34632.569000000003</v>
      </c>
      <c r="H56" s="29"/>
      <c r="I56" s="30">
        <f t="shared" si="1"/>
        <v>11.125142627690332</v>
      </c>
      <c r="J56" s="23">
        <f t="shared" si="2"/>
        <v>34632.569000000003</v>
      </c>
      <c r="K56" s="38"/>
      <c r="T56" s="2">
        <v>-1.87385029084317</v>
      </c>
      <c r="U56" s="6">
        <v>-6.0194355632610505E-4</v>
      </c>
      <c r="V56" s="5">
        <v>-0.341643922473577</v>
      </c>
    </row>
    <row r="57" spans="1:22" x14ac:dyDescent="0.25">
      <c r="A57" s="1">
        <v>2008</v>
      </c>
      <c r="B57" s="1">
        <v>8</v>
      </c>
      <c r="C57" s="15">
        <v>3132</v>
      </c>
      <c r="D57" s="95"/>
      <c r="E57" s="28">
        <v>3120.01198135504</v>
      </c>
      <c r="F57" s="52"/>
      <c r="G57" s="23">
        <f>+'[1]System - Monthly'!$E528</f>
        <v>35471.712</v>
      </c>
      <c r="H57" s="29"/>
      <c r="I57" s="30">
        <f t="shared" si="1"/>
        <v>11.325578544061303</v>
      </c>
      <c r="J57" s="23">
        <f t="shared" si="2"/>
        <v>35471.712</v>
      </c>
      <c r="K57" s="38"/>
      <c r="T57" s="2">
        <v>11.988018644955901</v>
      </c>
      <c r="U57" s="6">
        <v>3.8275921599476102E-3</v>
      </c>
      <c r="V57" s="5">
        <v>2.1856781902817999</v>
      </c>
    </row>
    <row r="58" spans="1:22" x14ac:dyDescent="0.25">
      <c r="A58" s="1">
        <v>2008</v>
      </c>
      <c r="B58" s="1">
        <v>9</v>
      </c>
      <c r="C58" s="15">
        <v>3141</v>
      </c>
      <c r="D58" s="95"/>
      <c r="E58" s="28">
        <v>3143.8664680465899</v>
      </c>
      <c r="F58" s="52"/>
      <c r="G58" s="23">
        <f>+'[1]System - Monthly'!$E529</f>
        <v>35448.928</v>
      </c>
      <c r="H58" s="29"/>
      <c r="I58" s="30">
        <f t="shared" si="1"/>
        <v>11.285873288761541</v>
      </c>
      <c r="J58" s="23">
        <f t="shared" si="2"/>
        <v>35448.928</v>
      </c>
      <c r="K58" s="38"/>
      <c r="T58" s="2">
        <v>-2.86646804658676</v>
      </c>
      <c r="U58" s="6">
        <v>-9.1259727685029E-4</v>
      </c>
      <c r="V58" s="5">
        <v>-0.52261986556056095</v>
      </c>
    </row>
    <row r="59" spans="1:22" x14ac:dyDescent="0.25">
      <c r="A59" s="1">
        <v>2008</v>
      </c>
      <c r="B59" s="1">
        <v>10</v>
      </c>
      <c r="C59" s="15">
        <v>3150</v>
      </c>
      <c r="D59" s="95"/>
      <c r="E59" s="28">
        <v>3147.4705459940501</v>
      </c>
      <c r="F59" s="52"/>
      <c r="G59" s="23">
        <f>+'[1]System - Monthly'!$E530</f>
        <v>37888.816000000006</v>
      </c>
      <c r="H59" s="29"/>
      <c r="I59" s="30">
        <f t="shared" si="1"/>
        <v>12.028195555555557</v>
      </c>
      <c r="J59" s="23">
        <f t="shared" si="2"/>
        <v>37888.816000000006</v>
      </c>
      <c r="K59" s="38"/>
      <c r="T59" s="2">
        <v>2.5294540059503601</v>
      </c>
      <c r="U59" s="6">
        <v>8.0300127173027198E-4</v>
      </c>
      <c r="V59" s="5">
        <v>0.461174829457979</v>
      </c>
    </row>
    <row r="60" spans="1:22" x14ac:dyDescent="0.25">
      <c r="A60" s="1">
        <v>2008</v>
      </c>
      <c r="B60" s="1">
        <v>11</v>
      </c>
      <c r="C60" s="15">
        <v>3155</v>
      </c>
      <c r="D60" s="95"/>
      <c r="E60" s="28">
        <v>3158.3496329868799</v>
      </c>
      <c r="F60" s="52"/>
      <c r="G60" s="23">
        <f>+'[1]System - Monthly'!$E531</f>
        <v>36155.986999999994</v>
      </c>
      <c r="H60" s="29"/>
      <c r="I60" s="30">
        <f t="shared" si="1"/>
        <v>11.459900792393025</v>
      </c>
      <c r="J60" s="23">
        <f t="shared" si="2"/>
        <v>36155.986999999994</v>
      </c>
      <c r="K60" s="38"/>
      <c r="T60" s="2">
        <v>-3.3496329868839898</v>
      </c>
      <c r="U60" s="6">
        <v>-1.0616903286478599E-3</v>
      </c>
      <c r="V60" s="5">
        <v>-0.61071140959238401</v>
      </c>
    </row>
    <row r="61" spans="1:22" x14ac:dyDescent="0.25">
      <c r="A61" s="1">
        <v>2008</v>
      </c>
      <c r="B61" s="1">
        <v>12</v>
      </c>
      <c r="C61" s="15">
        <v>3170</v>
      </c>
      <c r="D61" s="95">
        <f>AVERAGE(C50:C61)</f>
        <v>3117.75</v>
      </c>
      <c r="E61" s="28">
        <v>3161.2045503053901</v>
      </c>
      <c r="F61" s="52">
        <f>AVERAGE(E50:E61)</f>
        <v>3116.6884402715955</v>
      </c>
      <c r="G61" s="23">
        <f>+'[1]System - Monthly'!$E532</f>
        <v>36251.615000000005</v>
      </c>
      <c r="H61" s="29">
        <f>SUM(G50:G61)</f>
        <v>422853.88300000003</v>
      </c>
      <c r="I61" s="30">
        <f t="shared" si="1"/>
        <v>11.435840694006311</v>
      </c>
      <c r="J61" s="23">
        <f t="shared" si="2"/>
        <v>36251.615000000005</v>
      </c>
      <c r="K61" s="38">
        <f>SUM(J50:J61)</f>
        <v>422853.88300000003</v>
      </c>
      <c r="T61" s="2">
        <v>8.7954496946122198</v>
      </c>
      <c r="U61" s="6">
        <v>2.77458980902594E-3</v>
      </c>
      <c r="V61" s="5">
        <v>1.6036029923363</v>
      </c>
    </row>
    <row r="62" spans="1:22" x14ac:dyDescent="0.25">
      <c r="A62" s="1">
        <v>2009</v>
      </c>
      <c r="B62" s="1">
        <v>1</v>
      </c>
      <c r="C62" s="15">
        <v>3191</v>
      </c>
      <c r="D62" s="95"/>
      <c r="E62" s="28">
        <v>3180.4686823206798</v>
      </c>
      <c r="F62" s="52"/>
      <c r="G62" s="23">
        <f>+'[1]System - Monthly'!$E533</f>
        <v>33389.081999999995</v>
      </c>
      <c r="H62" s="29"/>
      <c r="I62" s="30">
        <f t="shared" si="1"/>
        <v>10.463516765904103</v>
      </c>
      <c r="J62" s="23">
        <f t="shared" si="2"/>
        <v>33389.081999999995</v>
      </c>
      <c r="K62" s="38"/>
      <c r="T62" s="2">
        <v>10.5313176793184</v>
      </c>
      <c r="U62" s="6">
        <v>3.3003189217544202E-3</v>
      </c>
      <c r="V62" s="5">
        <v>1.92008972027253</v>
      </c>
    </row>
    <row r="63" spans="1:22" x14ac:dyDescent="0.25">
      <c r="A63" s="1">
        <v>2009</v>
      </c>
      <c r="B63" s="1">
        <v>2</v>
      </c>
      <c r="C63" s="15">
        <v>3202</v>
      </c>
      <c r="D63" s="95"/>
      <c r="E63" s="28">
        <v>3201.9536709079098</v>
      </c>
      <c r="F63" s="52"/>
      <c r="G63" s="23">
        <f>+'[1]System - Monthly'!$E534</f>
        <v>37059.944999999992</v>
      </c>
      <c r="H63" s="29"/>
      <c r="I63" s="30">
        <f t="shared" si="1"/>
        <v>11.573999063085569</v>
      </c>
      <c r="J63" s="23">
        <f t="shared" si="2"/>
        <v>37059.944999999992</v>
      </c>
      <c r="K63" s="38"/>
      <c r="T63" s="2">
        <v>4.63290920920372E-2</v>
      </c>
      <c r="U63" s="6">
        <v>1.44687982798367E-5</v>
      </c>
      <c r="V63" s="5">
        <v>8.4468075300941393E-3</v>
      </c>
    </row>
    <row r="64" spans="1:22" x14ac:dyDescent="0.25">
      <c r="A64" s="1">
        <v>2009</v>
      </c>
      <c r="B64" s="1">
        <v>3</v>
      </c>
      <c r="C64" s="15">
        <v>3203</v>
      </c>
      <c r="D64" s="95"/>
      <c r="E64" s="28">
        <v>3209.1142992744499</v>
      </c>
      <c r="F64" s="52"/>
      <c r="G64" s="23">
        <f>+'[1]System - Monthly'!$E535</f>
        <v>35879.706999999995</v>
      </c>
      <c r="H64" s="29"/>
      <c r="I64" s="30">
        <f t="shared" si="1"/>
        <v>11.201906650015609</v>
      </c>
      <c r="J64" s="23">
        <f t="shared" si="2"/>
        <v>35879.706999999995</v>
      </c>
      <c r="K64" s="38"/>
      <c r="T64" s="2">
        <v>-6.11429927445079</v>
      </c>
      <c r="U64" s="6">
        <v>-1.9089289024198501E-3</v>
      </c>
      <c r="V64" s="5">
        <v>-1.1147705862674699</v>
      </c>
    </row>
    <row r="65" spans="1:22" x14ac:dyDescent="0.25">
      <c r="A65" s="1">
        <v>2009</v>
      </c>
      <c r="B65" s="1">
        <v>4</v>
      </c>
      <c r="C65" s="15">
        <v>3206</v>
      </c>
      <c r="D65" s="95"/>
      <c r="E65" s="28">
        <v>3207.8944771628298</v>
      </c>
      <c r="F65" s="52"/>
      <c r="G65" s="23">
        <f>+'[1]System - Monthly'!$E536</f>
        <v>32106.958000000006</v>
      </c>
      <c r="H65" s="29"/>
      <c r="I65" s="30">
        <f t="shared" si="1"/>
        <v>10.014646912039927</v>
      </c>
      <c r="J65" s="23">
        <f t="shared" si="2"/>
        <v>32106.958000000006</v>
      </c>
      <c r="K65" s="38"/>
      <c r="T65" s="2">
        <v>-1.8944771628266599</v>
      </c>
      <c r="U65" s="6">
        <v>-5.9091614561031203E-4</v>
      </c>
      <c r="V65" s="5">
        <v>-0.34540465271293402</v>
      </c>
    </row>
    <row r="66" spans="1:22" x14ac:dyDescent="0.25">
      <c r="A66" s="1">
        <v>2009</v>
      </c>
      <c r="B66" s="1">
        <v>5</v>
      </c>
      <c r="C66" s="15">
        <v>3212</v>
      </c>
      <c r="D66" s="95"/>
      <c r="E66" s="28">
        <v>3212.3906548642999</v>
      </c>
      <c r="F66" s="52"/>
      <c r="G66" s="23">
        <f>+'[1]System - Monthly'!$E537</f>
        <v>37151.982000000004</v>
      </c>
      <c r="H66" s="29"/>
      <c r="I66" s="30">
        <f t="shared" si="1"/>
        <v>11.566619551681196</v>
      </c>
      <c r="J66" s="23">
        <f t="shared" ref="J66:J97" si="3">+G66</f>
        <v>37151.982000000004</v>
      </c>
      <c r="K66" s="38"/>
      <c r="T66" s="2">
        <v>-0.39065486430354202</v>
      </c>
      <c r="U66" s="6">
        <v>-1.21623556757018E-4</v>
      </c>
      <c r="V66" s="5">
        <v>-7.1224932336505203E-2</v>
      </c>
    </row>
    <row r="67" spans="1:22" x14ac:dyDescent="0.25">
      <c r="A67" s="1">
        <v>2009</v>
      </c>
      <c r="B67" s="1">
        <v>6</v>
      </c>
      <c r="C67" s="15">
        <v>3210</v>
      </c>
      <c r="D67" s="95"/>
      <c r="E67" s="28">
        <v>3218.8912992170199</v>
      </c>
      <c r="F67" s="52"/>
      <c r="G67" s="23">
        <f>+'[1]System - Monthly'!$E538</f>
        <v>35411.127</v>
      </c>
      <c r="H67" s="29"/>
      <c r="I67" s="30">
        <f t="shared" ref="I67:I128" si="4">+G67/C67</f>
        <v>11.031503738317758</v>
      </c>
      <c r="J67" s="23">
        <f t="shared" si="3"/>
        <v>35411.127</v>
      </c>
      <c r="K67" s="38"/>
      <c r="T67" s="2">
        <v>-8.8912992170176004</v>
      </c>
      <c r="U67" s="6">
        <v>-2.7698751454883499E-3</v>
      </c>
      <c r="V67" s="5">
        <v>-1.6210784582055899</v>
      </c>
    </row>
    <row r="68" spans="1:22" x14ac:dyDescent="0.25">
      <c r="A68" s="1">
        <v>2009</v>
      </c>
      <c r="B68" s="1">
        <v>7</v>
      </c>
      <c r="C68" s="15">
        <v>3210</v>
      </c>
      <c r="D68" s="95"/>
      <c r="E68" s="28">
        <v>3213.8506243684201</v>
      </c>
      <c r="F68" s="52"/>
      <c r="G68" s="23">
        <f>+'[1]System - Monthly'!$E539</f>
        <v>36043.606999999996</v>
      </c>
      <c r="H68" s="29"/>
      <c r="I68" s="30">
        <f t="shared" si="4"/>
        <v>11.228538006230529</v>
      </c>
      <c r="J68" s="23">
        <f t="shared" si="3"/>
        <v>36043.606999999996</v>
      </c>
      <c r="K68" s="38"/>
      <c r="T68" s="2">
        <v>-3.8506243684182699</v>
      </c>
      <c r="U68" s="6">
        <v>-1.19957145433591E-3</v>
      </c>
      <c r="V68" s="5">
        <v>-0.70205310404323096</v>
      </c>
    </row>
    <row r="69" spans="1:22" x14ac:dyDescent="0.25">
      <c r="A69" s="1">
        <v>2009</v>
      </c>
      <c r="B69" s="1">
        <v>8</v>
      </c>
      <c r="C69" s="15">
        <v>3214</v>
      </c>
      <c r="D69" s="95"/>
      <c r="E69" s="28">
        <v>3215.6614991799702</v>
      </c>
      <c r="F69" s="52"/>
      <c r="G69" s="23">
        <f>+'[1]System - Monthly'!$E540</f>
        <v>34779.288999999997</v>
      </c>
      <c r="H69" s="29"/>
      <c r="I69" s="30">
        <f t="shared" si="4"/>
        <v>10.821185127566894</v>
      </c>
      <c r="J69" s="23">
        <f t="shared" si="3"/>
        <v>34779.288999999997</v>
      </c>
      <c r="K69" s="38"/>
      <c r="T69" s="2">
        <v>-1.6614991799724499</v>
      </c>
      <c r="U69" s="6">
        <v>-5.1695680770767001E-4</v>
      </c>
      <c r="V69" s="5">
        <v>-0.302927667064054</v>
      </c>
    </row>
    <row r="70" spans="1:22" x14ac:dyDescent="0.25">
      <c r="A70" s="1">
        <v>2009</v>
      </c>
      <c r="B70" s="1">
        <v>9</v>
      </c>
      <c r="C70" s="15">
        <v>3219</v>
      </c>
      <c r="D70" s="95"/>
      <c r="E70" s="28">
        <v>3220.4215427776599</v>
      </c>
      <c r="F70" s="52"/>
      <c r="G70" s="23">
        <f>+'[1]System - Monthly'!$E541</f>
        <v>36042.716999999997</v>
      </c>
      <c r="H70" s="29"/>
      <c r="I70" s="30">
        <f t="shared" si="4"/>
        <v>11.196867660764212</v>
      </c>
      <c r="J70" s="23">
        <f t="shared" si="3"/>
        <v>36042.716999999997</v>
      </c>
      <c r="K70" s="38"/>
      <c r="T70" s="2">
        <v>-1.4215427776557601</v>
      </c>
      <c r="U70" s="6">
        <v>-4.4161005829628999E-4</v>
      </c>
      <c r="V70" s="5">
        <v>-0.259178362804943</v>
      </c>
    </row>
    <row r="71" spans="1:22" x14ac:dyDescent="0.25">
      <c r="A71" s="1">
        <v>2009</v>
      </c>
      <c r="B71" s="1">
        <v>10</v>
      </c>
      <c r="C71" s="15">
        <v>3228</v>
      </c>
      <c r="D71" s="95"/>
      <c r="E71" s="28">
        <v>3225.4747414548901</v>
      </c>
      <c r="F71" s="52"/>
      <c r="G71" s="23">
        <f>+'[1]System - Monthly'!$E542</f>
        <v>34862.544000000002</v>
      </c>
      <c r="H71" s="29"/>
      <c r="I71" s="30">
        <f t="shared" si="4"/>
        <v>10.800044609665427</v>
      </c>
      <c r="J71" s="23">
        <f t="shared" si="3"/>
        <v>34862.544000000002</v>
      </c>
      <c r="K71" s="38"/>
      <c r="T71" s="2">
        <v>2.5252585451130498</v>
      </c>
      <c r="U71" s="6">
        <v>7.8229818621841597E-4</v>
      </c>
      <c r="V71" s="5">
        <v>0.46040990511794699</v>
      </c>
    </row>
    <row r="72" spans="1:22" x14ac:dyDescent="0.25">
      <c r="A72" s="1">
        <v>2009</v>
      </c>
      <c r="B72" s="1">
        <v>11</v>
      </c>
      <c r="C72" s="15">
        <v>3247</v>
      </c>
      <c r="D72" s="95"/>
      <c r="E72" s="28">
        <v>3235.8332282687302</v>
      </c>
      <c r="F72" s="52"/>
      <c r="G72" s="23">
        <f>+'[1]System - Monthly'!$E543</f>
        <v>33717.418999999994</v>
      </c>
      <c r="H72" s="29"/>
      <c r="I72" s="30">
        <f t="shared" si="4"/>
        <v>10.384175854635046</v>
      </c>
      <c r="J72" s="23">
        <f t="shared" si="3"/>
        <v>33717.418999999994</v>
      </c>
      <c r="K72" s="38"/>
      <c r="T72" s="2">
        <v>11.166771731273499</v>
      </c>
      <c r="U72" s="6">
        <v>3.4391043213038101E-3</v>
      </c>
      <c r="V72" s="5">
        <v>2.03594690263259</v>
      </c>
    </row>
    <row r="73" spans="1:22" x14ac:dyDescent="0.25">
      <c r="A73" s="1">
        <v>2009</v>
      </c>
      <c r="B73" s="1">
        <v>12</v>
      </c>
      <c r="C73" s="15">
        <v>3259</v>
      </c>
      <c r="D73" s="95">
        <f>AVERAGE(C62:C73)</f>
        <v>3216.75</v>
      </c>
      <c r="E73" s="28">
        <v>3257.81228934399</v>
      </c>
      <c r="F73" s="52">
        <f>AVERAGE(E62:E73)</f>
        <v>3216.6472507617377</v>
      </c>
      <c r="G73" s="23">
        <f>+'[1]System - Monthly'!$E544</f>
        <v>35254.038999999997</v>
      </c>
      <c r="H73" s="29">
        <f>SUM(G62:G73)</f>
        <v>421698.41599999997</v>
      </c>
      <c r="I73" s="30">
        <f t="shared" si="4"/>
        <v>10.817440625958882</v>
      </c>
      <c r="J73" s="23">
        <f t="shared" si="3"/>
        <v>35254.038999999997</v>
      </c>
      <c r="K73" s="38">
        <f>SUM(J62:J73)</f>
        <v>421698.41599999997</v>
      </c>
      <c r="T73" s="2">
        <v>1.18771065600549</v>
      </c>
      <c r="U73" s="6">
        <v>3.6444021356412803E-4</v>
      </c>
      <c r="V73" s="5">
        <v>0.21654564895832601</v>
      </c>
    </row>
    <row r="74" spans="1:22" x14ac:dyDescent="0.25">
      <c r="A74" s="1">
        <v>2010</v>
      </c>
      <c r="B74" s="1">
        <v>1</v>
      </c>
      <c r="C74" s="15">
        <v>3262</v>
      </c>
      <c r="D74" s="95" t="s">
        <v>87</v>
      </c>
      <c r="E74" s="28">
        <v>3266.1480721611401</v>
      </c>
      <c r="F74" s="52" t="s">
        <v>87</v>
      </c>
      <c r="G74" s="23">
        <f>+'[1]System - Monthly'!$E545</f>
        <v>35893.148999999998</v>
      </c>
      <c r="H74" s="29" t="s">
        <v>87</v>
      </c>
      <c r="I74" s="30">
        <f t="shared" si="4"/>
        <v>11.003417841814837</v>
      </c>
      <c r="J74" s="23">
        <f t="shared" si="3"/>
        <v>35893.148999999998</v>
      </c>
      <c r="K74" s="38"/>
      <c r="T74" s="2">
        <v>-4.1480721611392299</v>
      </c>
      <c r="U74" s="6">
        <v>-1.2716346294111701E-3</v>
      </c>
      <c r="V74" s="5">
        <v>-0.75628434713286496</v>
      </c>
    </row>
    <row r="75" spans="1:22" x14ac:dyDescent="0.25">
      <c r="A75" s="1">
        <v>2010</v>
      </c>
      <c r="B75" s="1">
        <v>2</v>
      </c>
      <c r="C75" s="15">
        <v>3275</v>
      </c>
      <c r="D75" s="95"/>
      <c r="E75" s="28">
        <v>3267.2113753379899</v>
      </c>
      <c r="F75" s="52"/>
      <c r="G75" s="23">
        <f>+'[1]System - Monthly'!$E546</f>
        <v>34964.942999999999</v>
      </c>
      <c r="H75" s="29"/>
      <c r="I75" s="30">
        <f t="shared" si="4"/>
        <v>10.676318473282443</v>
      </c>
      <c r="J75" s="23">
        <f t="shared" si="3"/>
        <v>34964.942999999999</v>
      </c>
      <c r="K75" s="38"/>
      <c r="T75" s="2">
        <v>7.7886246620087096</v>
      </c>
      <c r="U75" s="6">
        <v>2.3782060036667799E-3</v>
      </c>
      <c r="V75" s="5">
        <v>1.42003675171177</v>
      </c>
    </row>
    <row r="76" spans="1:22" x14ac:dyDescent="0.25">
      <c r="A76" s="1">
        <v>2010</v>
      </c>
      <c r="B76" s="1">
        <v>3</v>
      </c>
      <c r="C76" s="15">
        <v>3281</v>
      </c>
      <c r="D76" s="95"/>
      <c r="E76" s="28">
        <v>3284.4138467219</v>
      </c>
      <c r="F76" s="52"/>
      <c r="G76" s="23">
        <f>+'[1]System - Monthly'!$E547</f>
        <v>35849.667999999998</v>
      </c>
      <c r="H76" s="29"/>
      <c r="I76" s="30">
        <f t="shared" si="4"/>
        <v>10.926445595854922</v>
      </c>
      <c r="J76" s="23">
        <f t="shared" si="3"/>
        <v>35849.667999999998</v>
      </c>
      <c r="K76" s="38"/>
      <c r="T76" s="2">
        <v>-3.4138467219027002</v>
      </c>
      <c r="U76" s="6">
        <v>-1.04048970493834E-3</v>
      </c>
      <c r="V76" s="5">
        <v>-0.62241897898342702</v>
      </c>
    </row>
    <row r="77" spans="1:22" x14ac:dyDescent="0.25">
      <c r="A77" s="1">
        <v>2010</v>
      </c>
      <c r="B77" s="1">
        <v>4</v>
      </c>
      <c r="C77" s="15">
        <v>3286</v>
      </c>
      <c r="D77" s="95"/>
      <c r="E77" s="28">
        <v>3286.34972388196</v>
      </c>
      <c r="F77" s="52"/>
      <c r="G77" s="23">
        <f>+'[1]System - Monthly'!$E548</f>
        <v>35740.376000000004</v>
      </c>
      <c r="H77" s="29"/>
      <c r="I77" s="30">
        <f t="shared" si="4"/>
        <v>10.876559951308582</v>
      </c>
      <c r="J77" s="23">
        <f t="shared" si="3"/>
        <v>35740.376000000004</v>
      </c>
      <c r="K77" s="38"/>
      <c r="T77" s="2">
        <v>-0.34972388196047199</v>
      </c>
      <c r="U77" s="6">
        <v>-1.0642844855766E-4</v>
      </c>
      <c r="V77" s="5">
        <v>-6.3762318366372597E-2</v>
      </c>
    </row>
    <row r="78" spans="1:22" x14ac:dyDescent="0.25">
      <c r="A78" s="1">
        <v>2010</v>
      </c>
      <c r="B78" s="1">
        <v>5</v>
      </c>
      <c r="C78" s="15">
        <v>3291</v>
      </c>
      <c r="D78" s="95"/>
      <c r="E78" s="28">
        <v>3292.4175112837502</v>
      </c>
      <c r="F78" s="52"/>
      <c r="G78" s="23">
        <f>+'[1]System - Monthly'!$E549</f>
        <v>35757.335000000006</v>
      </c>
      <c r="H78" s="29"/>
      <c r="I78" s="30">
        <f t="shared" si="4"/>
        <v>10.865188392585843</v>
      </c>
      <c r="J78" s="23">
        <f t="shared" si="3"/>
        <v>35757.335000000006</v>
      </c>
      <c r="K78" s="38"/>
      <c r="T78" s="2">
        <v>-1.41751128374744</v>
      </c>
      <c r="U78" s="6">
        <v>-4.30723574520646E-4</v>
      </c>
      <c r="V78" s="5">
        <v>-0.25844333322494101</v>
      </c>
    </row>
    <row r="79" spans="1:22" x14ac:dyDescent="0.25">
      <c r="A79" s="1">
        <v>2010</v>
      </c>
      <c r="B79" s="1">
        <v>6</v>
      </c>
      <c r="C79" s="15">
        <v>3299</v>
      </c>
      <c r="D79" s="95"/>
      <c r="E79" s="28">
        <v>3297.0008997895402</v>
      </c>
      <c r="F79" s="52"/>
      <c r="G79" s="23">
        <f>+'[1]System - Monthly'!$E550</f>
        <v>36046.186999999998</v>
      </c>
      <c r="H79" s="29"/>
      <c r="I79" s="30">
        <f t="shared" si="4"/>
        <v>10.926397999393755</v>
      </c>
      <c r="J79" s="23">
        <f t="shared" si="3"/>
        <v>36046.186999999998</v>
      </c>
      <c r="K79" s="38"/>
      <c r="T79" s="2">
        <v>1.9991002104647999</v>
      </c>
      <c r="U79" s="6">
        <v>6.0597157031367201E-4</v>
      </c>
      <c r="V79" s="5">
        <v>0.36447972426528902</v>
      </c>
    </row>
    <row r="80" spans="1:22" x14ac:dyDescent="0.25">
      <c r="A80" s="1">
        <v>2010</v>
      </c>
      <c r="B80" s="1">
        <v>7</v>
      </c>
      <c r="C80" s="15">
        <v>3303</v>
      </c>
      <c r="D80" s="95"/>
      <c r="E80" s="28">
        <v>3306.1755158559799</v>
      </c>
      <c r="F80" s="52"/>
      <c r="G80" s="23">
        <f>+'[1]System - Monthly'!$E551</f>
        <v>36454.610999999997</v>
      </c>
      <c r="H80" s="29"/>
      <c r="I80" s="30">
        <f t="shared" si="4"/>
        <v>11.036818346957311</v>
      </c>
      <c r="J80" s="23">
        <f t="shared" si="3"/>
        <v>36454.610999999997</v>
      </c>
      <c r="K80" s="38"/>
      <c r="T80" s="2">
        <v>-3.1755158559822099</v>
      </c>
      <c r="U80" s="6">
        <v>-9.6140352890772404E-4</v>
      </c>
      <c r="V80" s="5">
        <v>-0.57896604558875198</v>
      </c>
    </row>
    <row r="81" spans="1:22" x14ac:dyDescent="0.25">
      <c r="A81" s="1">
        <v>2010</v>
      </c>
      <c r="B81" s="1">
        <v>8</v>
      </c>
      <c r="C81" s="15">
        <v>3305</v>
      </c>
      <c r="D81" s="95"/>
      <c r="E81" s="28">
        <v>3308.29011733375</v>
      </c>
      <c r="F81" s="52"/>
      <c r="G81" s="23">
        <f>+'[1]System - Monthly'!$E552</f>
        <v>36395.301999999996</v>
      </c>
      <c r="H81" s="29"/>
      <c r="I81" s="30">
        <f t="shared" si="4"/>
        <v>11.012194251134643</v>
      </c>
      <c r="J81" s="23">
        <f t="shared" si="3"/>
        <v>36395.301999999996</v>
      </c>
      <c r="K81" s="38"/>
      <c r="T81" s="2">
        <v>-3.2901173337477299</v>
      </c>
      <c r="U81" s="6">
        <v>-9.9549692397813295E-4</v>
      </c>
      <c r="V81" s="5">
        <v>-0.59986040335917101</v>
      </c>
    </row>
    <row r="82" spans="1:22" x14ac:dyDescent="0.25">
      <c r="A82" s="1">
        <v>2010</v>
      </c>
      <c r="B82" s="1">
        <v>9</v>
      </c>
      <c r="C82" s="15">
        <v>3316</v>
      </c>
      <c r="D82" s="95"/>
      <c r="E82" s="28">
        <v>3310.2357439718699</v>
      </c>
      <c r="F82" s="52"/>
      <c r="G82" s="23">
        <f>+'[1]System - Monthly'!$E553</f>
        <v>36034.819000000003</v>
      </c>
      <c r="H82" s="29"/>
      <c r="I82" s="30">
        <f t="shared" si="4"/>
        <v>10.866953860072377</v>
      </c>
      <c r="J82" s="23">
        <f t="shared" si="3"/>
        <v>36034.819000000003</v>
      </c>
      <c r="K82" s="38"/>
      <c r="T82" s="2">
        <v>5.7642560281328796</v>
      </c>
      <c r="U82" s="6">
        <v>1.73831605190979E-3</v>
      </c>
      <c r="V82" s="5">
        <v>1.0509500407885599</v>
      </c>
    </row>
    <row r="83" spans="1:22" x14ac:dyDescent="0.25">
      <c r="A83" s="1">
        <v>2010</v>
      </c>
      <c r="B83" s="1">
        <v>10</v>
      </c>
      <c r="C83" s="15">
        <v>3332</v>
      </c>
      <c r="D83" s="95"/>
      <c r="E83" s="28">
        <v>3324.4159360774402</v>
      </c>
      <c r="F83" s="52"/>
      <c r="G83" s="23">
        <f>+'[1]System - Monthly'!$E554</f>
        <v>36013.330999999998</v>
      </c>
      <c r="H83" s="29"/>
      <c r="I83" s="30">
        <f t="shared" si="4"/>
        <v>10.80832262905162</v>
      </c>
      <c r="J83" s="23">
        <f t="shared" si="3"/>
        <v>36013.330999999998</v>
      </c>
      <c r="K83" s="38"/>
      <c r="T83" s="2">
        <v>7.5840639225566502</v>
      </c>
      <c r="U83" s="6">
        <v>2.2761296286184399E-3</v>
      </c>
      <c r="V83" s="5">
        <v>1.3827408515259301</v>
      </c>
    </row>
    <row r="84" spans="1:22" x14ac:dyDescent="0.25">
      <c r="A84" s="1">
        <v>2010</v>
      </c>
      <c r="B84" s="1">
        <v>11</v>
      </c>
      <c r="C84" s="15">
        <v>3346</v>
      </c>
      <c r="D84" s="95"/>
      <c r="E84" s="28">
        <v>3340.96408653253</v>
      </c>
      <c r="F84" s="52"/>
      <c r="G84" s="23">
        <f>+'[1]System - Monthly'!$E555</f>
        <v>36379.466</v>
      </c>
      <c r="H84" s="29"/>
      <c r="I84" s="30">
        <f t="shared" si="4"/>
        <v>10.872524208009564</v>
      </c>
      <c r="J84" s="23">
        <f t="shared" si="3"/>
        <v>36379.466</v>
      </c>
      <c r="K84" s="38"/>
      <c r="T84" s="2">
        <v>5.0359134674690704</v>
      </c>
      <c r="U84" s="6">
        <v>1.50505483187958E-3</v>
      </c>
      <c r="V84" s="5">
        <v>0.918157250166173</v>
      </c>
    </row>
    <row r="85" spans="1:22" x14ac:dyDescent="0.25">
      <c r="A85" s="1">
        <v>2010</v>
      </c>
      <c r="B85" s="1">
        <v>12</v>
      </c>
      <c r="C85" s="15">
        <v>3352</v>
      </c>
      <c r="D85" s="95">
        <f>AVERAGE(C74:C85)</f>
        <v>3304</v>
      </c>
      <c r="E85" s="28">
        <v>3353.9562397292302</v>
      </c>
      <c r="F85" s="52">
        <f>AVERAGE(E74:E85)</f>
        <v>3303.1315890564233</v>
      </c>
      <c r="G85" s="23">
        <f>+'[1]System - Monthly'!$E556</f>
        <v>35273.311000000002</v>
      </c>
      <c r="H85" s="29">
        <f>SUM(G74:G85)</f>
        <v>430802.49800000002</v>
      </c>
      <c r="I85" s="30">
        <f t="shared" si="4"/>
        <v>10.523064140811456</v>
      </c>
      <c r="J85" s="23">
        <f t="shared" si="3"/>
        <v>35273.311000000002</v>
      </c>
      <c r="K85" s="38">
        <f>SUM(J74:J85)</f>
        <v>430802.49800000002</v>
      </c>
      <c r="T85" s="2">
        <v>-1.95623972923022</v>
      </c>
      <c r="U85" s="6">
        <v>-5.83603737837178E-4</v>
      </c>
      <c r="V85" s="5">
        <v>-0.35666532041475502</v>
      </c>
    </row>
    <row r="86" spans="1:22" x14ac:dyDescent="0.25">
      <c r="A86" s="1">
        <v>2011</v>
      </c>
      <c r="B86" s="1">
        <v>1</v>
      </c>
      <c r="C86" s="15">
        <v>3356</v>
      </c>
      <c r="D86" s="95"/>
      <c r="E86" s="28">
        <v>3357.4046840321498</v>
      </c>
      <c r="F86" s="52"/>
      <c r="G86" s="23">
        <f>+'[1]System - Monthly'!$E557</f>
        <v>37252.646000000001</v>
      </c>
      <c r="H86" s="29"/>
      <c r="I86" s="30">
        <f t="shared" si="4"/>
        <v>11.10031168057211</v>
      </c>
      <c r="J86" s="23">
        <f t="shared" si="3"/>
        <v>37252.646000000001</v>
      </c>
      <c r="K86" s="38" t="s">
        <v>87</v>
      </c>
      <c r="T86" s="2">
        <v>-1.40468403215255</v>
      </c>
      <c r="U86" s="6">
        <v>-4.1855900838871999E-4</v>
      </c>
      <c r="V86" s="5">
        <v>-0.256104644498925</v>
      </c>
    </row>
    <row r="87" spans="1:22" x14ac:dyDescent="0.25">
      <c r="A87" s="1">
        <v>2011</v>
      </c>
      <c r="B87" s="1">
        <v>2</v>
      </c>
      <c r="C87" s="15">
        <v>3361</v>
      </c>
      <c r="D87" s="95"/>
      <c r="E87" s="28">
        <v>3361.57642677069</v>
      </c>
      <c r="F87" s="52"/>
      <c r="G87" s="23">
        <f>+'[1]System - Monthly'!$E558</f>
        <v>35979.235000000001</v>
      </c>
      <c r="H87" s="29"/>
      <c r="I87" s="30">
        <f t="shared" si="4"/>
        <v>10.704919666765843</v>
      </c>
      <c r="J87" s="23">
        <f t="shared" si="3"/>
        <v>35979.235000000001</v>
      </c>
      <c r="K87" s="38"/>
      <c r="T87" s="2">
        <v>-0.57642677069361503</v>
      </c>
      <c r="U87" s="6">
        <v>-1.7150454349705899E-4</v>
      </c>
      <c r="V87" s="5">
        <v>-0.105095217009002</v>
      </c>
    </row>
    <row r="88" spans="1:22" x14ac:dyDescent="0.25">
      <c r="A88" s="1">
        <v>2011</v>
      </c>
      <c r="B88" s="1">
        <v>3</v>
      </c>
      <c r="C88" s="15">
        <v>3368</v>
      </c>
      <c r="D88" s="95"/>
      <c r="E88" s="28">
        <v>3366.8409739755398</v>
      </c>
      <c r="F88" s="52"/>
      <c r="G88" s="23">
        <f>+'[1]System - Monthly'!$E559</f>
        <v>36457.148000000001</v>
      </c>
      <c r="H88" s="29"/>
      <c r="I88" s="30">
        <f t="shared" si="4"/>
        <v>10.824568883610452</v>
      </c>
      <c r="J88" s="23">
        <f t="shared" si="3"/>
        <v>36457.148000000001</v>
      </c>
      <c r="K88" s="38"/>
      <c r="T88" s="2">
        <v>1.15902602446022</v>
      </c>
      <c r="U88" s="6">
        <v>3.4412886712001698E-4</v>
      </c>
      <c r="V88" s="5">
        <v>0.21131581278425901</v>
      </c>
    </row>
    <row r="89" spans="1:22" x14ac:dyDescent="0.25">
      <c r="A89" s="1">
        <v>2011</v>
      </c>
      <c r="B89" s="1">
        <v>4</v>
      </c>
      <c r="C89" s="15">
        <v>3371</v>
      </c>
      <c r="D89" s="95"/>
      <c r="E89" s="28">
        <v>3374.4182309028502</v>
      </c>
      <c r="F89" s="52"/>
      <c r="G89" s="23">
        <f>+'[1]System - Monthly'!$E560</f>
        <v>36344.976000000002</v>
      </c>
      <c r="H89" s="29"/>
      <c r="I89" s="30">
        <f t="shared" si="4"/>
        <v>10.781660041530703</v>
      </c>
      <c r="J89" s="23">
        <f t="shared" si="3"/>
        <v>36344.976000000002</v>
      </c>
      <c r="K89" s="38"/>
      <c r="T89" s="2">
        <v>-3.41823090284606</v>
      </c>
      <c r="U89" s="6">
        <v>-1.0140109471510101E-3</v>
      </c>
      <c r="V89" s="5">
        <v>-0.62321831112946002</v>
      </c>
    </row>
    <row r="90" spans="1:22" x14ac:dyDescent="0.25">
      <c r="A90" s="1">
        <v>2011</v>
      </c>
      <c r="B90" s="1">
        <v>5</v>
      </c>
      <c r="C90" s="15">
        <v>3368</v>
      </c>
      <c r="D90" s="95"/>
      <c r="E90" s="28">
        <v>3375.7540363674002</v>
      </c>
      <c r="F90" s="52"/>
      <c r="G90" s="23">
        <f>+'[1]System - Monthly'!$E561</f>
        <v>36359.962</v>
      </c>
      <c r="H90" s="29"/>
      <c r="I90" s="30">
        <f t="shared" si="4"/>
        <v>10.795713182897861</v>
      </c>
      <c r="J90" s="23">
        <f t="shared" si="3"/>
        <v>36359.962</v>
      </c>
      <c r="K90" s="38"/>
      <c r="T90" s="2">
        <v>-7.7540363674029296</v>
      </c>
      <c r="U90" s="6">
        <v>-2.3022673299889899E-3</v>
      </c>
      <c r="V90" s="5">
        <v>-1.41373054854361</v>
      </c>
    </row>
    <row r="91" spans="1:22" x14ac:dyDescent="0.25">
      <c r="A91" s="1">
        <v>2011</v>
      </c>
      <c r="B91" s="1">
        <v>6</v>
      </c>
      <c r="C91" s="15">
        <v>3371</v>
      </c>
      <c r="D91" s="95"/>
      <c r="E91" s="28">
        <v>3371.2161913617101</v>
      </c>
      <c r="F91" s="52"/>
      <c r="G91" s="23">
        <f>+'[1]System - Monthly'!$E562</f>
        <v>36514.561000000002</v>
      </c>
      <c r="H91" s="29"/>
      <c r="I91" s="30">
        <f t="shared" si="4"/>
        <v>10.831967072085435</v>
      </c>
      <c r="J91" s="23">
        <f t="shared" si="3"/>
        <v>36514.561000000002</v>
      </c>
      <c r="K91" s="38"/>
      <c r="T91" s="2">
        <v>-0.216191361707843</v>
      </c>
      <c r="U91" s="6">
        <v>-6.4132708901762896E-5</v>
      </c>
      <c r="V91" s="5">
        <v>-3.9416417191757903E-2</v>
      </c>
    </row>
    <row r="92" spans="1:22" x14ac:dyDescent="0.25">
      <c r="A92" s="1">
        <v>2011</v>
      </c>
      <c r="B92" s="1">
        <v>7</v>
      </c>
      <c r="C92" s="15">
        <v>3371</v>
      </c>
      <c r="D92" s="95"/>
      <c r="E92" s="28">
        <v>3376.90437693187</v>
      </c>
      <c r="F92" s="52"/>
      <c r="G92" s="23">
        <f>+'[1]System - Monthly'!$E563</f>
        <v>35654.584000000003</v>
      </c>
      <c r="H92" s="29"/>
      <c r="I92" s="30">
        <f t="shared" si="4"/>
        <v>10.57685671907446</v>
      </c>
      <c r="J92" s="23">
        <f t="shared" si="3"/>
        <v>35654.584000000003</v>
      </c>
      <c r="K92" s="38"/>
      <c r="T92" s="2">
        <v>-5.9043769318732302</v>
      </c>
      <c r="U92" s="6">
        <v>-1.7515208934658099E-3</v>
      </c>
      <c r="V92" s="5">
        <v>-1.07649714847818</v>
      </c>
    </row>
    <row r="93" spans="1:22" x14ac:dyDescent="0.25">
      <c r="A93" s="1">
        <v>2011</v>
      </c>
      <c r="B93" s="1">
        <v>8</v>
      </c>
      <c r="C93" s="15">
        <v>3376</v>
      </c>
      <c r="D93" s="95"/>
      <c r="E93" s="28">
        <v>3374.8608823043</v>
      </c>
      <c r="F93" s="52"/>
      <c r="G93" s="23">
        <f>+'[1]System - Monthly'!$E564</f>
        <v>37182.097999999998</v>
      </c>
      <c r="H93" s="29"/>
      <c r="I93" s="30">
        <f t="shared" si="4"/>
        <v>11.01365462085308</v>
      </c>
      <c r="J93" s="23">
        <f t="shared" si="3"/>
        <v>37182.097999999998</v>
      </c>
      <c r="K93" s="38"/>
      <c r="T93" s="2">
        <v>1.13911769569995</v>
      </c>
      <c r="U93" s="6">
        <v>3.3741637905804298E-4</v>
      </c>
      <c r="V93" s="5">
        <v>0.20768608870182501</v>
      </c>
    </row>
    <row r="94" spans="1:22" x14ac:dyDescent="0.25">
      <c r="A94" s="1">
        <v>2011</v>
      </c>
      <c r="B94" s="1">
        <v>9</v>
      </c>
      <c r="C94" s="15">
        <v>3381</v>
      </c>
      <c r="D94" s="95"/>
      <c r="E94" s="28">
        <v>3382.3582687880498</v>
      </c>
      <c r="F94" s="52"/>
      <c r="G94" s="23">
        <f>+'[1]System - Monthly'!$E565</f>
        <v>35526.294999999998</v>
      </c>
      <c r="H94" s="29"/>
      <c r="I94" s="30">
        <f t="shared" si="4"/>
        <v>10.507629399585921</v>
      </c>
      <c r="J94" s="23">
        <f t="shared" si="3"/>
        <v>35526.294999999998</v>
      </c>
      <c r="K94" s="38"/>
      <c r="T94" s="2">
        <v>-1.35826878804937</v>
      </c>
      <c r="U94" s="6">
        <v>-4.0173581427073999E-4</v>
      </c>
      <c r="V94" s="5">
        <v>-0.24764212957152301</v>
      </c>
    </row>
    <row r="95" spans="1:22" x14ac:dyDescent="0.25">
      <c r="A95" s="1">
        <v>2011</v>
      </c>
      <c r="B95" s="1">
        <v>10</v>
      </c>
      <c r="C95" s="15">
        <v>3393</v>
      </c>
      <c r="D95" s="95"/>
      <c r="E95" s="28">
        <v>3386.4280703147301</v>
      </c>
      <c r="F95" s="52"/>
      <c r="G95" s="23">
        <f>+'[1]System - Monthly'!$E566</f>
        <v>36848.504000000001</v>
      </c>
      <c r="H95" s="29"/>
      <c r="I95" s="30">
        <f t="shared" si="4"/>
        <v>10.860154435602711</v>
      </c>
      <c r="J95" s="23">
        <f t="shared" si="3"/>
        <v>36848.504000000001</v>
      </c>
      <c r="K95" s="38"/>
      <c r="T95" s="2">
        <v>6.5719296852698799</v>
      </c>
      <c r="U95" s="6">
        <v>1.93690824794279E-3</v>
      </c>
      <c r="V95" s="5">
        <v>1.19820662668086</v>
      </c>
    </row>
    <row r="96" spans="1:22" x14ac:dyDescent="0.25">
      <c r="A96" s="1">
        <v>2011</v>
      </c>
      <c r="B96" s="1">
        <v>11</v>
      </c>
      <c r="C96" s="15">
        <v>3409</v>
      </c>
      <c r="D96" s="95"/>
      <c r="E96" s="28">
        <v>3401.1977985824801</v>
      </c>
      <c r="F96" s="52"/>
      <c r="G96" s="23">
        <f>+'[1]System - Monthly'!$E567</f>
        <v>36740.578000000001</v>
      </c>
      <c r="H96" s="29"/>
      <c r="I96" s="30">
        <f t="shared" si="4"/>
        <v>10.777523613963039</v>
      </c>
      <c r="J96" s="23">
        <f t="shared" si="3"/>
        <v>36740.578000000001</v>
      </c>
      <c r="K96" s="38"/>
      <c r="T96" s="2">
        <v>7.8022014175194299</v>
      </c>
      <c r="U96" s="6">
        <v>2.2887067813198701E-3</v>
      </c>
      <c r="V96" s="5">
        <v>1.42251209140663</v>
      </c>
    </row>
    <row r="97" spans="1:22" x14ac:dyDescent="0.25">
      <c r="A97" s="1">
        <v>2011</v>
      </c>
      <c r="B97" s="1">
        <v>12</v>
      </c>
      <c r="C97" s="15">
        <v>3417</v>
      </c>
      <c r="D97" s="95">
        <f>AVERAGE(C86:C97)</f>
        <v>3378.5</v>
      </c>
      <c r="E97" s="28">
        <v>3417.5341567243099</v>
      </c>
      <c r="F97" s="52">
        <f>AVERAGE(E86:E97)</f>
        <v>3378.8745080880067</v>
      </c>
      <c r="G97" s="23">
        <f>+'[1]System - Monthly'!$E568</f>
        <v>36609.113999999994</v>
      </c>
      <c r="H97" s="29">
        <f>SUM(G86:G97)</f>
        <v>437469.70099999994</v>
      </c>
      <c r="I97" s="30">
        <f t="shared" si="4"/>
        <v>10.713817383669884</v>
      </c>
      <c r="J97" s="23">
        <f t="shared" si="3"/>
        <v>36609.113999999994</v>
      </c>
      <c r="K97" s="38">
        <f>SUM(J86:J97)</f>
        <v>437469.70099999994</v>
      </c>
      <c r="T97" s="2">
        <v>-0.53415672430673999</v>
      </c>
      <c r="U97" s="6">
        <v>-1.56323302401738E-4</v>
      </c>
      <c r="V97" s="5">
        <v>-9.7388462354523003E-2</v>
      </c>
    </row>
    <row r="98" spans="1:22" x14ac:dyDescent="0.25">
      <c r="A98" s="1">
        <v>2012</v>
      </c>
      <c r="B98" s="1">
        <v>1</v>
      </c>
      <c r="C98" s="15">
        <v>3403</v>
      </c>
      <c r="D98" s="95"/>
      <c r="E98" s="28">
        <v>3422.4864896016702</v>
      </c>
      <c r="F98" s="52"/>
      <c r="G98" s="23">
        <f>+'[1]System - Monthly'!$E569</f>
        <v>35939.107000000004</v>
      </c>
      <c r="H98" s="29"/>
      <c r="I98" s="30">
        <f t="shared" si="4"/>
        <v>10.561007052600647</v>
      </c>
      <c r="J98" s="23">
        <f t="shared" ref="J98:J128" si="5">+G98</f>
        <v>35939.107000000004</v>
      </c>
      <c r="K98" s="38"/>
      <c r="M98" s="22"/>
      <c r="T98" s="2">
        <v>-19.486489601672499</v>
      </c>
      <c r="U98" s="6">
        <v>-5.7262678817726897E-3</v>
      </c>
      <c r="V98" s="5">
        <v>-3.5528135706937101</v>
      </c>
    </row>
    <row r="99" spans="1:22" x14ac:dyDescent="0.25">
      <c r="A99" s="1">
        <v>2012</v>
      </c>
      <c r="B99" s="1">
        <v>2</v>
      </c>
      <c r="C99" s="15">
        <v>3401</v>
      </c>
      <c r="D99" s="95"/>
      <c r="E99" s="28">
        <v>3401.7702349954502</v>
      </c>
      <c r="F99" s="52"/>
      <c r="G99" s="23">
        <f>+'[1]System - Monthly'!$E570</f>
        <v>36489.045999999995</v>
      </c>
      <c r="H99" s="29"/>
      <c r="I99" s="30">
        <f t="shared" si="4"/>
        <v>10.728916789179651</v>
      </c>
      <c r="J99" s="23">
        <f t="shared" si="5"/>
        <v>36489.045999999995</v>
      </c>
      <c r="K99" s="38"/>
      <c r="M99" s="22"/>
      <c r="T99" s="2">
        <v>-0.77023499545430196</v>
      </c>
      <c r="U99" s="6">
        <v>-2.2647309481161501E-4</v>
      </c>
      <c r="V99" s="5">
        <v>-0.14043069841775799</v>
      </c>
    </row>
    <row r="100" spans="1:22" x14ac:dyDescent="0.25">
      <c r="A100" s="1">
        <v>2012</v>
      </c>
      <c r="B100" s="1">
        <v>3</v>
      </c>
      <c r="C100" s="15">
        <v>3403</v>
      </c>
      <c r="D100" s="95"/>
      <c r="E100" s="28">
        <v>3406.5072979009701</v>
      </c>
      <c r="F100" s="52"/>
      <c r="G100" s="23">
        <f>+'[1]System - Monthly'!$E571</f>
        <v>37109.509000000005</v>
      </c>
      <c r="H100" s="29"/>
      <c r="I100" s="30">
        <f t="shared" si="4"/>
        <v>10.904939465177787</v>
      </c>
      <c r="J100" s="23">
        <f t="shared" si="5"/>
        <v>37109.509000000005</v>
      </c>
      <c r="K100" s="38"/>
      <c r="M100" s="22"/>
      <c r="T100" s="2">
        <v>-3.5072979009673899</v>
      </c>
      <c r="U100" s="6">
        <v>-1.03064881015792E-3</v>
      </c>
      <c r="V100" s="5">
        <v>-0.63945717436726102</v>
      </c>
    </row>
    <row r="101" spans="1:22" x14ac:dyDescent="0.25">
      <c r="A101" s="1">
        <v>2012</v>
      </c>
      <c r="B101" s="1">
        <v>4</v>
      </c>
      <c r="C101" s="15">
        <v>3407</v>
      </c>
      <c r="D101" s="95"/>
      <c r="E101" s="28">
        <v>3407.5107988344098</v>
      </c>
      <c r="F101" s="52"/>
      <c r="G101" s="23">
        <f>+'[1]System - Monthly'!$E572</f>
        <v>36995.852999999996</v>
      </c>
      <c r="H101" s="29"/>
      <c r="I101" s="30">
        <f t="shared" si="4"/>
        <v>10.858776929850308</v>
      </c>
      <c r="J101" s="23">
        <f t="shared" si="5"/>
        <v>36995.852999999996</v>
      </c>
      <c r="K101" s="38"/>
      <c r="M101" s="22"/>
      <c r="T101" s="2">
        <v>-0.51079883441116203</v>
      </c>
      <c r="U101" s="6">
        <v>-1.4992627954539501E-4</v>
      </c>
      <c r="V101" s="5">
        <v>-9.3129807773830495E-2</v>
      </c>
    </row>
    <row r="102" spans="1:22" x14ac:dyDescent="0.25">
      <c r="A102" s="1">
        <v>2012</v>
      </c>
      <c r="B102" s="1">
        <v>5</v>
      </c>
      <c r="C102" s="15">
        <v>3413</v>
      </c>
      <c r="D102" s="95"/>
      <c r="E102" s="28">
        <v>3412.56089347948</v>
      </c>
      <c r="F102" s="52"/>
      <c r="G102" s="23">
        <f>+'[1]System - Monthly'!$E573</f>
        <v>35900.342000000004</v>
      </c>
      <c r="H102" s="29"/>
      <c r="I102" s="30">
        <f t="shared" si="4"/>
        <v>10.518705537650163</v>
      </c>
      <c r="J102" s="23">
        <f t="shared" si="5"/>
        <v>35900.342000000004</v>
      </c>
      <c r="K102" s="38"/>
      <c r="M102" s="22"/>
      <c r="T102" s="2">
        <v>0.43910652051863502</v>
      </c>
      <c r="U102" s="6">
        <v>1.2865705259848699E-4</v>
      </c>
      <c r="V102" s="5">
        <v>8.0058729764482903E-2</v>
      </c>
    </row>
    <row r="103" spans="1:22" x14ac:dyDescent="0.25">
      <c r="A103" s="1">
        <v>2012</v>
      </c>
      <c r="B103" s="1">
        <v>6</v>
      </c>
      <c r="C103" s="15">
        <v>3426</v>
      </c>
      <c r="D103" s="95"/>
      <c r="E103" s="28">
        <v>3418.8625418106399</v>
      </c>
      <c r="F103" s="52"/>
      <c r="G103" s="23">
        <f>+'[1]System - Monthly'!$E574</f>
        <v>38643.218000000001</v>
      </c>
      <c r="H103" s="29"/>
      <c r="I103" s="30">
        <f t="shared" si="4"/>
        <v>11.279398131932282</v>
      </c>
      <c r="J103" s="23">
        <f t="shared" si="5"/>
        <v>38643.218000000001</v>
      </c>
      <c r="K103" s="38"/>
      <c r="M103" s="22"/>
      <c r="T103" s="2">
        <v>7.1374581893637696</v>
      </c>
      <c r="U103" s="6">
        <v>2.0833211294114902E-3</v>
      </c>
      <c r="V103" s="5">
        <v>1.3013148511496999</v>
      </c>
    </row>
    <row r="104" spans="1:22" x14ac:dyDescent="0.25">
      <c r="A104" s="1">
        <v>2012</v>
      </c>
      <c r="B104" s="1">
        <v>7</v>
      </c>
      <c r="C104" s="15">
        <v>3433</v>
      </c>
      <c r="D104" s="95"/>
      <c r="E104" s="28">
        <v>3434.1831248404901</v>
      </c>
      <c r="F104" s="52"/>
      <c r="G104" s="23">
        <f>+'[1]System - Monthly'!$E575</f>
        <v>34816.790999999997</v>
      </c>
      <c r="H104" s="29"/>
      <c r="I104" s="30">
        <f t="shared" si="4"/>
        <v>10.141797553160501</v>
      </c>
      <c r="J104" s="23">
        <f t="shared" si="5"/>
        <v>34816.790999999997</v>
      </c>
      <c r="K104" s="38"/>
      <c r="M104" s="22"/>
      <c r="T104" s="2">
        <v>-1.18312484049375</v>
      </c>
      <c r="U104" s="6">
        <v>-3.4463292761251001E-4</v>
      </c>
      <c r="V104" s="5">
        <v>-0.21570955441714099</v>
      </c>
    </row>
    <row r="105" spans="1:22" x14ac:dyDescent="0.25">
      <c r="A105" s="1">
        <v>2012</v>
      </c>
      <c r="B105" s="1">
        <v>8</v>
      </c>
      <c r="C105" s="15">
        <v>3438</v>
      </c>
      <c r="D105" s="95"/>
      <c r="E105" s="28">
        <v>3438.1477262154099</v>
      </c>
      <c r="F105" s="52"/>
      <c r="G105" s="23">
        <f>+'[1]System - Monthly'!$E576</f>
        <v>38284.356</v>
      </c>
      <c r="H105" s="29"/>
      <c r="I105" s="30">
        <f t="shared" si="4"/>
        <v>11.135647469458988</v>
      </c>
      <c r="J105" s="23">
        <f t="shared" si="5"/>
        <v>38284.356</v>
      </c>
      <c r="K105" s="38"/>
      <c r="M105" s="22"/>
      <c r="T105" s="2">
        <v>-0.14772621540623701</v>
      </c>
      <c r="U105" s="6">
        <v>-4.2968649041953801E-5</v>
      </c>
      <c r="V105" s="5">
        <v>-2.6933722469821099E-2</v>
      </c>
    </row>
    <row r="106" spans="1:22" x14ac:dyDescent="0.25">
      <c r="A106" s="1">
        <v>2012</v>
      </c>
      <c r="B106" s="1">
        <v>9</v>
      </c>
      <c r="C106" s="15">
        <v>3439</v>
      </c>
      <c r="D106" s="95"/>
      <c r="E106" s="28">
        <v>3443.4866894635602</v>
      </c>
      <c r="F106" s="52"/>
      <c r="G106" s="23">
        <f>+'[1]System - Monthly'!$E577</f>
        <v>36862.557000000001</v>
      </c>
      <c r="H106" s="29"/>
      <c r="I106" s="30">
        <f t="shared" si="4"/>
        <v>10.718975574294854</v>
      </c>
      <c r="J106" s="23">
        <f t="shared" si="5"/>
        <v>36862.557000000001</v>
      </c>
      <c r="K106" s="49"/>
      <c r="M106" s="22"/>
      <c r="T106" s="2">
        <v>-4.4866894635592898</v>
      </c>
      <c r="U106" s="6">
        <v>-1.3046494514566099E-3</v>
      </c>
      <c r="V106" s="5">
        <v>-0.818021692950473</v>
      </c>
    </row>
    <row r="107" spans="1:22" x14ac:dyDescent="0.25">
      <c r="A107" s="1">
        <v>2012</v>
      </c>
      <c r="B107" s="1">
        <v>10</v>
      </c>
      <c r="C107" s="15">
        <v>3454</v>
      </c>
      <c r="D107" s="95"/>
      <c r="E107" s="28">
        <v>3442.9213050169401</v>
      </c>
      <c r="F107" s="52"/>
      <c r="G107" s="23">
        <f>+'[1]System - Monthly'!$E578</f>
        <v>31463.822999999997</v>
      </c>
      <c r="H107" s="29"/>
      <c r="I107" s="30">
        <f t="shared" si="4"/>
        <v>9.1093870874348575</v>
      </c>
      <c r="J107" s="23">
        <f t="shared" si="5"/>
        <v>31463.822999999997</v>
      </c>
      <c r="K107" s="29"/>
      <c r="M107" s="22"/>
      <c r="T107" s="2">
        <v>11.078694983055801</v>
      </c>
      <c r="U107" s="6">
        <v>3.2074970999003498E-3</v>
      </c>
      <c r="V107" s="5">
        <v>2.0198885836266198</v>
      </c>
    </row>
    <row r="108" spans="1:22" x14ac:dyDescent="0.25">
      <c r="A108" s="1">
        <v>2012</v>
      </c>
      <c r="B108" s="1">
        <v>11</v>
      </c>
      <c r="C108" s="15">
        <v>3466</v>
      </c>
      <c r="D108" s="95"/>
      <c r="E108" s="28">
        <v>3463.4141888363902</v>
      </c>
      <c r="F108" s="52"/>
      <c r="G108" s="23">
        <f>+'[1]System - Monthly'!$E579</f>
        <v>42016.519</v>
      </c>
      <c r="H108" s="29"/>
      <c r="I108" s="30">
        <f t="shared" si="4"/>
        <v>12.122480957876515</v>
      </c>
      <c r="J108" s="23">
        <f t="shared" si="5"/>
        <v>42016.519</v>
      </c>
      <c r="K108" s="29"/>
      <c r="M108" s="22"/>
      <c r="T108" s="2">
        <v>2.58581116360847</v>
      </c>
      <c r="U108" s="6">
        <v>7.4605053768276696E-4</v>
      </c>
      <c r="V108" s="5">
        <v>0.47144997283302198</v>
      </c>
    </row>
    <row r="109" spans="1:22" x14ac:dyDescent="0.25">
      <c r="A109" s="1">
        <v>2012</v>
      </c>
      <c r="B109" s="1">
        <v>12</v>
      </c>
      <c r="C109" s="15">
        <v>3471</v>
      </c>
      <c r="D109" s="95">
        <f>AVERAGE(C98:C109)</f>
        <v>3429.5</v>
      </c>
      <c r="E109" s="28">
        <v>3472.2838844804701</v>
      </c>
      <c r="F109" s="52">
        <f>AVERAGE(E98:E109)</f>
        <v>3430.3445979563235</v>
      </c>
      <c r="G109" s="23">
        <f>+'[1]System - Monthly'!$E580</f>
        <v>36809.243999999999</v>
      </c>
      <c r="H109" s="29">
        <f>SUM(G98:G109)</f>
        <v>441330.36499999993</v>
      </c>
      <c r="I109" s="30">
        <f t="shared" si="4"/>
        <v>10.604795159896284</v>
      </c>
      <c r="J109" s="23">
        <f t="shared" si="5"/>
        <v>36809.243999999999</v>
      </c>
      <c r="K109" s="29">
        <f>SUM(J98:J109)</f>
        <v>441330.36499999993</v>
      </c>
      <c r="M109" s="22"/>
      <c r="T109" s="2">
        <v>-1.2838844804696199</v>
      </c>
      <c r="U109" s="6">
        <v>-3.6988893127906202E-4</v>
      </c>
      <c r="V109" s="5">
        <v>-0.23408024219118601</v>
      </c>
    </row>
    <row r="110" spans="1:22" x14ac:dyDescent="0.25">
      <c r="A110" s="1">
        <v>2013</v>
      </c>
      <c r="B110" s="1">
        <v>1</v>
      </c>
      <c r="C110" s="15">
        <v>3486</v>
      </c>
      <c r="D110" s="95" t="s">
        <v>87</v>
      </c>
      <c r="E110" s="28">
        <v>3475.8606805730101</v>
      </c>
      <c r="F110" s="52" t="s">
        <v>87</v>
      </c>
      <c r="G110" s="23">
        <f>+'[1]System - Monthly'!$E581</f>
        <v>36038.112999999998</v>
      </c>
      <c r="H110" s="29" t="s">
        <v>87</v>
      </c>
      <c r="I110" s="30">
        <f t="shared" si="4"/>
        <v>10.337955536431439</v>
      </c>
      <c r="J110" s="23">
        <f t="shared" si="5"/>
        <v>36038.112999999998</v>
      </c>
      <c r="M110" s="22"/>
      <c r="T110" s="2">
        <v>10.139319426990401</v>
      </c>
      <c r="U110" s="6">
        <v>2.9085827386662001E-3</v>
      </c>
      <c r="V110" s="5">
        <v>1.84861985889536</v>
      </c>
    </row>
    <row r="111" spans="1:22" x14ac:dyDescent="0.25">
      <c r="A111" s="1">
        <v>2013</v>
      </c>
      <c r="B111" s="1">
        <v>2</v>
      </c>
      <c r="C111" s="15">
        <v>3487</v>
      </c>
      <c r="D111" s="95"/>
      <c r="E111" s="28">
        <v>3494.8654758668999</v>
      </c>
      <c r="F111" s="52"/>
      <c r="G111" s="23">
        <f>+'[1]System - Monthly'!$E582</f>
        <v>37883.864999999998</v>
      </c>
      <c r="H111" s="29"/>
      <c r="I111" s="30">
        <f t="shared" si="4"/>
        <v>10.864314597074848</v>
      </c>
      <c r="J111" s="23">
        <f t="shared" si="5"/>
        <v>37883.864999999998</v>
      </c>
      <c r="M111" s="22"/>
      <c r="T111" s="2">
        <v>-7.86547586689949</v>
      </c>
      <c r="U111" s="6">
        <v>-2.2556569735874602E-3</v>
      </c>
      <c r="V111" s="5">
        <v>-1.4340484084668601</v>
      </c>
    </row>
    <row r="112" spans="1:22" x14ac:dyDescent="0.25">
      <c r="A112" s="1">
        <v>2013</v>
      </c>
      <c r="B112" s="1">
        <v>3</v>
      </c>
      <c r="C112" s="15">
        <v>3493</v>
      </c>
      <c r="D112" s="95"/>
      <c r="E112" s="28">
        <v>3489.3906077154502</v>
      </c>
      <c r="F112" s="52"/>
      <c r="G112" s="23">
        <f>+'[1]System - Monthly'!$E583</f>
        <v>36347.867999999995</v>
      </c>
      <c r="H112" s="29"/>
      <c r="I112" s="30">
        <f t="shared" si="4"/>
        <v>10.405916976810763</v>
      </c>
      <c r="J112" s="23">
        <f t="shared" si="5"/>
        <v>36347.867999999995</v>
      </c>
      <c r="M112" s="22"/>
      <c r="T112" s="2">
        <v>3.6093922845489002</v>
      </c>
      <c r="U112" s="6">
        <v>1.0333215816057601E-3</v>
      </c>
      <c r="V112" s="5">
        <v>0.65807121511521005</v>
      </c>
    </row>
    <row r="113" spans="1:22" x14ac:dyDescent="0.25">
      <c r="A113" s="1">
        <v>2013</v>
      </c>
      <c r="B113" s="1">
        <v>4</v>
      </c>
      <c r="C113" s="15">
        <v>3494</v>
      </c>
      <c r="D113" s="95"/>
      <c r="E113" s="28">
        <v>3499.47337476448</v>
      </c>
      <c r="F113" s="52"/>
      <c r="G113" s="23">
        <f>+'[1]System - Monthly'!$E584</f>
        <v>36330.392</v>
      </c>
      <c r="H113" s="29"/>
      <c r="I113" s="30">
        <f t="shared" si="4"/>
        <v>10.397937034917</v>
      </c>
      <c r="J113" s="23">
        <f t="shared" si="5"/>
        <v>36330.392</v>
      </c>
      <c r="M113" s="22"/>
      <c r="T113" s="2">
        <v>-5.4733747644813802</v>
      </c>
      <c r="U113" s="6">
        <v>-1.5665068015115601E-3</v>
      </c>
      <c r="V113" s="5">
        <v>-0.99791601967513599</v>
      </c>
    </row>
    <row r="114" spans="1:22" x14ac:dyDescent="0.25">
      <c r="A114" s="1">
        <v>2013</v>
      </c>
      <c r="B114" s="1">
        <v>5</v>
      </c>
      <c r="C114" s="15">
        <v>3499</v>
      </c>
      <c r="D114" s="95"/>
      <c r="E114" s="28">
        <v>3497.2037671588701</v>
      </c>
      <c r="F114" s="52"/>
      <c r="G114" s="23">
        <f>+'[1]System - Monthly'!$E585</f>
        <v>37607.400999999998</v>
      </c>
      <c r="H114" s="29"/>
      <c r="I114" s="30">
        <f t="shared" si="4"/>
        <v>10.748042583595312</v>
      </c>
      <c r="J114" s="23">
        <f t="shared" si="5"/>
        <v>37607.400999999998</v>
      </c>
      <c r="M114" s="22"/>
      <c r="T114" s="2">
        <v>1.7962328411331301</v>
      </c>
      <c r="U114" s="6">
        <v>5.1335605633984899E-4</v>
      </c>
      <c r="V114" s="5">
        <v>0.32749256251653402</v>
      </c>
    </row>
    <row r="115" spans="1:22" x14ac:dyDescent="0.25">
      <c r="A115" s="1">
        <v>2013</v>
      </c>
      <c r="B115" s="1">
        <v>6</v>
      </c>
      <c r="C115" s="15">
        <v>3501</v>
      </c>
      <c r="D115" s="95"/>
      <c r="E115" s="28">
        <v>3504.7823852849701</v>
      </c>
      <c r="F115" s="52"/>
      <c r="G115" s="23">
        <f>+'[1]System - Monthly'!$E586</f>
        <v>36329.947</v>
      </c>
      <c r="H115" s="29"/>
      <c r="I115" s="30">
        <f t="shared" si="4"/>
        <v>10.377019994287346</v>
      </c>
      <c r="J115" s="23">
        <f t="shared" si="5"/>
        <v>36329.947</v>
      </c>
      <c r="M115" s="22"/>
      <c r="T115" s="2">
        <v>-3.7823852849660402</v>
      </c>
      <c r="U115" s="6">
        <v>-1.0803728320382901E-3</v>
      </c>
      <c r="V115" s="5">
        <v>-0.68961162552675404</v>
      </c>
    </row>
    <row r="116" spans="1:22" x14ac:dyDescent="0.25">
      <c r="A116" s="1">
        <v>2013</v>
      </c>
      <c r="B116" s="1">
        <v>7</v>
      </c>
      <c r="C116" s="15">
        <v>3504</v>
      </c>
      <c r="D116" s="95"/>
      <c r="E116" s="28">
        <v>3504.7650505309002</v>
      </c>
      <c r="F116" s="52"/>
      <c r="G116" s="23">
        <f>+'[1]System - Monthly'!$E587</f>
        <v>30546.677</v>
      </c>
      <c r="H116" s="29"/>
      <c r="I116" s="30">
        <f t="shared" si="4"/>
        <v>8.7176589611872153</v>
      </c>
      <c r="J116" s="23">
        <f t="shared" si="5"/>
        <v>30546.677</v>
      </c>
      <c r="M116" s="22"/>
      <c r="T116" s="2">
        <v>-0.76505053089658803</v>
      </c>
      <c r="U116" s="6">
        <v>-2.1833633872619501E-4</v>
      </c>
      <c r="V116" s="5">
        <v>-0.13948545705238399</v>
      </c>
    </row>
    <row r="117" spans="1:22" x14ac:dyDescent="0.25">
      <c r="A117" s="1">
        <v>2013</v>
      </c>
      <c r="B117" s="1">
        <v>8</v>
      </c>
      <c r="C117" s="15">
        <v>3504</v>
      </c>
      <c r="D117" s="95"/>
      <c r="E117" s="28">
        <v>3508.8292316976999</v>
      </c>
      <c r="F117" s="52"/>
      <c r="G117" s="23">
        <f>+'[1]System - Monthly'!$E588</f>
        <v>42849.17</v>
      </c>
      <c r="H117" s="29"/>
      <c r="I117" s="30">
        <f t="shared" si="4"/>
        <v>12.228644406392693</v>
      </c>
      <c r="J117" s="23">
        <f t="shared" si="5"/>
        <v>42849.17</v>
      </c>
      <c r="M117" s="22"/>
      <c r="T117" s="2">
        <v>-4.8292316976990204</v>
      </c>
      <c r="U117" s="6">
        <v>-1.3782053931789399E-3</v>
      </c>
      <c r="V117" s="5">
        <v>-0.88047463972868201</v>
      </c>
    </row>
    <row r="118" spans="1:22" x14ac:dyDescent="0.25">
      <c r="A118" s="1">
        <v>2013</v>
      </c>
      <c r="B118" s="1">
        <v>9</v>
      </c>
      <c r="C118" s="15">
        <v>3504</v>
      </c>
      <c r="D118" s="95"/>
      <c r="E118" s="28">
        <v>3507.3691646381099</v>
      </c>
      <c r="F118" s="52"/>
      <c r="G118" s="23">
        <f>+'[1]System - Monthly'!$E589</f>
        <v>37543.434000000001</v>
      </c>
      <c r="H118" s="29"/>
      <c r="I118" s="30">
        <f t="shared" si="4"/>
        <v>10.714450342465753</v>
      </c>
      <c r="J118" s="23">
        <f t="shared" si="5"/>
        <v>37543.434000000001</v>
      </c>
      <c r="M118" s="22"/>
      <c r="T118" s="2">
        <v>-3.3691646381066702</v>
      </c>
      <c r="U118" s="6">
        <v>-9.6151958850076102E-4</v>
      </c>
      <c r="V118" s="5">
        <v>-0.61427245711507605</v>
      </c>
    </row>
    <row r="119" spans="1:22" x14ac:dyDescent="0.25">
      <c r="A119" s="1">
        <v>2013</v>
      </c>
      <c r="B119" s="1">
        <v>10</v>
      </c>
      <c r="C119" s="15">
        <v>3508</v>
      </c>
      <c r="D119" s="95"/>
      <c r="E119" s="28">
        <v>3507.8936973129598</v>
      </c>
      <c r="F119" s="52"/>
      <c r="G119" s="23">
        <f>+'[1]System - Monthly'!$E590</f>
        <v>36856.234000000004</v>
      </c>
      <c r="H119" s="29"/>
      <c r="I119" s="30">
        <f t="shared" si="4"/>
        <v>10.506338084378564</v>
      </c>
      <c r="J119" s="23">
        <f t="shared" si="5"/>
        <v>36856.234000000004</v>
      </c>
      <c r="M119" s="22"/>
      <c r="T119" s="2">
        <v>0.10630268704107899</v>
      </c>
      <c r="U119" s="6">
        <v>3.0302932451847102E-5</v>
      </c>
      <c r="V119" s="5">
        <v>1.9381306579115101E-2</v>
      </c>
    </row>
    <row r="120" spans="1:22" x14ac:dyDescent="0.25">
      <c r="A120" s="1">
        <v>2013</v>
      </c>
      <c r="B120" s="1">
        <v>11</v>
      </c>
      <c r="C120" s="15">
        <v>3526</v>
      </c>
      <c r="D120" s="95"/>
      <c r="E120" s="28">
        <v>3513.1158624805398</v>
      </c>
      <c r="F120" s="52"/>
      <c r="G120" s="23">
        <f>+'[1]System - Monthly'!$E591</f>
        <v>36583.656000000003</v>
      </c>
      <c r="H120" s="29"/>
      <c r="I120" s="30">
        <f t="shared" si="4"/>
        <v>10.375398752127056</v>
      </c>
      <c r="J120" s="23">
        <f t="shared" si="5"/>
        <v>36583.656000000003</v>
      </c>
      <c r="M120" s="22"/>
      <c r="N120" s="40">
        <v>2014</v>
      </c>
      <c r="O120"/>
      <c r="T120" s="2">
        <v>12.8841375194575</v>
      </c>
      <c r="U120" s="6">
        <v>3.65403786711783E-3</v>
      </c>
      <c r="V120" s="5">
        <v>2.3490602751705301</v>
      </c>
    </row>
    <row r="121" spans="1:22" ht="15.75" thickBot="1" x14ac:dyDescent="0.3">
      <c r="A121" s="1">
        <v>2013</v>
      </c>
      <c r="B121" s="1">
        <v>12</v>
      </c>
      <c r="C121" s="15">
        <v>3535</v>
      </c>
      <c r="D121" s="95">
        <f>AVERAGE(C110:C121)</f>
        <v>3503.4166666666665</v>
      </c>
      <c r="E121" s="28">
        <v>3535.5875085095699</v>
      </c>
      <c r="F121" s="52">
        <f>AVERAGE(E110:E121)</f>
        <v>3503.2614005444543</v>
      </c>
      <c r="G121" s="23">
        <f>+'[1]System - Monthly'!$E592</f>
        <v>36612.731</v>
      </c>
      <c r="H121" s="29">
        <f>SUM(G110:G121)</f>
        <v>441529.48800000001</v>
      </c>
      <c r="I121" s="30">
        <f t="shared" si="4"/>
        <v>10.35720820367751</v>
      </c>
      <c r="J121" s="23">
        <f t="shared" si="5"/>
        <v>36612.731</v>
      </c>
      <c r="K121" s="29">
        <f>SUM(J110:J121)</f>
        <v>441529.48800000001</v>
      </c>
      <c r="M121" s="22"/>
      <c r="N121" s="40" t="s">
        <v>90</v>
      </c>
      <c r="O121"/>
      <c r="T121" s="2">
        <v>-0.58750850956721501</v>
      </c>
      <c r="U121" s="6">
        <v>-1.66197598180259E-4</v>
      </c>
      <c r="V121" s="5">
        <v>-0.107115660560499</v>
      </c>
    </row>
    <row r="122" spans="1:22" x14ac:dyDescent="0.25">
      <c r="A122" s="1">
        <v>2014</v>
      </c>
      <c r="B122" s="1">
        <v>1</v>
      </c>
      <c r="C122" s="15">
        <v>3545</v>
      </c>
      <c r="D122" s="95"/>
      <c r="E122" s="28">
        <v>3539.6883753591801</v>
      </c>
      <c r="F122" s="52"/>
      <c r="G122" s="23">
        <f>+'[1]System - Monthly'!$E593</f>
        <v>34628.398999999998</v>
      </c>
      <c r="H122" s="29"/>
      <c r="I122" s="37">
        <f t="shared" si="4"/>
        <v>9.7682366713681237</v>
      </c>
      <c r="J122" s="23">
        <f t="shared" si="5"/>
        <v>34628.398999999998</v>
      </c>
      <c r="M122" s="22" t="s">
        <v>73</v>
      </c>
      <c r="N122" s="42">
        <f>+I110/I109*I121</f>
        <v>10.09659840447387</v>
      </c>
      <c r="O122"/>
      <c r="T122" s="2">
        <v>5.3116246408171701</v>
      </c>
      <c r="U122" s="6">
        <v>1.49834263492727E-3</v>
      </c>
      <c r="V122" s="5">
        <v>0.968425431777444</v>
      </c>
    </row>
    <row r="123" spans="1:22" x14ac:dyDescent="0.25">
      <c r="A123" s="1">
        <v>2014</v>
      </c>
      <c r="B123" s="1">
        <v>2</v>
      </c>
      <c r="C123" s="15">
        <v>3559</v>
      </c>
      <c r="D123" s="95"/>
      <c r="E123" s="28">
        <v>3551.74164092418</v>
      </c>
      <c r="F123" s="52"/>
      <c r="G123" s="23">
        <f>+'[1]System - Monthly'!$E594</f>
        <v>33826.311000000002</v>
      </c>
      <c r="H123" s="29"/>
      <c r="I123" s="37">
        <f t="shared" si="4"/>
        <v>9.5044425400393369</v>
      </c>
      <c r="J123" s="23">
        <f t="shared" si="5"/>
        <v>33826.311000000002</v>
      </c>
      <c r="M123" s="22" t="s">
        <v>74</v>
      </c>
      <c r="N123" s="43">
        <f>+I111/I110*I122</f>
        <v>10.265588382774174</v>
      </c>
      <c r="O123"/>
      <c r="T123" s="2">
        <v>7.2583590758172196</v>
      </c>
      <c r="U123" s="6">
        <v>2.0394377847196498E-3</v>
      </c>
      <c r="V123" s="5">
        <v>1.3233577290041001</v>
      </c>
    </row>
    <row r="124" spans="1:22" x14ac:dyDescent="0.25">
      <c r="A124" s="1">
        <v>2014</v>
      </c>
      <c r="B124" s="1">
        <v>3</v>
      </c>
      <c r="C124" s="15">
        <v>3565</v>
      </c>
      <c r="D124" s="95"/>
      <c r="E124" s="28">
        <v>3566.34859255022</v>
      </c>
      <c r="F124" s="52"/>
      <c r="G124" s="23">
        <f>+'[1]System - Monthly'!$E595</f>
        <v>43198.112000000001</v>
      </c>
      <c r="H124" s="29"/>
      <c r="I124" s="30">
        <f t="shared" si="4"/>
        <v>12.117282468443198</v>
      </c>
      <c r="J124" s="23">
        <f t="shared" si="5"/>
        <v>43198.112000000001</v>
      </c>
      <c r="M124" s="22" t="s">
        <v>75</v>
      </c>
      <c r="N124" s="43">
        <f>AVERAGE(I124,I125)</f>
        <v>11.219122300140253</v>
      </c>
      <c r="O124"/>
      <c r="T124" s="2">
        <v>-1.34859255021638</v>
      </c>
      <c r="U124" s="6">
        <v>-3.7828683035522601E-4</v>
      </c>
      <c r="V124" s="5">
        <v>-0.24587793962304899</v>
      </c>
    </row>
    <row r="125" spans="1:22" x14ac:dyDescent="0.25">
      <c r="A125" s="1">
        <v>2014</v>
      </c>
      <c r="B125" s="1">
        <v>4</v>
      </c>
      <c r="C125" s="15">
        <v>3565</v>
      </c>
      <c r="D125" s="95"/>
      <c r="E125" s="28">
        <v>3569.2169165539199</v>
      </c>
      <c r="F125" s="52"/>
      <c r="G125" s="23">
        <f>+'[1]System - Monthly'!$E596</f>
        <v>36794.230000000003</v>
      </c>
      <c r="H125" s="29"/>
      <c r="I125" s="30">
        <f t="shared" si="4"/>
        <v>10.320962131837309</v>
      </c>
      <c r="J125" s="23">
        <f t="shared" si="5"/>
        <v>36794.230000000003</v>
      </c>
      <c r="M125" s="22" t="s">
        <v>76</v>
      </c>
      <c r="N125" s="44">
        <f>I125</f>
        <v>10.320962131837309</v>
      </c>
      <c r="O125"/>
      <c r="T125" s="2">
        <v>-4.2169165539225997</v>
      </c>
      <c r="U125" s="6">
        <v>-1.1828657935266801E-3</v>
      </c>
      <c r="V125" s="5">
        <v>-0.76883618678929799</v>
      </c>
    </row>
    <row r="126" spans="1:22" x14ac:dyDescent="0.25">
      <c r="A126" s="1">
        <v>2014</v>
      </c>
      <c r="B126" s="1">
        <v>5</v>
      </c>
      <c r="C126" s="15">
        <v>3577</v>
      </c>
      <c r="D126" s="95"/>
      <c r="E126" s="28">
        <v>3568.1864641153702</v>
      </c>
      <c r="F126" s="52"/>
      <c r="G126" s="23">
        <f>+'[1]System - Monthly'!$E597</f>
        <v>37910.372000000003</v>
      </c>
      <c r="H126" s="29"/>
      <c r="I126" s="30">
        <f t="shared" si="4"/>
        <v>10.59837070170534</v>
      </c>
      <c r="J126" s="23">
        <f t="shared" si="5"/>
        <v>37910.372000000003</v>
      </c>
      <c r="M126" s="22" t="s">
        <v>77</v>
      </c>
      <c r="N126" s="44">
        <f>I126</f>
        <v>10.59837070170534</v>
      </c>
      <c r="O126"/>
      <c r="T126" s="2">
        <v>8.8135358846298004</v>
      </c>
      <c r="U126" s="6">
        <v>2.4639462914816299E-3</v>
      </c>
      <c r="V126" s="5">
        <v>1.6069005006433399</v>
      </c>
    </row>
    <row r="127" spans="1:22" x14ac:dyDescent="0.25">
      <c r="A127" s="1">
        <v>2014</v>
      </c>
      <c r="B127" s="1">
        <v>6</v>
      </c>
      <c r="C127" s="15">
        <v>3578</v>
      </c>
      <c r="D127" s="95"/>
      <c r="E127" s="28">
        <v>3584.78847113856</v>
      </c>
      <c r="F127" s="52"/>
      <c r="G127" s="23">
        <f>+'[1]System - Monthly'!$E598</f>
        <v>25050.665000000005</v>
      </c>
      <c r="H127" s="29"/>
      <c r="I127" s="30">
        <f t="shared" si="4"/>
        <v>7.0013038010061504</v>
      </c>
      <c r="J127" s="23">
        <f t="shared" si="5"/>
        <v>25050.665000000005</v>
      </c>
      <c r="M127" s="22" t="s">
        <v>78</v>
      </c>
      <c r="N127" s="44">
        <f>+I115</f>
        <v>10.377019994287346</v>
      </c>
      <c r="O127"/>
      <c r="T127" s="2"/>
      <c r="U127" s="6"/>
      <c r="V127" s="5"/>
    </row>
    <row r="128" spans="1:22" ht="15.75" thickBot="1" x14ac:dyDescent="0.3">
      <c r="A128" s="1">
        <v>2014</v>
      </c>
      <c r="B128" s="1">
        <v>7</v>
      </c>
      <c r="C128" s="15">
        <v>3579</v>
      </c>
      <c r="D128" s="95"/>
      <c r="E128" s="28">
        <v>3589.35924423403</v>
      </c>
      <c r="F128" s="52"/>
      <c r="G128" s="23">
        <f>+'[1]System - Monthly'!$E599</f>
        <v>48367.955999999998</v>
      </c>
      <c r="H128" s="29"/>
      <c r="I128" s="41">
        <f t="shared" si="4"/>
        <v>13.514377200335289</v>
      </c>
      <c r="J128" s="23">
        <f t="shared" si="5"/>
        <v>48367.955999999998</v>
      </c>
      <c r="M128" s="22" t="s">
        <v>79</v>
      </c>
      <c r="N128" s="43">
        <f>AVERAGE(I116,I117)</f>
        <v>10.473151683789954</v>
      </c>
      <c r="O128"/>
      <c r="T128" s="2"/>
      <c r="U128" s="6"/>
      <c r="V128" s="5"/>
    </row>
    <row r="129" spans="1:22" x14ac:dyDescent="0.25">
      <c r="A129" s="1">
        <v>2014</v>
      </c>
      <c r="B129" s="1">
        <v>8</v>
      </c>
      <c r="C129" s="28">
        <f>+E129</f>
        <v>3593.8998445142802</v>
      </c>
      <c r="D129" s="95"/>
      <c r="E129" s="28">
        <v>3593.8998445142802</v>
      </c>
      <c r="F129" s="52"/>
      <c r="G129" s="50">
        <f t="shared" ref="G129:G133" si="6">+J129</f>
        <v>41227.592325299382</v>
      </c>
      <c r="H129" s="29"/>
      <c r="I129" s="46">
        <f t="shared" ref="I129:I133" si="7">+$N129</f>
        <v>11.471547374429223</v>
      </c>
      <c r="J129" s="48">
        <f t="shared" ref="J129:J158" si="8">+I129*E129</f>
        <v>41227.592325299382</v>
      </c>
      <c r="M129" s="22" t="s">
        <v>80</v>
      </c>
      <c r="N129" s="43">
        <f>AVERAGE(I117,I118)</f>
        <v>11.471547374429223</v>
      </c>
      <c r="O129"/>
      <c r="T129" s="2"/>
      <c r="U129" s="6"/>
      <c r="V129" s="5"/>
    </row>
    <row r="130" spans="1:22" x14ac:dyDescent="0.25">
      <c r="A130" s="1">
        <v>2014</v>
      </c>
      <c r="B130" s="1">
        <v>9</v>
      </c>
      <c r="C130" s="28">
        <f t="shared" ref="C130:C133" si="9">+E130</f>
        <v>3598.4104711575901</v>
      </c>
      <c r="D130" s="95"/>
      <c r="E130" s="28">
        <v>3598.4104711575901</v>
      </c>
      <c r="F130" s="52"/>
      <c r="G130" s="50">
        <f t="shared" si="6"/>
        <v>38554.990305026789</v>
      </c>
      <c r="H130" s="29"/>
      <c r="I130" s="46">
        <f t="shared" si="7"/>
        <v>10.714450342465753</v>
      </c>
      <c r="J130" s="48">
        <f t="shared" si="8"/>
        <v>38554.990305026789</v>
      </c>
      <c r="M130" s="22" t="s">
        <v>81</v>
      </c>
      <c r="N130" s="44">
        <f>+I118</f>
        <v>10.714450342465753</v>
      </c>
      <c r="O130"/>
      <c r="T130" s="2"/>
      <c r="U130" s="6"/>
      <c r="V130" s="5"/>
    </row>
    <row r="131" spans="1:22" x14ac:dyDescent="0.25">
      <c r="A131" s="1">
        <v>2014</v>
      </c>
      <c r="B131" s="1">
        <v>10</v>
      </c>
      <c r="C131" s="28">
        <f t="shared" si="9"/>
        <v>3602.8913220274299</v>
      </c>
      <c r="D131" s="95"/>
      <c r="E131" s="28">
        <v>3602.8913220274299</v>
      </c>
      <c r="F131" s="52"/>
      <c r="G131" s="50">
        <f t="shared" si="6"/>
        <v>37853.194310493818</v>
      </c>
      <c r="H131" s="29"/>
      <c r="I131" s="46">
        <f t="shared" si="7"/>
        <v>10.506338084378564</v>
      </c>
      <c r="J131" s="48">
        <f t="shared" si="8"/>
        <v>37853.194310493818</v>
      </c>
      <c r="M131" s="22" t="s">
        <v>82</v>
      </c>
      <c r="N131" s="44">
        <f>+I119</f>
        <v>10.506338084378564</v>
      </c>
      <c r="O131"/>
      <c r="T131" s="2"/>
      <c r="U131" s="6"/>
      <c r="V131" s="5"/>
    </row>
    <row r="132" spans="1:22" x14ac:dyDescent="0.25">
      <c r="A132" s="1">
        <v>2014</v>
      </c>
      <c r="B132" s="1">
        <v>11</v>
      </c>
      <c r="C132" s="28">
        <f t="shared" si="9"/>
        <v>3607.34259368113</v>
      </c>
      <c r="D132" s="95"/>
      <c r="E132" s="28">
        <v>3607.34259368113</v>
      </c>
      <c r="F132" s="52"/>
      <c r="G132" s="50">
        <f t="shared" si="6"/>
        <v>37427.617844973975</v>
      </c>
      <c r="H132" s="29"/>
      <c r="I132" s="46">
        <f t="shared" si="7"/>
        <v>10.375398752127056</v>
      </c>
      <c r="J132" s="48">
        <f t="shared" si="8"/>
        <v>37427.617844973975</v>
      </c>
      <c r="M132" s="22" t="s">
        <v>83</v>
      </c>
      <c r="N132" s="44">
        <f>+I120</f>
        <v>10.375398752127056</v>
      </c>
      <c r="O132"/>
      <c r="T132" s="2"/>
      <c r="U132" s="6"/>
      <c r="V132" s="5"/>
    </row>
    <row r="133" spans="1:22" ht="15.75" thickBot="1" x14ac:dyDescent="0.3">
      <c r="A133" s="1">
        <v>2014</v>
      </c>
      <c r="B133" s="1">
        <v>12</v>
      </c>
      <c r="C133" s="28">
        <f t="shared" si="9"/>
        <v>3611.76448137848</v>
      </c>
      <c r="D133" s="95">
        <f>AVERAGE(C122:C133)</f>
        <v>3581.859059396576</v>
      </c>
      <c r="E133" s="28">
        <v>3611.76448137848</v>
      </c>
      <c r="F133" s="52">
        <f>AVERAGE(E122:E133)</f>
        <v>3581.9698681361974</v>
      </c>
      <c r="G133" s="50">
        <f t="shared" si="6"/>
        <v>37407.79671628424</v>
      </c>
      <c r="H133" s="52">
        <f>SUM(G122:G133)</f>
        <v>452247.23650207825</v>
      </c>
      <c r="I133" s="46">
        <f t="shared" si="7"/>
        <v>10.35720820367751</v>
      </c>
      <c r="J133" s="48">
        <f t="shared" si="8"/>
        <v>37407.79671628424</v>
      </c>
      <c r="K133" s="50">
        <f>SUM(J122:J133)</f>
        <v>452247.23650207825</v>
      </c>
      <c r="M133" s="22" t="s">
        <v>84</v>
      </c>
      <c r="N133" s="45">
        <f>+I121</f>
        <v>10.35720820367751</v>
      </c>
      <c r="O133"/>
      <c r="T133" s="2"/>
      <c r="U133" s="6"/>
      <c r="V133" s="5"/>
    </row>
    <row r="134" spans="1:22" x14ac:dyDescent="0.25">
      <c r="A134" s="1">
        <v>2015</v>
      </c>
      <c r="B134" s="1">
        <v>1</v>
      </c>
      <c r="D134" s="95"/>
      <c r="E134" s="28">
        <v>3616.1571790903099</v>
      </c>
      <c r="F134" s="97"/>
      <c r="I134" s="42">
        <f t="shared" ref="I134:I139" si="10">+$N122</f>
        <v>10.09659840447387</v>
      </c>
      <c r="J134" s="48">
        <f t="shared" si="8"/>
        <v>36510.886804729955</v>
      </c>
      <c r="K134" s="50"/>
      <c r="T134" s="2"/>
      <c r="U134" s="6"/>
      <c r="V134" s="5"/>
    </row>
    <row r="135" spans="1:22" x14ac:dyDescent="0.25">
      <c r="A135" s="1">
        <v>2015</v>
      </c>
      <c r="B135" s="1">
        <v>2</v>
      </c>
      <c r="D135" s="95"/>
      <c r="E135" s="28">
        <v>3620.5208795070198</v>
      </c>
      <c r="F135" s="97"/>
      <c r="I135" s="43">
        <f t="shared" si="10"/>
        <v>10.265588382774174</v>
      </c>
      <c r="J135" s="48">
        <f t="shared" si="8"/>
        <v>37166.777080258602</v>
      </c>
      <c r="K135" s="50"/>
      <c r="O135" s="31"/>
      <c r="P135" s="32"/>
      <c r="Q135" s="32"/>
      <c r="R135" s="32"/>
      <c r="S135" s="32"/>
      <c r="T135" s="15"/>
      <c r="U135" s="15"/>
      <c r="V135" s="5"/>
    </row>
    <row r="136" spans="1:22" x14ac:dyDescent="0.25">
      <c r="A136" s="1">
        <v>2015</v>
      </c>
      <c r="B136" s="1">
        <v>3</v>
      </c>
      <c r="D136" s="95"/>
      <c r="E136" s="28">
        <v>3624.8557740469901</v>
      </c>
      <c r="F136" s="97"/>
      <c r="I136" s="43">
        <f t="shared" si="10"/>
        <v>11.219122300140253</v>
      </c>
      <c r="J136" s="48">
        <f t="shared" si="8"/>
        <v>40667.70024940274</v>
      </c>
      <c r="K136" s="50"/>
      <c r="O136" s="33"/>
      <c r="P136" s="34"/>
      <c r="Q136" s="34"/>
      <c r="R136" s="34"/>
      <c r="S136" s="34"/>
      <c r="T136" s="15"/>
      <c r="U136" s="15"/>
      <c r="V136" s="5"/>
    </row>
    <row r="137" spans="1:22" x14ac:dyDescent="0.25">
      <c r="A137" s="1">
        <v>2015</v>
      </c>
      <c r="B137" s="1">
        <v>4</v>
      </c>
      <c r="D137" s="95"/>
      <c r="E137" s="28">
        <v>3629.1620528650201</v>
      </c>
      <c r="F137" s="97"/>
      <c r="I137" s="44">
        <f t="shared" si="10"/>
        <v>10.320962131837309</v>
      </c>
      <c r="J137" s="48">
        <f t="shared" si="8"/>
        <v>37456.444117920822</v>
      </c>
      <c r="K137" s="50"/>
      <c r="O137" s="33"/>
      <c r="P137" s="34"/>
      <c r="Q137" s="34"/>
      <c r="R137" s="34"/>
      <c r="S137" s="34"/>
      <c r="T137" s="15"/>
      <c r="U137" s="15"/>
      <c r="V137" s="5"/>
    </row>
    <row r="138" spans="1:22" x14ac:dyDescent="0.25">
      <c r="A138" s="1">
        <v>2015</v>
      </c>
      <c r="B138" s="1">
        <v>5</v>
      </c>
      <c r="D138" s="95"/>
      <c r="E138" s="28">
        <v>3633.4399048606301</v>
      </c>
      <c r="F138" s="97"/>
      <c r="I138" s="44">
        <f t="shared" si="10"/>
        <v>10.59837070170534</v>
      </c>
      <c r="J138" s="48">
        <f t="shared" si="8"/>
        <v>38508.543034081944</v>
      </c>
      <c r="K138" s="50"/>
      <c r="O138" s="33"/>
      <c r="P138" s="35"/>
      <c r="Q138" s="35"/>
      <c r="R138" s="35"/>
      <c r="S138" s="35"/>
      <c r="T138" s="36"/>
      <c r="U138" s="15"/>
      <c r="V138" s="5"/>
    </row>
    <row r="139" spans="1:22" x14ac:dyDescent="0.25">
      <c r="A139" s="1">
        <v>2015</v>
      </c>
      <c r="B139" s="1">
        <v>6</v>
      </c>
      <c r="D139" s="95"/>
      <c r="E139" s="28">
        <v>3637.68951768638</v>
      </c>
      <c r="F139" s="97"/>
      <c r="I139" s="44">
        <f t="shared" si="10"/>
        <v>10.377019994287346</v>
      </c>
      <c r="J139" s="48">
        <f t="shared" si="8"/>
        <v>37748.376858041061</v>
      </c>
      <c r="K139" s="50"/>
      <c r="T139" s="2"/>
      <c r="U139" s="6"/>
      <c r="V139" s="5"/>
    </row>
    <row r="140" spans="1:22" x14ac:dyDescent="0.25">
      <c r="A140" s="1">
        <v>2015</v>
      </c>
      <c r="B140" s="1">
        <v>7</v>
      </c>
      <c r="D140" s="95"/>
      <c r="E140" s="28">
        <v>3641.91107775609</v>
      </c>
      <c r="F140" s="97"/>
      <c r="I140" s="43">
        <f t="shared" ref="I140:I145" si="11">+$N128</f>
        <v>10.473151683789954</v>
      </c>
      <c r="J140" s="48">
        <f t="shared" si="8"/>
        <v>38142.28713621448</v>
      </c>
      <c r="K140" s="50"/>
      <c r="T140" s="2"/>
      <c r="U140" s="6"/>
      <c r="V140" s="5"/>
    </row>
    <row r="141" spans="1:22" x14ac:dyDescent="0.25">
      <c r="A141" s="1">
        <v>2015</v>
      </c>
      <c r="B141" s="1">
        <v>8</v>
      </c>
      <c r="D141" s="95"/>
      <c r="E141" s="28">
        <v>3646.10477025301</v>
      </c>
      <c r="F141" s="52"/>
      <c r="I141" s="43">
        <f t="shared" si="11"/>
        <v>11.471547374429223</v>
      </c>
      <c r="J141" s="48">
        <f t="shared" si="8"/>
        <v>41826.463604089782</v>
      </c>
      <c r="K141" s="50"/>
      <c r="T141" s="2"/>
      <c r="U141" s="6"/>
      <c r="V141" s="5"/>
    </row>
    <row r="142" spans="1:22" x14ac:dyDescent="0.25">
      <c r="A142" s="1">
        <v>2015</v>
      </c>
      <c r="B142" s="1">
        <v>9</v>
      </c>
      <c r="D142" s="95"/>
      <c r="E142" s="28">
        <v>3650.2707791379498</v>
      </c>
      <c r="F142" s="52"/>
      <c r="I142" s="44">
        <f t="shared" si="11"/>
        <v>10.714450342465753</v>
      </c>
      <c r="J142" s="48">
        <f t="shared" si="8"/>
        <v>39110.644999627337</v>
      </c>
      <c r="K142" s="50"/>
      <c r="T142" s="2"/>
      <c r="U142" s="6"/>
      <c r="V142" s="5"/>
    </row>
    <row r="143" spans="1:22" x14ac:dyDescent="0.25">
      <c r="A143" s="1">
        <v>2015</v>
      </c>
      <c r="B143" s="1">
        <v>10</v>
      </c>
      <c r="D143" s="95"/>
      <c r="E143" s="28">
        <v>3654.4092871573498</v>
      </c>
      <c r="F143" s="52"/>
      <c r="I143" s="44">
        <f t="shared" si="11"/>
        <v>10.506338084378564</v>
      </c>
      <c r="J143" s="48">
        <f t="shared" si="8"/>
        <v>38394.459469567984</v>
      </c>
      <c r="K143" s="50"/>
      <c r="T143" s="2"/>
      <c r="U143" s="6"/>
      <c r="V143" s="5"/>
    </row>
    <row r="144" spans="1:22" x14ac:dyDescent="0.25">
      <c r="A144" s="1">
        <v>2015</v>
      </c>
      <c r="B144" s="1">
        <v>11</v>
      </c>
      <c r="D144" s="95"/>
      <c r="E144" s="28">
        <v>3658.52047585129</v>
      </c>
      <c r="F144" s="52"/>
      <c r="I144" s="44">
        <f t="shared" si="11"/>
        <v>10.375398752127056</v>
      </c>
      <c r="J144" s="48">
        <f t="shared" si="8"/>
        <v>37958.608779778762</v>
      </c>
      <c r="K144" s="50"/>
      <c r="T144" s="2"/>
      <c r="U144" s="6"/>
      <c r="V144" s="5"/>
    </row>
    <row r="145" spans="1:22" ht="15.75" thickBot="1" x14ac:dyDescent="0.3">
      <c r="A145" s="1">
        <v>2015</v>
      </c>
      <c r="B145" s="1">
        <v>12</v>
      </c>
      <c r="D145" s="95"/>
      <c r="E145" s="28">
        <v>3662.6045255614699</v>
      </c>
      <c r="F145" s="52">
        <f>AVERAGE(E134:E145)</f>
        <v>3639.6371853144592</v>
      </c>
      <c r="I145" s="45">
        <f t="shared" si="11"/>
        <v>10.35720820367751</v>
      </c>
      <c r="J145" s="48">
        <f t="shared" si="8"/>
        <v>37934.357638971633</v>
      </c>
      <c r="K145" s="50">
        <f>SUM(J134:J145)</f>
        <v>461425.5497726851</v>
      </c>
      <c r="T145" s="2"/>
      <c r="U145" s="6"/>
      <c r="V145" s="5"/>
    </row>
    <row r="146" spans="1:22" x14ac:dyDescent="0.25">
      <c r="A146" s="1">
        <v>2016</v>
      </c>
      <c r="B146" s="1">
        <v>1</v>
      </c>
      <c r="E146" s="28">
        <v>3666.6616154390999</v>
      </c>
      <c r="F146" s="52"/>
      <c r="I146" s="47">
        <f>+I134</f>
        <v>10.09659840447387</v>
      </c>
      <c r="J146" s="48">
        <f t="shared" si="8"/>
        <v>37020.809816187997</v>
      </c>
      <c r="K146" s="50"/>
      <c r="T146" s="2"/>
      <c r="U146" s="6"/>
      <c r="V146" s="5"/>
    </row>
    <row r="147" spans="1:22" x14ac:dyDescent="0.25">
      <c r="A147" s="1">
        <v>2016</v>
      </c>
      <c r="B147" s="1">
        <v>2</v>
      </c>
      <c r="E147" s="28">
        <v>3670.69192345277</v>
      </c>
      <c r="F147" s="52"/>
      <c r="I147" s="47">
        <f t="shared" ref="I147:I203" si="12">+I135</f>
        <v>10.265588382774174</v>
      </c>
      <c r="J147" s="48">
        <f t="shared" si="8"/>
        <v>37681.812366139748</v>
      </c>
      <c r="K147" s="50"/>
      <c r="T147" s="2"/>
      <c r="U147" s="6"/>
      <c r="V147" s="5"/>
    </row>
    <row r="148" spans="1:22" x14ac:dyDescent="0.25">
      <c r="A148" s="1">
        <v>2016</v>
      </c>
      <c r="B148" s="1">
        <v>3</v>
      </c>
      <c r="E148" s="28">
        <v>3674.6956263962602</v>
      </c>
      <c r="F148" s="52"/>
      <c r="I148" s="46">
        <f t="shared" si="12"/>
        <v>11.219122300140253</v>
      </c>
      <c r="J148" s="48">
        <f t="shared" si="8"/>
        <v>41226.859648330137</v>
      </c>
      <c r="K148" s="50"/>
      <c r="T148" s="2"/>
      <c r="U148" s="6"/>
      <c r="V148" s="5"/>
    </row>
    <row r="149" spans="1:22" x14ac:dyDescent="0.25">
      <c r="A149" s="1">
        <v>2016</v>
      </c>
      <c r="B149" s="1">
        <v>4</v>
      </c>
      <c r="E149" s="28">
        <v>3678.6728998962799</v>
      </c>
      <c r="F149" s="52"/>
      <c r="I149" s="46">
        <f t="shared" si="12"/>
        <v>10.320962131837309</v>
      </c>
      <c r="J149" s="48">
        <f t="shared" si="8"/>
        <v>37967.443695245645</v>
      </c>
      <c r="K149" s="50"/>
      <c r="T149" s="2"/>
      <c r="U149" s="6"/>
      <c r="V149" s="5"/>
    </row>
    <row r="150" spans="1:22" x14ac:dyDescent="0.25">
      <c r="A150" s="1">
        <v>2016</v>
      </c>
      <c r="B150" s="1">
        <v>5</v>
      </c>
      <c r="E150" s="28">
        <v>3682.62391842019</v>
      </c>
      <c r="F150" s="52"/>
      <c r="I150" s="46">
        <f t="shared" si="12"/>
        <v>10.59837070170534</v>
      </c>
      <c r="J150" s="48">
        <f t="shared" si="8"/>
        <v>39029.813442383856</v>
      </c>
      <c r="K150" s="50"/>
      <c r="T150" s="2"/>
      <c r="U150" s="6"/>
      <c r="V150" s="5"/>
    </row>
    <row r="151" spans="1:22" x14ac:dyDescent="0.25">
      <c r="A151" s="1">
        <v>2016</v>
      </c>
      <c r="B151" s="1">
        <v>6</v>
      </c>
      <c r="E151" s="28">
        <v>3686.54885528365</v>
      </c>
      <c r="F151" s="52"/>
      <c r="I151" s="46">
        <f t="shared" si="12"/>
        <v>10.377019994287346</v>
      </c>
      <c r="J151" s="48">
        <f t="shared" si="8"/>
        <v>38255.391181195562</v>
      </c>
      <c r="K151" s="50"/>
      <c r="T151" s="2"/>
      <c r="U151" s="6"/>
      <c r="V151" s="5"/>
    </row>
    <row r="152" spans="1:22" x14ac:dyDescent="0.25">
      <c r="A152" s="1">
        <v>2016</v>
      </c>
      <c r="B152" s="1">
        <v>7</v>
      </c>
      <c r="E152" s="28">
        <v>3690.4478826582099</v>
      </c>
      <c r="F152" s="52"/>
      <c r="I152" s="46">
        <f t="shared" si="12"/>
        <v>10.473151683789954</v>
      </c>
      <c r="J152" s="48">
        <f t="shared" si="8"/>
        <v>38650.620456200901</v>
      </c>
      <c r="K152" s="50"/>
      <c r="T152" s="2"/>
      <c r="U152" s="6"/>
      <c r="V152" s="5"/>
    </row>
    <row r="153" spans="1:22" x14ac:dyDescent="0.25">
      <c r="A153" s="1">
        <v>2016</v>
      </c>
      <c r="B153" s="1">
        <v>8</v>
      </c>
      <c r="E153" s="28">
        <v>3694.3211715788998</v>
      </c>
      <c r="F153" s="52"/>
      <c r="I153" s="46">
        <f t="shared" si="12"/>
        <v>11.471547374429223</v>
      </c>
      <c r="J153" s="48">
        <f t="shared" si="8"/>
        <v>42379.580336124222</v>
      </c>
      <c r="K153" s="50"/>
      <c r="T153" s="2"/>
      <c r="U153" s="6"/>
      <c r="V153" s="5"/>
    </row>
    <row r="154" spans="1:22" x14ac:dyDescent="0.25">
      <c r="A154" s="1">
        <v>2016</v>
      </c>
      <c r="B154" s="1">
        <v>9</v>
      </c>
      <c r="E154" s="28">
        <v>3698.16889195166</v>
      </c>
      <c r="F154" s="52"/>
      <c r="I154" s="46">
        <f t="shared" si="12"/>
        <v>10.714450342465753</v>
      </c>
      <c r="J154" s="48">
        <f t="shared" si="8"/>
        <v>39623.846950867657</v>
      </c>
      <c r="K154" s="50"/>
      <c r="T154" s="2"/>
      <c r="U154" s="6"/>
      <c r="V154" s="5"/>
    </row>
    <row r="155" spans="1:22" x14ac:dyDescent="0.25">
      <c r="A155" s="1">
        <v>2016</v>
      </c>
      <c r="B155" s="1">
        <v>10</v>
      </c>
      <c r="E155" s="28">
        <v>3701.9912125608698</v>
      </c>
      <c r="F155" s="52"/>
      <c r="I155" s="46">
        <f t="shared" si="12"/>
        <v>10.506338084378564</v>
      </c>
      <c r="J155" s="48">
        <f t="shared" si="8"/>
        <v>38894.371264563044</v>
      </c>
      <c r="K155" s="50"/>
      <c r="T155" s="2"/>
      <c r="U155" s="6"/>
      <c r="V155" s="5"/>
    </row>
    <row r="156" spans="1:22" x14ac:dyDescent="0.25">
      <c r="A156" s="1">
        <v>2016</v>
      </c>
      <c r="B156" s="1">
        <v>11</v>
      </c>
      <c r="E156" s="28">
        <v>3705.78830107673</v>
      </c>
      <c r="F156" s="52"/>
      <c r="I156" s="46">
        <f t="shared" si="12"/>
        <v>10.375398752127056</v>
      </c>
      <c r="J156" s="48">
        <f t="shared" si="8"/>
        <v>38449.031314638545</v>
      </c>
      <c r="K156" s="50"/>
      <c r="T156" s="2"/>
      <c r="U156" s="6"/>
      <c r="V156" s="5"/>
    </row>
    <row r="157" spans="1:22" x14ac:dyDescent="0.25">
      <c r="A157" s="1">
        <v>2016</v>
      </c>
      <c r="B157" s="1">
        <v>12</v>
      </c>
      <c r="E157" s="28">
        <v>3709.5603240625801</v>
      </c>
      <c r="F157" s="52">
        <f>AVERAGE(E146:E157)</f>
        <v>3688.3477185647666</v>
      </c>
      <c r="I157" s="46">
        <f t="shared" si="12"/>
        <v>10.35720820367751</v>
      </c>
      <c r="J157" s="48">
        <f t="shared" si="8"/>
        <v>38420.688620417561</v>
      </c>
      <c r="K157" s="50">
        <f>SUM(J146:J157)</f>
        <v>467600.26909229491</v>
      </c>
      <c r="T157" s="2"/>
      <c r="U157" s="6"/>
      <c r="V157" s="5"/>
    </row>
    <row r="158" spans="1:22" x14ac:dyDescent="0.25">
      <c r="A158" s="1">
        <v>2017</v>
      </c>
      <c r="B158" s="1">
        <v>1</v>
      </c>
      <c r="E158" s="28">
        <v>3713.30744698224</v>
      </c>
      <c r="F158" s="52"/>
      <c r="I158" s="47">
        <f t="shared" si="12"/>
        <v>10.09659840447387</v>
      </c>
      <c r="J158" s="48">
        <f t="shared" si="8"/>
        <v>37491.774044521822</v>
      </c>
      <c r="K158" s="50"/>
      <c r="T158" s="2"/>
      <c r="U158" s="6"/>
      <c r="V158" s="5"/>
    </row>
    <row r="159" spans="1:22" x14ac:dyDescent="0.25">
      <c r="A159" s="1">
        <v>2017</v>
      </c>
      <c r="B159" s="1">
        <v>2</v>
      </c>
      <c r="E159" s="28">
        <v>3717.0298342072801</v>
      </c>
      <c r="F159" s="52"/>
      <c r="I159" s="47">
        <f t="shared" si="12"/>
        <v>10.265588382774174</v>
      </c>
      <c r="J159" s="48">
        <f t="shared" ref="J159:J190" si="13">+I159*E159</f>
        <v>38157.498284463269</v>
      </c>
      <c r="K159" s="50"/>
      <c r="T159" s="2"/>
      <c r="U159" s="6"/>
      <c r="V159" s="5"/>
    </row>
    <row r="160" spans="1:22" x14ac:dyDescent="0.25">
      <c r="A160" s="1">
        <v>2017</v>
      </c>
      <c r="B160" s="1">
        <v>3</v>
      </c>
      <c r="E160" s="28">
        <v>3720.7276490242002</v>
      </c>
      <c r="F160" s="52"/>
      <c r="I160" s="46">
        <f t="shared" si="12"/>
        <v>11.219122300140253</v>
      </c>
      <c r="J160" s="48">
        <f t="shared" si="13"/>
        <v>41743.298539915821</v>
      </c>
      <c r="K160" s="50"/>
      <c r="T160" s="2"/>
      <c r="U160" s="6"/>
      <c r="V160" s="5"/>
    </row>
    <row r="161" spans="1:22" x14ac:dyDescent="0.25">
      <c r="A161" s="1">
        <v>2017</v>
      </c>
      <c r="B161" s="1">
        <v>4</v>
      </c>
      <c r="E161" s="28">
        <v>3724.4010536415999</v>
      </c>
      <c r="F161" s="52"/>
      <c r="I161" s="46">
        <f t="shared" si="12"/>
        <v>10.320962131837309</v>
      </c>
      <c r="J161" s="48">
        <f t="shared" si="13"/>
        <v>38439.402238409923</v>
      </c>
      <c r="K161" s="50"/>
      <c r="T161" s="2"/>
      <c r="U161" s="6"/>
      <c r="V161" s="5"/>
    </row>
    <row r="162" spans="1:22" x14ac:dyDescent="0.25">
      <c r="A162" s="1">
        <v>2017</v>
      </c>
      <c r="B162" s="1">
        <v>5</v>
      </c>
      <c r="E162" s="28">
        <v>3728.0502091973099</v>
      </c>
      <c r="F162" s="52"/>
      <c r="I162" s="46">
        <f t="shared" si="12"/>
        <v>10.59837070170534</v>
      </c>
      <c r="J162" s="48">
        <f t="shared" si="13"/>
        <v>39511.258111643234</v>
      </c>
      <c r="K162" s="50"/>
      <c r="T162" s="2"/>
      <c r="U162" s="6"/>
      <c r="V162" s="5"/>
    </row>
    <row r="163" spans="1:22" x14ac:dyDescent="0.25">
      <c r="A163" s="1">
        <v>2017</v>
      </c>
      <c r="B163" s="1">
        <v>6</v>
      </c>
      <c r="E163" s="28">
        <v>3731.6752757654499</v>
      </c>
      <c r="F163" s="52"/>
      <c r="I163" s="46">
        <f t="shared" si="12"/>
        <v>10.377019994287346</v>
      </c>
      <c r="J163" s="48">
        <f t="shared" si="13"/>
        <v>38723.668948805818</v>
      </c>
      <c r="K163" s="50"/>
      <c r="T163" s="2"/>
      <c r="U163" s="6"/>
      <c r="V163" s="5"/>
    </row>
    <row r="164" spans="1:22" x14ac:dyDescent="0.25">
      <c r="A164" s="1">
        <v>2017</v>
      </c>
      <c r="B164" s="1">
        <v>7</v>
      </c>
      <c r="E164" s="28">
        <v>3735.2764123634302</v>
      </c>
      <c r="F164" s="52"/>
      <c r="I164" s="46">
        <f t="shared" si="12"/>
        <v>10.473151683789954</v>
      </c>
      <c r="J164" s="48">
        <f t="shared" si="13"/>
        <v>39120.116447564957</v>
      </c>
      <c r="K164" s="50"/>
      <c r="T164" s="2"/>
      <c r="U164" s="6"/>
      <c r="V164" s="5"/>
    </row>
    <row r="165" spans="1:22" x14ac:dyDescent="0.25">
      <c r="A165" s="1">
        <v>2017</v>
      </c>
      <c r="B165" s="1">
        <v>8</v>
      </c>
      <c r="E165" s="28">
        <v>3738.8537769589698</v>
      </c>
      <c r="F165" s="52"/>
      <c r="I165" s="46">
        <f t="shared" si="12"/>
        <v>11.471547374429223</v>
      </c>
      <c r="J165" s="48">
        <f t="shared" si="13"/>
        <v>42890.438228448453</v>
      </c>
      <c r="K165" s="50"/>
      <c r="T165" s="2"/>
      <c r="U165" s="6"/>
      <c r="V165" s="5"/>
    </row>
    <row r="166" spans="1:22" x14ac:dyDescent="0.25">
      <c r="A166" s="1">
        <v>2017</v>
      </c>
      <c r="B166" s="1">
        <v>9</v>
      </c>
      <c r="E166" s="28">
        <v>3742.4075264769999</v>
      </c>
      <c r="F166" s="52"/>
      <c r="I166" s="46">
        <f t="shared" si="12"/>
        <v>10.714450342465753</v>
      </c>
      <c r="J166" s="48">
        <f t="shared" si="13"/>
        <v>40097.8396037079</v>
      </c>
      <c r="K166" s="50"/>
      <c r="T166" s="2"/>
      <c r="U166" s="6"/>
      <c r="V166" s="5"/>
    </row>
    <row r="167" spans="1:22" x14ac:dyDescent="0.25">
      <c r="A167" s="1">
        <v>2017</v>
      </c>
      <c r="B167" s="1">
        <v>10</v>
      </c>
      <c r="E167" s="28">
        <v>3745.93781680655</v>
      </c>
      <c r="F167" s="52"/>
      <c r="I167" s="46">
        <f t="shared" si="12"/>
        <v>10.506338084378564</v>
      </c>
      <c r="J167" s="48">
        <f t="shared" si="13"/>
        <v>39356.089146428552</v>
      </c>
      <c r="K167" s="50"/>
      <c r="T167" s="2"/>
      <c r="U167" s="6"/>
      <c r="V167" s="5"/>
    </row>
    <row r="168" spans="1:22" x14ac:dyDescent="0.25">
      <c r="A168" s="1">
        <v>2017</v>
      </c>
      <c r="B168" s="1">
        <v>11</v>
      </c>
      <c r="E168" s="28">
        <v>3749.4448028075799</v>
      </c>
      <c r="F168" s="52"/>
      <c r="I168" s="46">
        <f t="shared" si="12"/>
        <v>10.375398752127056</v>
      </c>
      <c r="J168" s="48">
        <f t="shared" si="13"/>
        <v>38901.984928219041</v>
      </c>
      <c r="K168" s="50"/>
      <c r="T168" s="2"/>
      <c r="U168" s="6"/>
      <c r="V168" s="5"/>
    </row>
    <row r="169" spans="1:22" x14ac:dyDescent="0.25">
      <c r="A169" s="1">
        <v>2017</v>
      </c>
      <c r="B169" s="1">
        <v>12</v>
      </c>
      <c r="E169" s="28">
        <v>3752.92863831778</v>
      </c>
      <c r="F169" s="52">
        <f>AVERAGE(E158:E169)</f>
        <v>3733.3367035457827</v>
      </c>
      <c r="I169" s="46">
        <f t="shared" si="12"/>
        <v>10.35720820367751</v>
      </c>
      <c r="J169" s="48">
        <f t="shared" si="13"/>
        <v>38869.863280601181</v>
      </c>
      <c r="K169" s="50">
        <f>SUM(J158:J169)</f>
        <v>473303.23180272995</v>
      </c>
      <c r="T169" s="2"/>
      <c r="U169" s="6"/>
      <c r="V169" s="5"/>
    </row>
    <row r="170" spans="1:22" x14ac:dyDescent="0.25">
      <c r="A170" s="1">
        <v>2018</v>
      </c>
      <c r="B170" s="1">
        <v>1</v>
      </c>
      <c r="E170" s="28">
        <v>3756.3894761593301</v>
      </c>
      <c r="F170" s="52"/>
      <c r="I170" s="47">
        <f>+I158</f>
        <v>10.09659840447387</v>
      </c>
      <c r="J170" s="48">
        <f t="shared" si="13"/>
        <v>37926.755991572725</v>
      </c>
      <c r="K170" s="50"/>
      <c r="T170" s="2"/>
      <c r="U170" s="6"/>
      <c r="V170" s="5"/>
    </row>
    <row r="171" spans="1:22" x14ac:dyDescent="0.25">
      <c r="A171" s="1">
        <v>2018</v>
      </c>
      <c r="B171" s="1">
        <v>2</v>
      </c>
      <c r="E171" s="28">
        <v>3759.82746814559</v>
      </c>
      <c r="F171" s="52"/>
      <c r="I171" s="47">
        <f t="shared" si="12"/>
        <v>10.265588382774174</v>
      </c>
      <c r="J171" s="48">
        <f t="shared" si="13"/>
        <v>38596.841178230607</v>
      </c>
      <c r="K171" s="50"/>
      <c r="T171" s="2"/>
      <c r="U171" s="6"/>
      <c r="V171" s="5"/>
    </row>
    <row r="172" spans="1:22" x14ac:dyDescent="0.25">
      <c r="A172" s="1">
        <v>2018</v>
      </c>
      <c r="B172" s="1">
        <v>3</v>
      </c>
      <c r="E172" s="28">
        <v>3763.2427650877598</v>
      </c>
      <c r="F172" s="52"/>
      <c r="I172" s="46">
        <f t="shared" si="12"/>
        <v>11.219122300140253</v>
      </c>
      <c r="J172" s="48">
        <f t="shared" si="13"/>
        <v>42220.28082663755</v>
      </c>
      <c r="K172" s="50"/>
      <c r="T172" s="2"/>
      <c r="U172" s="6"/>
      <c r="V172" s="5"/>
    </row>
    <row r="173" spans="1:22" x14ac:dyDescent="0.25">
      <c r="A173" s="1">
        <v>2018</v>
      </c>
      <c r="B173" s="1">
        <v>4</v>
      </c>
      <c r="E173" s="28">
        <v>3766.6355168014802</v>
      </c>
      <c r="F173" s="52"/>
      <c r="I173" s="46">
        <f t="shared" si="12"/>
        <v>10.320962131837309</v>
      </c>
      <c r="J173" s="48">
        <f t="shared" si="13"/>
        <v>38875.302533341528</v>
      </c>
      <c r="K173" s="50"/>
      <c r="T173" s="2"/>
      <c r="U173" s="6"/>
      <c r="V173" s="5"/>
    </row>
    <row r="174" spans="1:22" x14ac:dyDescent="0.25">
      <c r="A174" s="1">
        <v>2018</v>
      </c>
      <c r="B174" s="1">
        <v>5</v>
      </c>
      <c r="E174" s="28">
        <v>3770.0058721134601</v>
      </c>
      <c r="F174" s="52"/>
      <c r="I174" s="46">
        <f t="shared" si="12"/>
        <v>10.59837070170534</v>
      </c>
      <c r="J174" s="48">
        <f t="shared" si="13"/>
        <v>39955.919780264383</v>
      </c>
      <c r="K174" s="50"/>
      <c r="T174" s="2"/>
      <c r="U174" s="6"/>
      <c r="V174" s="5"/>
    </row>
    <row r="175" spans="1:22" x14ac:dyDescent="0.25">
      <c r="A175" s="1">
        <v>2018</v>
      </c>
      <c r="B175" s="1">
        <v>6</v>
      </c>
      <c r="E175" s="28">
        <v>3773.35397886792</v>
      </c>
      <c r="F175" s="52"/>
      <c r="I175" s="46">
        <f t="shared" si="12"/>
        <v>10.377019994287346</v>
      </c>
      <c r="J175" s="48">
        <f t="shared" si="13"/>
        <v>39156.16968423612</v>
      </c>
      <c r="K175" s="50"/>
      <c r="T175" s="2"/>
      <c r="U175" s="6"/>
      <c r="V175" s="5"/>
    </row>
    <row r="176" spans="1:22" x14ac:dyDescent="0.25">
      <c r="A176" s="1">
        <v>2018</v>
      </c>
      <c r="B176" s="1">
        <v>7</v>
      </c>
      <c r="E176" s="28">
        <v>3776.6799839331602</v>
      </c>
      <c r="F176" s="52"/>
      <c r="I176" s="46">
        <f t="shared" si="12"/>
        <v>10.473151683789954</v>
      </c>
      <c r="J176" s="48">
        <f t="shared" si="13"/>
        <v>39553.742332865397</v>
      </c>
      <c r="K176" s="50"/>
      <c r="T176" s="2"/>
      <c r="U176" s="6"/>
      <c r="V176" s="5"/>
    </row>
    <row r="177" spans="1:22" x14ac:dyDescent="0.25">
      <c r="A177" s="1">
        <v>2018</v>
      </c>
      <c r="B177" s="1">
        <v>8</v>
      </c>
      <c r="E177" s="28">
        <v>3779.9840332079598</v>
      </c>
      <c r="F177" s="52"/>
      <c r="I177" s="46">
        <f t="shared" si="12"/>
        <v>11.471547374429223</v>
      </c>
      <c r="J177" s="48">
        <f t="shared" si="13"/>
        <v>43362.265911531154</v>
      </c>
      <c r="K177" s="50"/>
      <c r="T177" s="2"/>
      <c r="U177" s="6"/>
      <c r="V177" s="5"/>
    </row>
    <row r="178" spans="1:22" x14ac:dyDescent="0.25">
      <c r="A178" s="1">
        <v>2018</v>
      </c>
      <c r="B178" s="1">
        <v>9</v>
      </c>
      <c r="E178" s="28">
        <v>3783.2662716279601</v>
      </c>
      <c r="F178" s="52"/>
      <c r="I178" s="46">
        <f t="shared" si="12"/>
        <v>10.714450342465753</v>
      </c>
      <c r="J178" s="48">
        <f t="shared" si="13"/>
        <v>40535.61859968333</v>
      </c>
      <c r="K178" s="50"/>
      <c r="T178" s="2"/>
      <c r="U178" s="6"/>
      <c r="V178" s="5"/>
    </row>
    <row r="179" spans="1:22" x14ac:dyDescent="0.25">
      <c r="A179" s="1">
        <v>2018</v>
      </c>
      <c r="B179" s="1">
        <v>10</v>
      </c>
      <c r="E179" s="28">
        <v>3786.5268431720801</v>
      </c>
      <c r="F179" s="52"/>
      <c r="I179" s="46">
        <f t="shared" si="12"/>
        <v>10.506338084378564</v>
      </c>
      <c r="J179" s="48">
        <f t="shared" si="13"/>
        <v>39782.531179940561</v>
      </c>
      <c r="K179" s="50"/>
      <c r="T179" s="2"/>
      <c r="U179" s="6"/>
      <c r="V179" s="5"/>
    </row>
    <row r="180" spans="1:22" x14ac:dyDescent="0.25">
      <c r="A180" s="1">
        <v>2018</v>
      </c>
      <c r="B180" s="1">
        <v>11</v>
      </c>
      <c r="E180" s="28">
        <v>3789.7658908687599</v>
      </c>
      <c r="F180" s="52"/>
      <c r="I180" s="46">
        <f t="shared" si="12"/>
        <v>10.375398752127056</v>
      </c>
      <c r="J180" s="48">
        <f t="shared" si="13"/>
        <v>39320.332294973414</v>
      </c>
      <c r="K180" s="50"/>
      <c r="T180" s="2"/>
      <c r="U180" s="6"/>
      <c r="V180" s="5"/>
    </row>
    <row r="181" spans="1:22" x14ac:dyDescent="0.25">
      <c r="A181" s="1">
        <v>2018</v>
      </c>
      <c r="B181" s="1">
        <v>12</v>
      </c>
      <c r="E181" s="28">
        <v>3792.98355680232</v>
      </c>
      <c r="F181" s="52">
        <f>AVERAGE(E170:E181)</f>
        <v>3774.8884713989814</v>
      </c>
      <c r="I181" s="46">
        <f t="shared" si="12"/>
        <v>10.35720820367751</v>
      </c>
      <c r="J181" s="48">
        <f t="shared" si="13"/>
        <v>39284.720410926893</v>
      </c>
      <c r="K181" s="50">
        <f>SUM(J170:J181)</f>
        <v>478570.48072420375</v>
      </c>
      <c r="T181" s="2"/>
      <c r="U181" s="6"/>
      <c r="V181" s="5"/>
    </row>
    <row r="182" spans="1:22" x14ac:dyDescent="0.25">
      <c r="A182" s="1">
        <v>2019</v>
      </c>
      <c r="B182" s="1">
        <v>1</v>
      </c>
      <c r="E182" s="28">
        <v>3796.1799821191098</v>
      </c>
      <c r="F182" s="52"/>
      <c r="I182" s="47">
        <f t="shared" si="12"/>
        <v>10.09659840447387</v>
      </c>
      <c r="J182" s="48">
        <f t="shared" si="13"/>
        <v>38328.504750559448</v>
      </c>
      <c r="K182" s="50"/>
      <c r="T182" s="2"/>
      <c r="U182" s="6"/>
      <c r="V182" s="5"/>
    </row>
    <row r="183" spans="1:22" x14ac:dyDescent="0.25">
      <c r="A183" s="1">
        <v>2019</v>
      </c>
      <c r="B183" s="1">
        <v>2</v>
      </c>
      <c r="E183" s="28">
        <v>3799.3553070337398</v>
      </c>
      <c r="F183" s="52"/>
      <c r="I183" s="47">
        <f t="shared" si="12"/>
        <v>10.265588382774174</v>
      </c>
      <c r="J183" s="48">
        <f t="shared" si="13"/>
        <v>39002.617701916963</v>
      </c>
      <c r="K183" s="50"/>
      <c r="T183" s="2"/>
      <c r="U183" s="6"/>
      <c r="V183" s="5"/>
    </row>
    <row r="184" spans="1:22" x14ac:dyDescent="0.25">
      <c r="A184" s="1">
        <v>2019</v>
      </c>
      <c r="B184" s="1">
        <v>3</v>
      </c>
      <c r="E184" s="28">
        <v>3802.5096708352398</v>
      </c>
      <c r="F184" s="52"/>
      <c r="I184" s="46">
        <f t="shared" si="12"/>
        <v>11.219122300140253</v>
      </c>
      <c r="J184" s="48">
        <f t="shared" si="13"/>
        <v>42660.821044566612</v>
      </c>
      <c r="K184" s="50"/>
      <c r="T184" s="2"/>
      <c r="U184" s="6"/>
      <c r="V184" s="5"/>
    </row>
    <row r="185" spans="1:22" x14ac:dyDescent="0.25">
      <c r="A185" s="1">
        <v>2019</v>
      </c>
      <c r="B185" s="1">
        <v>4</v>
      </c>
      <c r="E185" s="28">
        <v>3805.6432118931598</v>
      </c>
      <c r="F185" s="52"/>
      <c r="I185" s="46">
        <f t="shared" si="12"/>
        <v>10.320962131837309</v>
      </c>
      <c r="J185" s="48">
        <f t="shared" si="13"/>
        <v>39277.899477233012</v>
      </c>
      <c r="K185" s="50"/>
      <c r="T185" s="2"/>
      <c r="U185" s="6"/>
      <c r="V185" s="5"/>
    </row>
    <row r="186" spans="1:22" x14ac:dyDescent="0.25">
      <c r="A186" s="1">
        <v>2019</v>
      </c>
      <c r="B186" s="1">
        <v>5</v>
      </c>
      <c r="E186" s="28">
        <v>3808.7560676636399</v>
      </c>
      <c r="F186" s="52"/>
      <c r="I186" s="46">
        <f t="shared" si="12"/>
        <v>10.59837070170534</v>
      </c>
      <c r="J186" s="48">
        <f t="shared" si="13"/>
        <v>40366.608717468764</v>
      </c>
      <c r="K186" s="50"/>
      <c r="T186" s="2"/>
      <c r="U186" s="6"/>
      <c r="V186" s="5"/>
    </row>
    <row r="187" spans="1:22" x14ac:dyDescent="0.25">
      <c r="A187" s="1">
        <v>2019</v>
      </c>
      <c r="B187" s="1">
        <v>6</v>
      </c>
      <c r="E187" s="28">
        <v>3811.8483746954098</v>
      </c>
      <c r="F187" s="52"/>
      <c r="I187" s="46">
        <f t="shared" si="12"/>
        <v>10.377019994287346</v>
      </c>
      <c r="J187" s="48">
        <f t="shared" si="13"/>
        <v>39555.626799405989</v>
      </c>
      <c r="K187" s="50"/>
      <c r="T187" s="2"/>
      <c r="U187" s="6"/>
      <c r="V187" s="5"/>
    </row>
    <row r="188" spans="1:22" x14ac:dyDescent="0.25">
      <c r="A188" s="1">
        <v>2019</v>
      </c>
      <c r="B188" s="1">
        <v>7</v>
      </c>
      <c r="E188" s="28">
        <v>3814.9202686358499</v>
      </c>
      <c r="F188" s="52"/>
      <c r="I188" s="46">
        <f t="shared" si="12"/>
        <v>10.473151683789954</v>
      </c>
      <c r="J188" s="48">
        <f t="shared" si="13"/>
        <v>39954.238634987974</v>
      </c>
      <c r="K188" s="50"/>
      <c r="T188" s="2"/>
      <c r="U188" s="6"/>
      <c r="V188" s="5"/>
    </row>
    <row r="189" spans="1:22" x14ac:dyDescent="0.25">
      <c r="A189" s="1">
        <v>2019</v>
      </c>
      <c r="B189" s="1">
        <v>8</v>
      </c>
      <c r="E189" s="28">
        <v>3817.9718842368602</v>
      </c>
      <c r="F189" s="52"/>
      <c r="I189" s="46">
        <f t="shared" si="12"/>
        <v>11.471547374429223</v>
      </c>
      <c r="J189" s="48">
        <f t="shared" si="13"/>
        <v>43798.045344261947</v>
      </c>
      <c r="K189" s="50"/>
      <c r="T189" s="2"/>
      <c r="U189" s="6"/>
      <c r="V189" s="5"/>
    </row>
    <row r="190" spans="1:22" x14ac:dyDescent="0.25">
      <c r="A190" s="1">
        <v>2019</v>
      </c>
      <c r="B190" s="1">
        <v>9</v>
      </c>
      <c r="E190" s="28">
        <v>3821.00335536083</v>
      </c>
      <c r="F190" s="52"/>
      <c r="I190" s="46">
        <f t="shared" si="12"/>
        <v>10.714450342465753</v>
      </c>
      <c r="J190" s="48">
        <f t="shared" si="13"/>
        <v>40939.950709408637</v>
      </c>
      <c r="K190" s="50"/>
      <c r="T190" s="2"/>
      <c r="U190" s="6"/>
      <c r="V190" s="5"/>
    </row>
    <row r="191" spans="1:22" x14ac:dyDescent="0.25">
      <c r="A191" s="1">
        <v>2019</v>
      </c>
      <c r="B191" s="1">
        <v>10</v>
      </c>
      <c r="E191" s="28">
        <v>3824.0148149864999</v>
      </c>
      <c r="F191" s="52"/>
      <c r="I191" s="46">
        <f t="shared" si="12"/>
        <v>10.506338084378564</v>
      </c>
      <c r="J191" s="48">
        <f t="shared" ref="J191:J222" si="14">+I191*E191</f>
        <v>40176.392485920514</v>
      </c>
      <c r="K191" s="50"/>
      <c r="T191" s="2"/>
      <c r="U191" s="6"/>
      <c r="V191" s="5"/>
    </row>
    <row r="192" spans="1:22" x14ac:dyDescent="0.25">
      <c r="A192" s="1">
        <v>2019</v>
      </c>
      <c r="B192" s="1">
        <v>11</v>
      </c>
      <c r="E192" s="28">
        <v>3827.0063952147498</v>
      </c>
      <c r="F192" s="52"/>
      <c r="I192" s="46">
        <f t="shared" si="12"/>
        <v>10.375398752127056</v>
      </c>
      <c r="J192" s="48">
        <f t="shared" si="14"/>
        <v>39706.717377293382</v>
      </c>
      <c r="K192" s="50"/>
      <c r="T192" s="2"/>
      <c r="U192" s="6"/>
      <c r="V192" s="5"/>
    </row>
    <row r="193" spans="1:22" x14ac:dyDescent="0.25">
      <c r="A193" s="1">
        <v>2019</v>
      </c>
      <c r="B193" s="1">
        <v>12</v>
      </c>
      <c r="E193" s="28">
        <v>3829.9782272744501</v>
      </c>
      <c r="F193" s="52">
        <f>AVERAGE(E182:E193)</f>
        <v>3813.2656299957939</v>
      </c>
      <c r="I193" s="46">
        <f t="shared" si="12"/>
        <v>10.35720820367751</v>
      </c>
      <c r="J193" s="48">
        <f t="shared" si="14"/>
        <v>39667.88191543318</v>
      </c>
      <c r="K193" s="50">
        <f>SUM(J182:J193)</f>
        <v>483435.30495845643</v>
      </c>
      <c r="T193" s="2"/>
      <c r="U193" s="6"/>
      <c r="V193" s="5"/>
    </row>
    <row r="194" spans="1:22" x14ac:dyDescent="0.25">
      <c r="A194" s="1">
        <v>2020</v>
      </c>
      <c r="B194" s="1">
        <v>1</v>
      </c>
      <c r="E194" s="28">
        <v>3832.9304415282099</v>
      </c>
      <c r="F194" s="52"/>
      <c r="I194" s="47">
        <f>+I182</f>
        <v>10.09659840447387</v>
      </c>
      <c r="J194" s="48">
        <f t="shared" si="14"/>
        <v>38699.559380393046</v>
      </c>
      <c r="K194" s="50"/>
      <c r="T194" s="2"/>
      <c r="U194" s="6"/>
      <c r="V194" s="5"/>
    </row>
    <row r="195" spans="1:22" x14ac:dyDescent="0.25">
      <c r="A195" s="1">
        <v>2020</v>
      </c>
      <c r="B195" s="1">
        <v>2</v>
      </c>
      <c r="E195" s="28">
        <v>3835.8631674780599</v>
      </c>
      <c r="F195" s="52"/>
      <c r="I195" s="47">
        <f t="shared" si="12"/>
        <v>10.265588382774174</v>
      </c>
      <c r="J195" s="48">
        <f t="shared" si="14"/>
        <v>39377.392369974121</v>
      </c>
      <c r="K195" s="50"/>
      <c r="T195" s="2"/>
      <c r="U195" s="6"/>
      <c r="V195" s="5"/>
    </row>
    <row r="196" spans="1:22" x14ac:dyDescent="0.25">
      <c r="A196" s="1">
        <v>2020</v>
      </c>
      <c r="B196" s="1">
        <v>3</v>
      </c>
      <c r="E196" s="28">
        <v>3838.7765337711598</v>
      </c>
      <c r="F196" s="52"/>
      <c r="I196" s="46">
        <f t="shared" si="12"/>
        <v>11.219122300140253</v>
      </c>
      <c r="J196" s="48">
        <f t="shared" si="14"/>
        <v>43067.70341528712</v>
      </c>
      <c r="K196" s="50"/>
      <c r="T196" s="2"/>
      <c r="U196" s="6"/>
      <c r="V196" s="5"/>
    </row>
    <row r="197" spans="1:22" x14ac:dyDescent="0.25">
      <c r="A197" s="1">
        <v>2020</v>
      </c>
      <c r="B197" s="1">
        <v>4</v>
      </c>
      <c r="E197" s="28">
        <v>3841.6706682054501</v>
      </c>
      <c r="F197" s="52"/>
      <c r="I197" s="46">
        <f t="shared" si="12"/>
        <v>10.320962131837309</v>
      </c>
      <c r="J197" s="48">
        <f t="shared" si="14"/>
        <v>39649.73748953858</v>
      </c>
      <c r="K197" s="50"/>
      <c r="T197" s="2"/>
      <c r="U197" s="6"/>
      <c r="V197" s="5"/>
    </row>
    <row r="198" spans="1:22" x14ac:dyDescent="0.25">
      <c r="A198" s="1">
        <v>2020</v>
      </c>
      <c r="B198" s="1">
        <v>5</v>
      </c>
      <c r="E198" s="28">
        <v>3844.5456977352301</v>
      </c>
      <c r="F198" s="52"/>
      <c r="I198" s="46">
        <f t="shared" si="12"/>
        <v>10.59837070170534</v>
      </c>
      <c r="J198" s="48">
        <f t="shared" si="14"/>
        <v>40745.92048424438</v>
      </c>
      <c r="K198" s="50"/>
      <c r="T198" s="2"/>
      <c r="U198" s="6"/>
      <c r="V198" s="5"/>
    </row>
    <row r="199" spans="1:22" x14ac:dyDescent="0.25">
      <c r="A199" s="1">
        <v>2020</v>
      </c>
      <c r="B199" s="1">
        <v>6</v>
      </c>
      <c r="E199" s="28">
        <v>3847.4017484767501</v>
      </c>
      <c r="F199" s="52"/>
      <c r="I199" s="46">
        <f t="shared" si="12"/>
        <v>10.377019994287346</v>
      </c>
      <c r="J199" s="48">
        <f t="shared" si="14"/>
        <v>39924.564869999333</v>
      </c>
      <c r="K199" s="50"/>
      <c r="T199" s="2"/>
      <c r="U199" s="6"/>
      <c r="V199" s="5"/>
    </row>
    <row r="200" spans="1:22" x14ac:dyDescent="0.25">
      <c r="A200" s="1">
        <v>2020</v>
      </c>
      <c r="B200" s="1">
        <v>7</v>
      </c>
      <c r="E200" s="28">
        <v>3850.2389457137301</v>
      </c>
      <c r="F200" s="52"/>
      <c r="I200" s="46">
        <f t="shared" si="12"/>
        <v>10.473151683789954</v>
      </c>
      <c r="J200" s="48">
        <f t="shared" si="14"/>
        <v>40324.136497295411</v>
      </c>
      <c r="K200" s="50"/>
      <c r="T200" s="2"/>
      <c r="U200" s="6"/>
      <c r="V200" s="5"/>
    </row>
    <row r="201" spans="1:22" x14ac:dyDescent="0.25">
      <c r="A201" s="1">
        <v>2020</v>
      </c>
      <c r="B201" s="1">
        <v>8</v>
      </c>
      <c r="E201" s="28">
        <v>3853.0574139028599</v>
      </c>
      <c r="F201" s="52"/>
      <c r="I201" s="46">
        <f t="shared" si="12"/>
        <v>11.471547374429223</v>
      </c>
      <c r="J201" s="48">
        <f t="shared" si="14"/>
        <v>44200.530659982403</v>
      </c>
      <c r="K201" s="50"/>
      <c r="T201" s="2"/>
      <c r="U201" s="6"/>
      <c r="V201" s="5"/>
    </row>
    <row r="202" spans="1:22" x14ac:dyDescent="0.25">
      <c r="A202" s="1">
        <v>2020</v>
      </c>
      <c r="B202" s="1">
        <v>9</v>
      </c>
      <c r="E202" s="28">
        <v>3855.8572766792799</v>
      </c>
      <c r="F202" s="52"/>
      <c r="I202" s="46">
        <f t="shared" si="12"/>
        <v>10.714450342465753</v>
      </c>
      <c r="J202" s="48">
        <f t="shared" si="14"/>
        <v>41313.391318615373</v>
      </c>
      <c r="K202" s="50"/>
      <c r="T202" s="2"/>
      <c r="U202" s="6"/>
      <c r="V202" s="5"/>
    </row>
    <row r="203" spans="1:22" x14ac:dyDescent="0.25">
      <c r="A203" s="1">
        <v>2020</v>
      </c>
      <c r="B203" s="1">
        <v>10</v>
      </c>
      <c r="E203" s="28">
        <v>3858.63865686195</v>
      </c>
      <c r="F203" s="52"/>
      <c r="I203" s="46">
        <f t="shared" si="12"/>
        <v>10.506338084378564</v>
      </c>
      <c r="J203" s="48">
        <f t="shared" si="14"/>
        <v>40540.162274444054</v>
      </c>
      <c r="K203" s="50"/>
      <c r="T203" s="2"/>
      <c r="U203" s="6"/>
      <c r="V203" s="5"/>
    </row>
    <row r="204" spans="1:22" x14ac:dyDescent="0.25">
      <c r="A204" s="1">
        <v>2020</v>
      </c>
      <c r="B204" s="1">
        <v>11</v>
      </c>
      <c r="E204" s="28">
        <v>3861.4016764591001</v>
      </c>
      <c r="F204" s="52"/>
      <c r="I204" s="46">
        <f t="shared" ref="I204:I241" si="15">+I192</f>
        <v>10.375398752127056</v>
      </c>
      <c r="J204" s="48">
        <f t="shared" si="14"/>
        <v>40063.582135395074</v>
      </c>
      <c r="K204" s="50"/>
      <c r="T204" s="2"/>
      <c r="U204" s="6"/>
      <c r="V204" s="5"/>
    </row>
    <row r="205" spans="1:22" x14ac:dyDescent="0.25">
      <c r="A205" s="1">
        <v>2020</v>
      </c>
      <c r="B205" s="1">
        <v>12</v>
      </c>
      <c r="E205" s="28">
        <v>3864.1464566735399</v>
      </c>
      <c r="F205" s="52">
        <f>AVERAGE(E194:E205)</f>
        <v>3848.7107236237766</v>
      </c>
      <c r="I205" s="46">
        <f t="shared" si="15"/>
        <v>10.35720820367751</v>
      </c>
      <c r="J205" s="48">
        <f t="shared" si="14"/>
        <v>40021.769381270569</v>
      </c>
      <c r="K205" s="50">
        <f>SUM(J194:J205)</f>
        <v>487928.45027643949</v>
      </c>
      <c r="T205" s="2"/>
      <c r="U205" s="6"/>
      <c r="V205" s="5"/>
    </row>
    <row r="206" spans="1:22" x14ac:dyDescent="0.25">
      <c r="A206" s="1">
        <v>2021</v>
      </c>
      <c r="B206" s="1">
        <v>1</v>
      </c>
      <c r="E206" s="28">
        <v>3866.87311790799</v>
      </c>
      <c r="F206" s="52"/>
      <c r="I206" s="47">
        <f t="shared" si="15"/>
        <v>10.09659840447387</v>
      </c>
      <c r="J206" s="48">
        <f t="shared" si="14"/>
        <v>39042.26495257271</v>
      </c>
      <c r="K206" s="50"/>
      <c r="T206" s="2"/>
      <c r="U206" s="6"/>
      <c r="V206" s="5"/>
    </row>
    <row r="207" spans="1:22" x14ac:dyDescent="0.25">
      <c r="A207" s="1">
        <v>2021</v>
      </c>
      <c r="B207" s="1">
        <v>2</v>
      </c>
      <c r="E207" s="28">
        <v>3869.5817797703698</v>
      </c>
      <c r="F207" s="52"/>
      <c r="I207" s="47">
        <f t="shared" si="15"/>
        <v>10.265588382774174</v>
      </c>
      <c r="J207" s="48">
        <f t="shared" si="14"/>
        <v>39723.533764605323</v>
      </c>
      <c r="K207" s="50"/>
      <c r="T207" s="2"/>
      <c r="U207" s="6"/>
      <c r="V207" s="5"/>
    </row>
    <row r="208" spans="1:22" x14ac:dyDescent="0.25">
      <c r="A208" s="1">
        <v>2021</v>
      </c>
      <c r="B208" s="1">
        <v>3</v>
      </c>
      <c r="E208" s="28">
        <v>3872.2725610790299</v>
      </c>
      <c r="F208" s="52"/>
      <c r="I208" s="46">
        <f t="shared" si="15"/>
        <v>11.219122300140253</v>
      </c>
      <c r="J208" s="48">
        <f t="shared" si="14"/>
        <v>43443.49944222295</v>
      </c>
      <c r="K208" s="50"/>
      <c r="T208" s="2"/>
      <c r="U208" s="6"/>
      <c r="V208" s="5"/>
    </row>
    <row r="209" spans="1:22" x14ac:dyDescent="0.25">
      <c r="A209" s="1">
        <v>2021</v>
      </c>
      <c r="B209" s="1">
        <v>4</v>
      </c>
      <c r="E209" s="28">
        <v>3874.9455798679601</v>
      </c>
      <c r="F209" s="52"/>
      <c r="I209" s="46">
        <f t="shared" si="15"/>
        <v>10.320962131837309</v>
      </c>
      <c r="J209" s="48">
        <f t="shared" si="14"/>
        <v>39993.166592747577</v>
      </c>
      <c r="K209" s="50"/>
      <c r="T209" s="2"/>
      <c r="U209" s="6"/>
      <c r="V209" s="5"/>
    </row>
    <row r="210" spans="1:22" x14ac:dyDescent="0.25">
      <c r="A210" s="1">
        <v>2021</v>
      </c>
      <c r="B210" s="1">
        <v>5</v>
      </c>
      <c r="E210" s="28">
        <v>3877.6009533920101</v>
      </c>
      <c r="F210" s="52"/>
      <c r="I210" s="46">
        <f t="shared" si="15"/>
        <v>10.59837070170534</v>
      </c>
      <c r="J210" s="48">
        <f t="shared" si="14"/>
        <v>41096.252337334576</v>
      </c>
      <c r="K210" s="50"/>
      <c r="T210" s="2"/>
      <c r="U210" s="6"/>
      <c r="V210" s="5"/>
    </row>
    <row r="211" spans="1:22" x14ac:dyDescent="0.25">
      <c r="A211" s="1">
        <v>2021</v>
      </c>
      <c r="B211" s="1">
        <v>6</v>
      </c>
      <c r="E211" s="28">
        <v>3880.2387981319798</v>
      </c>
      <c r="F211" s="52"/>
      <c r="I211" s="46">
        <f t="shared" si="15"/>
        <v>10.377019994287346</v>
      </c>
      <c r="J211" s="48">
        <f t="shared" si="14"/>
        <v>40265.315590825056</v>
      </c>
      <c r="K211" s="50"/>
      <c r="T211" s="2"/>
      <c r="U211" s="6"/>
      <c r="V211" s="5"/>
    </row>
    <row r="212" spans="1:22" x14ac:dyDescent="0.25">
      <c r="A212" s="1">
        <v>2021</v>
      </c>
      <c r="B212" s="1">
        <v>7</v>
      </c>
      <c r="E212" s="28">
        <v>3882.8592297997402</v>
      </c>
      <c r="F212" s="52"/>
      <c r="I212" s="46">
        <f t="shared" si="15"/>
        <v>10.473151683789954</v>
      </c>
      <c r="J212" s="48">
        <f t="shared" si="14"/>
        <v>40665.773680496517</v>
      </c>
      <c r="K212" s="50"/>
      <c r="T212" s="2"/>
      <c r="U212" s="6"/>
      <c r="V212" s="5"/>
    </row>
    <row r="213" spans="1:22" x14ac:dyDescent="0.25">
      <c r="A213" s="1">
        <v>2021</v>
      </c>
      <c r="B213" s="1">
        <v>8</v>
      </c>
      <c r="E213" s="28">
        <v>3885.4623633433398</v>
      </c>
      <c r="F213" s="52"/>
      <c r="I213" s="46">
        <f t="shared" si="15"/>
        <v>11.471547374429223</v>
      </c>
      <c r="J213" s="48">
        <f t="shared" si="14"/>
        <v>44572.265572654855</v>
      </c>
      <c r="K213" s="50"/>
      <c r="T213" s="2"/>
      <c r="U213" s="6"/>
      <c r="V213" s="5"/>
    </row>
    <row r="214" spans="1:22" x14ac:dyDescent="0.25">
      <c r="A214" s="1">
        <v>2021</v>
      </c>
      <c r="B214" s="1">
        <v>9</v>
      </c>
      <c r="E214" s="28">
        <v>3888.0483129520098</v>
      </c>
      <c r="F214" s="52"/>
      <c r="I214" s="46">
        <f t="shared" si="15"/>
        <v>10.714450342465753</v>
      </c>
      <c r="J214" s="48">
        <f t="shared" si="14"/>
        <v>41658.300578232054</v>
      </c>
      <c r="K214" s="50"/>
      <c r="T214" s="2"/>
      <c r="U214" s="6"/>
      <c r="V214" s="5"/>
    </row>
    <row r="215" spans="1:22" x14ac:dyDescent="0.25">
      <c r="A215" s="1">
        <v>2021</v>
      </c>
      <c r="B215" s="1">
        <v>10</v>
      </c>
      <c r="E215" s="28">
        <v>3890.6171920612101</v>
      </c>
      <c r="F215" s="52"/>
      <c r="I215" s="46">
        <f t="shared" si="15"/>
        <v>10.506338084378564</v>
      </c>
      <c r="J215" s="48">
        <f t="shared" si="14"/>
        <v>40876.139576690679</v>
      </c>
      <c r="K215" s="50"/>
      <c r="T215" s="2"/>
      <c r="U215" s="6"/>
      <c r="V215" s="5"/>
    </row>
    <row r="216" spans="1:22" x14ac:dyDescent="0.25">
      <c r="A216" s="1">
        <v>2021</v>
      </c>
      <c r="B216" s="1">
        <v>11</v>
      </c>
      <c r="E216" s="28">
        <v>3893.16911335757</v>
      </c>
      <c r="F216" s="52"/>
      <c r="I216" s="46">
        <f t="shared" si="15"/>
        <v>10.375398752127056</v>
      </c>
      <c r="J216" s="48">
        <f t="shared" si="14"/>
        <v>40393.181960549729</v>
      </c>
      <c r="K216" s="50"/>
      <c r="T216" s="2"/>
      <c r="U216" s="6"/>
      <c r="V216" s="5"/>
    </row>
    <row r="217" spans="1:22" x14ac:dyDescent="0.25">
      <c r="A217" s="1">
        <v>2021</v>
      </c>
      <c r="B217" s="1">
        <v>12</v>
      </c>
      <c r="E217" s="28">
        <v>3895.70418878385</v>
      </c>
      <c r="F217" s="52">
        <f>AVERAGE(E206:E217)</f>
        <v>3881.4477658705891</v>
      </c>
      <c r="I217" s="46">
        <f t="shared" si="15"/>
        <v>10.35720820367751</v>
      </c>
      <c r="J217" s="48">
        <f t="shared" si="14"/>
        <v>40348.619383172932</v>
      </c>
      <c r="K217" s="50">
        <f>SUM(J206:J217)</f>
        <v>492078.31343210489</v>
      </c>
      <c r="T217" s="2"/>
      <c r="U217" s="6"/>
      <c r="V217" s="5"/>
    </row>
    <row r="218" spans="1:22" x14ac:dyDescent="0.25">
      <c r="A218" s="1">
        <v>2022</v>
      </c>
      <c r="B218" s="1">
        <v>1</v>
      </c>
      <c r="E218" s="28">
        <v>3898.2225295438402</v>
      </c>
      <c r="F218" s="52"/>
      <c r="I218" s="47">
        <f>+I206</f>
        <v>10.09659840447387</v>
      </c>
      <c r="J218" s="48">
        <f t="shared" si="14"/>
        <v>39358.787372076433</v>
      </c>
      <c r="K218" s="50"/>
      <c r="T218" s="2"/>
      <c r="U218" s="6"/>
      <c r="V218" s="5"/>
    </row>
    <row r="219" spans="1:22" x14ac:dyDescent="0.25">
      <c r="A219" s="1">
        <v>2022</v>
      </c>
      <c r="B219" s="1">
        <v>2</v>
      </c>
      <c r="E219" s="28">
        <v>3900.7242461072501</v>
      </c>
      <c r="F219" s="52"/>
      <c r="I219" s="47">
        <f t="shared" si="15"/>
        <v>10.265588382774174</v>
      </c>
      <c r="J219" s="48">
        <f t="shared" si="14"/>
        <v>40043.229505244133</v>
      </c>
      <c r="K219" s="50"/>
      <c r="T219" s="2"/>
      <c r="U219" s="6"/>
      <c r="V219" s="5"/>
    </row>
    <row r="220" spans="1:22" x14ac:dyDescent="0.25">
      <c r="A220" s="1">
        <v>2022</v>
      </c>
      <c r="B220" s="1">
        <v>3</v>
      </c>
      <c r="E220" s="28">
        <v>3903.2094482145699</v>
      </c>
      <c r="F220" s="52"/>
      <c r="I220" s="46">
        <f t="shared" si="15"/>
        <v>11.219122300140253</v>
      </c>
      <c r="J220" s="48">
        <f t="shared" si="14"/>
        <v>43790.584162582214</v>
      </c>
      <c r="K220" s="50"/>
      <c r="T220" s="2"/>
      <c r="U220" s="6"/>
      <c r="V220" s="5"/>
    </row>
    <row r="221" spans="1:22" x14ac:dyDescent="0.25">
      <c r="A221" s="1">
        <v>2022</v>
      </c>
      <c r="B221" s="1">
        <v>4</v>
      </c>
      <c r="E221" s="28">
        <v>3905.6782448818499</v>
      </c>
      <c r="F221" s="52"/>
      <c r="I221" s="46">
        <f t="shared" si="15"/>
        <v>10.320962131837309</v>
      </c>
      <c r="J221" s="48">
        <f t="shared" si="14"/>
        <v>40310.357264566373</v>
      </c>
      <c r="K221" s="50"/>
      <c r="T221" s="2"/>
      <c r="U221" s="6"/>
      <c r="V221" s="5"/>
    </row>
    <row r="222" spans="1:22" x14ac:dyDescent="0.25">
      <c r="A222" s="1">
        <v>2022</v>
      </c>
      <c r="B222" s="1">
        <v>5</v>
      </c>
      <c r="E222" s="28">
        <v>3908.1307444054801</v>
      </c>
      <c r="F222" s="52"/>
      <c r="I222" s="46">
        <f t="shared" si="15"/>
        <v>10.59837070170534</v>
      </c>
      <c r="J222" s="48">
        <f t="shared" si="14"/>
        <v>41419.818379940923</v>
      </c>
      <c r="K222" s="50"/>
      <c r="T222" s="2"/>
      <c r="U222" s="6"/>
      <c r="V222" s="5"/>
    </row>
    <row r="223" spans="1:22" x14ac:dyDescent="0.25">
      <c r="A223" s="1">
        <v>2022</v>
      </c>
      <c r="B223" s="1">
        <v>6</v>
      </c>
      <c r="E223" s="28">
        <v>3910.5670543669999</v>
      </c>
      <c r="F223" s="52"/>
      <c r="I223" s="46">
        <f t="shared" si="15"/>
        <v>10.377019994287346</v>
      </c>
      <c r="J223" s="48">
        <f t="shared" ref="J223:J254" si="16">+I223*E223</f>
        <v>40580.032512167731</v>
      </c>
      <c r="K223" s="50"/>
      <c r="T223" s="2"/>
      <c r="U223" s="6"/>
      <c r="V223" s="5"/>
    </row>
    <row r="224" spans="1:22" x14ac:dyDescent="0.25">
      <c r="A224" s="1">
        <v>2022</v>
      </c>
      <c r="B224" s="1">
        <v>7</v>
      </c>
      <c r="E224" s="28">
        <v>3912.9872816377401</v>
      </c>
      <c r="F224" s="52"/>
      <c r="I224" s="46">
        <f t="shared" si="15"/>
        <v>10.473151683789954</v>
      </c>
      <c r="J224" s="48">
        <f t="shared" si="16"/>
        <v>40981.309337332976</v>
      </c>
      <c r="K224" s="50"/>
      <c r="T224" s="2"/>
      <c r="U224" s="6"/>
      <c r="V224" s="5"/>
    </row>
    <row r="225" spans="1:22" x14ac:dyDescent="0.25">
      <c r="A225" s="1">
        <v>2022</v>
      </c>
      <c r="B225" s="1">
        <v>8</v>
      </c>
      <c r="E225" s="28">
        <v>3915.3915323835599</v>
      </c>
      <c r="F225" s="52"/>
      <c r="I225" s="46">
        <f t="shared" si="15"/>
        <v>11.471547374429223</v>
      </c>
      <c r="J225" s="48">
        <f t="shared" si="16"/>
        <v>44915.599453177041</v>
      </c>
      <c r="K225" s="50"/>
      <c r="T225" s="2"/>
      <c r="U225" s="6"/>
      <c r="V225" s="5"/>
    </row>
    <row r="226" spans="1:22" x14ac:dyDescent="0.25">
      <c r="A226" s="1">
        <v>2022</v>
      </c>
      <c r="B226" s="1">
        <v>9</v>
      </c>
      <c r="E226" s="28">
        <v>3917.7799120695099</v>
      </c>
      <c r="F226" s="52"/>
      <c r="I226" s="46">
        <f t="shared" si="15"/>
        <v>10.714450342465753</v>
      </c>
      <c r="J226" s="48">
        <f t="shared" si="16"/>
        <v>41976.858320578605</v>
      </c>
      <c r="K226" s="50"/>
      <c r="T226" s="2"/>
      <c r="U226" s="6"/>
      <c r="V226" s="5"/>
    </row>
    <row r="227" spans="1:22" x14ac:dyDescent="0.25">
      <c r="A227" s="1">
        <v>2022</v>
      </c>
      <c r="B227" s="1">
        <v>10</v>
      </c>
      <c r="E227" s="28">
        <v>3920.1525254643998</v>
      </c>
      <c r="F227" s="52"/>
      <c r="I227" s="46">
        <f t="shared" si="15"/>
        <v>10.506338084378564</v>
      </c>
      <c r="J227" s="48">
        <f t="shared" si="16"/>
        <v>41186.447774859429</v>
      </c>
      <c r="K227" s="50"/>
      <c r="T227" s="2"/>
      <c r="U227" s="6"/>
      <c r="V227" s="5"/>
    </row>
    <row r="228" spans="1:22" x14ac:dyDescent="0.25">
      <c r="A228" s="1">
        <v>2022</v>
      </c>
      <c r="B228" s="1">
        <v>11</v>
      </c>
      <c r="E228" s="28">
        <v>3922.5094766454599</v>
      </c>
      <c r="F228" s="52"/>
      <c r="I228" s="46">
        <f t="shared" si="15"/>
        <v>10.375398752127056</v>
      </c>
      <c r="J228" s="48">
        <f t="shared" si="16"/>
        <v>40697.599929193857</v>
      </c>
      <c r="K228" s="50"/>
      <c r="T228" s="2"/>
      <c r="U228" s="6"/>
      <c r="V228" s="5"/>
    </row>
    <row r="229" spans="1:22" x14ac:dyDescent="0.25">
      <c r="A229" s="1">
        <v>2022</v>
      </c>
      <c r="B229" s="1">
        <v>12</v>
      </c>
      <c r="E229" s="28">
        <v>3924.8508690028898</v>
      </c>
      <c r="F229" s="52">
        <f>AVERAGE(E218:E229)</f>
        <v>3911.6836553936287</v>
      </c>
      <c r="I229" s="46">
        <f t="shared" si="15"/>
        <v>10.35720820367751</v>
      </c>
      <c r="J229" s="48">
        <f t="shared" si="16"/>
        <v>40650.497618647532</v>
      </c>
      <c r="K229" s="50">
        <f>SUM(J218:J229)</f>
        <v>495911.12163036718</v>
      </c>
      <c r="T229" s="2"/>
      <c r="U229" s="6"/>
      <c r="V229" s="5"/>
    </row>
    <row r="230" spans="1:22" x14ac:dyDescent="0.25">
      <c r="A230" s="1">
        <v>2023</v>
      </c>
      <c r="B230" s="1">
        <v>1</v>
      </c>
      <c r="E230" s="28">
        <v>3927.1768052443599</v>
      </c>
      <c r="F230" s="52"/>
      <c r="I230" s="47">
        <f t="shared" si="15"/>
        <v>10.09659840447387</v>
      </c>
      <c r="J230" s="48">
        <f t="shared" si="16"/>
        <v>39651.127065916997</v>
      </c>
      <c r="K230" s="50"/>
      <c r="T230" s="2"/>
      <c r="U230" s="6"/>
      <c r="V230" s="5"/>
    </row>
    <row r="231" spans="1:22" x14ac:dyDescent="0.25">
      <c r="A231" s="1">
        <v>2023</v>
      </c>
      <c r="B231" s="1">
        <v>2</v>
      </c>
      <c r="E231" s="28">
        <v>3929.4873873995598</v>
      </c>
      <c r="F231" s="52"/>
      <c r="I231" s="47">
        <f t="shared" si="15"/>
        <v>10.265588382774174</v>
      </c>
      <c r="J231" s="48">
        <f t="shared" si="16"/>
        <v>40338.500074346564</v>
      </c>
      <c r="K231" s="50"/>
      <c r="T231" s="2"/>
      <c r="U231" s="6"/>
      <c r="V231" s="5"/>
    </row>
    <row r="232" spans="1:22" x14ac:dyDescent="0.25">
      <c r="A232" s="1">
        <v>2023</v>
      </c>
      <c r="B232" s="1">
        <v>3</v>
      </c>
      <c r="E232" s="28">
        <v>3931.7827168246399</v>
      </c>
      <c r="F232" s="52"/>
      <c r="I232" s="46">
        <f t="shared" si="15"/>
        <v>11.219122300140253</v>
      </c>
      <c r="J232" s="48">
        <f t="shared" si="16"/>
        <v>44111.151157633343</v>
      </c>
      <c r="K232" s="50"/>
      <c r="T232" s="2"/>
      <c r="U232" s="6"/>
      <c r="V232" s="5"/>
    </row>
    <row r="233" spans="1:22" x14ac:dyDescent="0.25">
      <c r="A233" s="1">
        <v>2023</v>
      </c>
      <c r="B233" s="1">
        <v>4</v>
      </c>
      <c r="E233" s="28">
        <v>3934.0628942067001</v>
      </c>
      <c r="F233" s="52"/>
      <c r="I233" s="46">
        <f t="shared" si="15"/>
        <v>10.320962131837309</v>
      </c>
      <c r="J233" s="48">
        <f t="shared" si="16"/>
        <v>40603.314155373635</v>
      </c>
      <c r="K233" s="50"/>
      <c r="T233" s="2"/>
      <c r="U233" s="6"/>
      <c r="V233" s="5"/>
    </row>
    <row r="234" spans="1:22" x14ac:dyDescent="0.25">
      <c r="A234" s="1">
        <v>2023</v>
      </c>
      <c r="B234" s="1">
        <v>5</v>
      </c>
      <c r="E234" s="28">
        <v>3936.32801956814</v>
      </c>
      <c r="F234" s="52"/>
      <c r="I234" s="46">
        <f t="shared" si="15"/>
        <v>10.59837070170534</v>
      </c>
      <c r="J234" s="48">
        <f t="shared" si="16"/>
        <v>41718.663554892781</v>
      </c>
      <c r="K234" s="50"/>
      <c r="T234" s="2"/>
      <c r="U234" s="6"/>
      <c r="V234" s="5"/>
    </row>
    <row r="235" spans="1:22" x14ac:dyDescent="0.25">
      <c r="A235" s="1">
        <v>2023</v>
      </c>
      <c r="B235" s="1">
        <v>6</v>
      </c>
      <c r="E235" s="28">
        <v>3938.5781922711299</v>
      </c>
      <c r="F235" s="52"/>
      <c r="I235" s="46">
        <f t="shared" si="15"/>
        <v>10.377019994287346</v>
      </c>
      <c r="J235" s="48">
        <f t="shared" si="16"/>
        <v>40870.704650261629</v>
      </c>
      <c r="K235" s="50"/>
      <c r="T235" s="2"/>
      <c r="U235" s="6"/>
      <c r="V235" s="5"/>
    </row>
    <row r="236" spans="1:22" x14ac:dyDescent="0.25">
      <c r="A236" s="1">
        <v>2023</v>
      </c>
      <c r="B236" s="1">
        <v>7</v>
      </c>
      <c r="E236" s="28">
        <v>3940.81351102189</v>
      </c>
      <c r="F236" s="52"/>
      <c r="I236" s="46">
        <f t="shared" si="15"/>
        <v>10.473151683789954</v>
      </c>
      <c r="J236" s="48">
        <f t="shared" si="16"/>
        <v>41272.737658461105</v>
      </c>
      <c r="K236" s="50"/>
      <c r="T236" s="2"/>
      <c r="U236" s="6"/>
      <c r="V236" s="5"/>
    </row>
    <row r="237" spans="1:22" x14ac:dyDescent="0.25">
      <c r="A237" s="1">
        <v>2023</v>
      </c>
      <c r="B237" s="1">
        <v>8</v>
      </c>
      <c r="E237" s="28">
        <v>3943.0340738750701</v>
      </c>
      <c r="F237" s="52"/>
      <c r="I237" s="46">
        <f t="shared" si="15"/>
        <v>11.471547374429223</v>
      </c>
      <c r="J237" s="48">
        <f t="shared" si="16"/>
        <v>45232.702177446525</v>
      </c>
      <c r="K237" s="50"/>
      <c r="T237" s="2"/>
      <c r="U237" s="6"/>
      <c r="V237" s="5"/>
    </row>
    <row r="238" spans="1:22" x14ac:dyDescent="0.25">
      <c r="A238" s="1">
        <v>2023</v>
      </c>
      <c r="B238" s="1">
        <v>9</v>
      </c>
      <c r="E238" s="28">
        <v>3945.2399782380498</v>
      </c>
      <c r="F238" s="52"/>
      <c r="I238" s="46">
        <f t="shared" si="15"/>
        <v>10.714450342465753</v>
      </c>
      <c r="J238" s="48">
        <f t="shared" si="16"/>
        <v>42271.077835942255</v>
      </c>
      <c r="K238" s="50"/>
      <c r="T238" s="2"/>
      <c r="U238" s="6"/>
      <c r="V238" s="5"/>
    </row>
    <row r="239" spans="1:22" x14ac:dyDescent="0.25">
      <c r="A239" s="1">
        <v>2023</v>
      </c>
      <c r="B239" s="1">
        <v>10</v>
      </c>
      <c r="E239" s="28">
        <v>3947.4313208751701</v>
      </c>
      <c r="F239" s="52"/>
      <c r="I239" s="46">
        <f t="shared" si="15"/>
        <v>10.506338084378564</v>
      </c>
      <c r="J239" s="48">
        <f t="shared" si="16"/>
        <v>41473.048021979579</v>
      </c>
      <c r="K239" s="50"/>
      <c r="T239" s="2"/>
      <c r="U239" s="6"/>
      <c r="V239" s="5"/>
    </row>
    <row r="240" spans="1:22" x14ac:dyDescent="0.25">
      <c r="A240" s="1">
        <v>2023</v>
      </c>
      <c r="B240" s="1">
        <v>11</v>
      </c>
      <c r="E240" s="28">
        <v>3949.6081979120399</v>
      </c>
      <c r="F240" s="52"/>
      <c r="I240" s="46">
        <f t="shared" si="15"/>
        <v>10.375398752127056</v>
      </c>
      <c r="J240" s="48">
        <f t="shared" si="16"/>
        <v>40978.759968007369</v>
      </c>
      <c r="K240" s="50"/>
      <c r="T240" s="2"/>
      <c r="U240" s="6"/>
      <c r="V240" s="5"/>
    </row>
    <row r="241" spans="1:22" x14ac:dyDescent="0.25">
      <c r="A241" s="1">
        <v>2023</v>
      </c>
      <c r="B241" s="1">
        <v>12</v>
      </c>
      <c r="E241" s="28">
        <v>3951.7707048396801</v>
      </c>
      <c r="F241" s="52">
        <f>AVERAGE(E230:E241)</f>
        <v>3939.6094835230356</v>
      </c>
      <c r="I241" s="46">
        <f t="shared" si="15"/>
        <v>10.35720820367751</v>
      </c>
      <c r="J241" s="48">
        <f t="shared" si="16"/>
        <v>40929.311963217995</v>
      </c>
      <c r="K241" s="50">
        <f>SUM(J230:J241)</f>
        <v>499451.09828347975</v>
      </c>
      <c r="T241" s="2"/>
      <c r="U241" s="6"/>
      <c r="V241" s="5"/>
    </row>
    <row r="242" spans="1:22" x14ac:dyDescent="0.25">
      <c r="A242" s="1">
        <v>2024</v>
      </c>
      <c r="B242" s="1">
        <v>1</v>
      </c>
      <c r="E242" s="28">
        <v>3953.9189365187799</v>
      </c>
      <c r="F242" s="52"/>
      <c r="I242" s="47">
        <f>+I230</f>
        <v>10.09659840447387</v>
      </c>
      <c r="J242" s="48">
        <f t="shared" si="16"/>
        <v>39921.131625874536</v>
      </c>
      <c r="K242" s="51"/>
      <c r="T242" s="2"/>
      <c r="U242" s="6"/>
      <c r="V242" s="5"/>
    </row>
    <row r="243" spans="1:22" x14ac:dyDescent="0.25">
      <c r="A243" s="1">
        <v>2024</v>
      </c>
      <c r="B243" s="1">
        <v>2</v>
      </c>
      <c r="E243" s="28">
        <v>3956.0529871838298</v>
      </c>
      <c r="F243" s="52"/>
      <c r="I243" s="47">
        <f t="shared" ref="I243:I306" si="17">+I231</f>
        <v>10.265588382774174</v>
      </c>
      <c r="J243" s="48">
        <f t="shared" si="16"/>
        <v>40611.211586873396</v>
      </c>
      <c r="K243" s="51"/>
      <c r="T243" s="2"/>
      <c r="U243" s="6"/>
      <c r="V243" s="5"/>
    </row>
    <row r="244" spans="1:22" x14ac:dyDescent="0.25">
      <c r="A244" s="1">
        <v>2024</v>
      </c>
      <c r="B244" s="1">
        <v>3</v>
      </c>
      <c r="E244" s="28">
        <v>3958.1729504472401</v>
      </c>
      <c r="F244" s="52"/>
      <c r="I244" s="46">
        <f t="shared" si="17"/>
        <v>11.219122300140253</v>
      </c>
      <c r="J244" s="48">
        <f t="shared" si="16"/>
        <v>44407.22641617457</v>
      </c>
      <c r="K244" s="51"/>
      <c r="T244" s="2"/>
      <c r="U244" s="6"/>
      <c r="V244" s="5"/>
    </row>
    <row r="245" spans="1:22" x14ac:dyDescent="0.25">
      <c r="A245" s="1">
        <v>2024</v>
      </c>
      <c r="B245" s="1">
        <v>4</v>
      </c>
      <c r="E245" s="28">
        <v>3960.27891930346</v>
      </c>
      <c r="F245" s="52"/>
      <c r="I245" s="46">
        <f t="shared" si="17"/>
        <v>10.320962131837309</v>
      </c>
      <c r="J245" s="48">
        <f t="shared" si="16"/>
        <v>40873.888757644592</v>
      </c>
      <c r="K245" s="51"/>
      <c r="T245" s="2"/>
      <c r="U245" s="6"/>
      <c r="V245" s="5"/>
    </row>
    <row r="246" spans="1:22" x14ac:dyDescent="0.25">
      <c r="A246" s="1">
        <v>2024</v>
      </c>
      <c r="B246" s="1">
        <v>5</v>
      </c>
      <c r="E246" s="28">
        <v>3962.3709861330899</v>
      </c>
      <c r="F246" s="52"/>
      <c r="I246" s="46">
        <f t="shared" si="17"/>
        <v>10.59837070170534</v>
      </c>
      <c r="J246" s="48">
        <f t="shared" si="16"/>
        <v>41994.676568720235</v>
      </c>
      <c r="K246" s="51"/>
      <c r="T246" s="2"/>
      <c r="U246" s="6"/>
      <c r="V246" s="5"/>
    </row>
    <row r="247" spans="1:22" x14ac:dyDescent="0.25">
      <c r="A247" s="1">
        <v>2024</v>
      </c>
      <c r="B247" s="1">
        <v>6</v>
      </c>
      <c r="E247" s="28">
        <v>3964.4492427068599</v>
      </c>
      <c r="F247" s="52"/>
      <c r="I247" s="46">
        <f t="shared" si="17"/>
        <v>10.377019994287346</v>
      </c>
      <c r="J247" s="48">
        <f t="shared" si="16"/>
        <v>41139.169057906416</v>
      </c>
      <c r="K247" s="51"/>
      <c r="T247" s="2"/>
      <c r="U247" s="6"/>
      <c r="V247" s="5"/>
    </row>
    <row r="248" spans="1:22" x14ac:dyDescent="0.25">
      <c r="A248" s="1">
        <v>2024</v>
      </c>
      <c r="B248" s="1">
        <v>7</v>
      </c>
      <c r="E248" s="28">
        <v>3966.5137801897299</v>
      </c>
      <c r="F248" s="52"/>
      <c r="I248" s="46">
        <f t="shared" si="17"/>
        <v>10.473151683789954</v>
      </c>
      <c r="J248" s="48">
        <f t="shared" si="16"/>
        <v>41541.900475770126</v>
      </c>
      <c r="K248" s="51"/>
      <c r="T248" s="2"/>
      <c r="U248" s="6"/>
      <c r="V248" s="5"/>
    </row>
    <row r="249" spans="1:22" x14ac:dyDescent="0.25">
      <c r="A249" s="1">
        <v>2024</v>
      </c>
      <c r="B249" s="1">
        <v>8</v>
      </c>
      <c r="E249" s="28">
        <v>3968.56468914484</v>
      </c>
      <c r="F249" s="52"/>
      <c r="I249" s="46">
        <f t="shared" si="17"/>
        <v>11.471547374429223</v>
      </c>
      <c r="J249" s="48">
        <f t="shared" si="16"/>
        <v>45525.577840012018</v>
      </c>
      <c r="K249" s="51"/>
      <c r="T249" s="2"/>
      <c r="U249" s="6"/>
      <c r="V249" s="5"/>
    </row>
    <row r="250" spans="1:22" x14ac:dyDescent="0.25">
      <c r="A250" s="1">
        <v>2024</v>
      </c>
      <c r="B250" s="1">
        <v>9</v>
      </c>
      <c r="E250" s="28">
        <v>3970.6020595375098</v>
      </c>
      <c r="F250" s="52"/>
      <c r="I250" s="46">
        <f t="shared" si="17"/>
        <v>10.714450342465753</v>
      </c>
      <c r="J250" s="48">
        <f t="shared" si="16"/>
        <v>42542.8185966069</v>
      </c>
      <c r="K250" s="51"/>
      <c r="T250" s="2"/>
      <c r="U250" s="6"/>
      <c r="V250" s="5"/>
    </row>
    <row r="251" spans="1:22" x14ac:dyDescent="0.25">
      <c r="A251" s="1">
        <v>2024</v>
      </c>
      <c r="B251" s="1">
        <v>10</v>
      </c>
      <c r="E251" s="28">
        <v>3972.6259807391798</v>
      </c>
      <c r="F251" s="52"/>
      <c r="I251" s="46">
        <f t="shared" si="17"/>
        <v>10.506338084378564</v>
      </c>
      <c r="J251" s="48">
        <f t="shared" si="16"/>
        <v>41737.751636431785</v>
      </c>
      <c r="K251" s="51"/>
      <c r="T251" s="2"/>
      <c r="U251" s="6"/>
      <c r="V251" s="5"/>
    </row>
    <row r="252" spans="1:22" x14ac:dyDescent="0.25">
      <c r="A252" s="1">
        <v>2024</v>
      </c>
      <c r="B252" s="1">
        <v>11</v>
      </c>
      <c r="E252" s="28">
        <v>3974.6365415313098</v>
      </c>
      <c r="F252" s="52"/>
      <c r="I252" s="46">
        <f t="shared" si="17"/>
        <v>10.375398752127056</v>
      </c>
      <c r="J252" s="48">
        <f t="shared" si="16"/>
        <v>41238.439013162548</v>
      </c>
      <c r="K252" s="51"/>
      <c r="T252" s="2"/>
      <c r="U252" s="6"/>
      <c r="V252" s="5"/>
    </row>
    <row r="253" spans="1:22" x14ac:dyDescent="0.25">
      <c r="A253" s="1">
        <v>2024</v>
      </c>
      <c r="B253" s="1">
        <v>12</v>
      </c>
      <c r="E253" s="28">
        <v>3976.6338301093101</v>
      </c>
      <c r="F253" s="52">
        <f>AVERAGE(E242:E253)</f>
        <v>3965.4017419620955</v>
      </c>
      <c r="I253" s="46">
        <f t="shared" si="17"/>
        <v>10.35720820367751</v>
      </c>
      <c r="J253" s="48">
        <f t="shared" si="16"/>
        <v>41186.824528229663</v>
      </c>
      <c r="K253" s="50">
        <f>SUM(J242:J253)</f>
        <v>502720.61610340682</v>
      </c>
      <c r="T253" s="2"/>
      <c r="U253" s="6"/>
      <c r="V253" s="5"/>
    </row>
    <row r="254" spans="1:22" x14ac:dyDescent="0.25">
      <c r="A254" s="1">
        <v>2025</v>
      </c>
      <c r="B254" s="1">
        <v>1</v>
      </c>
      <c r="E254" s="28">
        <v>3978.61793408638</v>
      </c>
      <c r="F254" s="52"/>
      <c r="I254" s="47">
        <f t="shared" si="17"/>
        <v>10.09659840447387</v>
      </c>
      <c r="J254" s="48">
        <f t="shared" si="16"/>
        <v>40170.507485307666</v>
      </c>
      <c r="K254" s="50"/>
      <c r="T254" s="2"/>
      <c r="U254" s="6"/>
      <c r="V254" s="5"/>
    </row>
    <row r="255" spans="1:22" x14ac:dyDescent="0.25">
      <c r="A255" s="1">
        <v>2025</v>
      </c>
      <c r="B255" s="1">
        <v>2</v>
      </c>
      <c r="E255" s="28">
        <v>3980.58894049735</v>
      </c>
      <c r="F255" s="52"/>
      <c r="I255" s="47">
        <f t="shared" si="17"/>
        <v>10.265588382774174</v>
      </c>
      <c r="J255" s="48">
        <f t="shared" ref="J255:J286" si="18">+I255*E255</f>
        <v>40863.087584168956</v>
      </c>
      <c r="K255" s="50"/>
      <c r="T255" s="2"/>
      <c r="U255" s="6"/>
      <c r="V255" s="5"/>
    </row>
    <row r="256" spans="1:22" x14ac:dyDescent="0.25">
      <c r="A256" s="1">
        <v>2025</v>
      </c>
      <c r="B256" s="1">
        <v>3</v>
      </c>
      <c r="E256" s="28">
        <v>3982.5469358025498</v>
      </c>
      <c r="F256" s="52"/>
      <c r="I256" s="46">
        <f t="shared" si="17"/>
        <v>11.219122300140253</v>
      </c>
      <c r="J256" s="48">
        <f t="shared" si="18"/>
        <v>44680.681138817621</v>
      </c>
      <c r="K256" s="50"/>
      <c r="T256" s="2"/>
      <c r="U256" s="6"/>
      <c r="V256" s="5"/>
    </row>
    <row r="257" spans="1:22" x14ac:dyDescent="0.25">
      <c r="A257" s="1">
        <v>2025</v>
      </c>
      <c r="B257" s="1">
        <v>4</v>
      </c>
      <c r="E257" s="28">
        <v>3984.49200589153</v>
      </c>
      <c r="F257" s="52"/>
      <c r="I257" s="46">
        <f t="shared" si="17"/>
        <v>10.320962131837309</v>
      </c>
      <c r="J257" s="48">
        <f t="shared" si="18"/>
        <v>41123.79110741496</v>
      </c>
      <c r="K257" s="50"/>
      <c r="T257" s="2"/>
      <c r="U257" s="6"/>
      <c r="V257" s="5"/>
    </row>
    <row r="258" spans="1:22" x14ac:dyDescent="0.25">
      <c r="A258" s="1">
        <v>2025</v>
      </c>
      <c r="B258" s="1">
        <v>5</v>
      </c>
      <c r="E258" s="28">
        <v>3986.4242360868602</v>
      </c>
      <c r="F258" s="52"/>
      <c r="I258" s="46">
        <f t="shared" si="17"/>
        <v>10.59837070170534</v>
      </c>
      <c r="J258" s="48">
        <f t="shared" si="18"/>
        <v>42249.601828311068</v>
      </c>
      <c r="K258" s="50"/>
      <c r="T258" s="2"/>
      <c r="U258" s="6"/>
      <c r="V258" s="5"/>
    </row>
    <row r="259" spans="1:22" x14ac:dyDescent="0.25">
      <c r="A259" s="1">
        <v>2025</v>
      </c>
      <c r="B259" s="1">
        <v>6</v>
      </c>
      <c r="E259" s="28">
        <v>3988.3437111479102</v>
      </c>
      <c r="F259" s="52"/>
      <c r="I259" s="46">
        <f t="shared" si="17"/>
        <v>10.377019994287346</v>
      </c>
      <c r="J259" s="48">
        <f t="shared" si="18"/>
        <v>41387.122434672063</v>
      </c>
      <c r="K259" s="50"/>
      <c r="T259" s="2"/>
      <c r="U259" s="6"/>
      <c r="V259" s="5"/>
    </row>
    <row r="260" spans="1:22" x14ac:dyDescent="0.25">
      <c r="A260" s="1">
        <v>2025</v>
      </c>
      <c r="B260" s="1">
        <v>7</v>
      </c>
      <c r="E260" s="28">
        <v>3990.2505152744902</v>
      </c>
      <c r="F260" s="52"/>
      <c r="I260" s="46">
        <f t="shared" si="17"/>
        <v>10.473151683789954</v>
      </c>
      <c r="J260" s="48">
        <f t="shared" si="18"/>
        <v>41790.498902790758</v>
      </c>
      <c r="K260" s="50"/>
      <c r="T260" s="2"/>
      <c r="U260" s="6"/>
      <c r="V260" s="5"/>
    </row>
    <row r="261" spans="1:22" x14ac:dyDescent="0.25">
      <c r="A261" s="1">
        <v>2025</v>
      </c>
      <c r="B261" s="1">
        <v>8</v>
      </c>
      <c r="E261" s="28">
        <v>3992.1447321106002</v>
      </c>
      <c r="F261" s="52"/>
      <c r="I261" s="46">
        <f t="shared" si="17"/>
        <v>11.471547374429223</v>
      </c>
      <c r="J261" s="48">
        <f t="shared" si="18"/>
        <v>45796.077419984809</v>
      </c>
      <c r="K261" s="50"/>
      <c r="T261" s="2"/>
      <c r="U261" s="6"/>
      <c r="V261" s="5"/>
    </row>
    <row r="262" spans="1:22" x14ac:dyDescent="0.25">
      <c r="A262" s="1">
        <v>2025</v>
      </c>
      <c r="B262" s="1">
        <v>9</v>
      </c>
      <c r="E262" s="28">
        <v>3994.02644474811</v>
      </c>
      <c r="F262" s="52"/>
      <c r="I262" s="46">
        <f t="shared" si="17"/>
        <v>10.714450342465753</v>
      </c>
      <c r="J262" s="48">
        <f t="shared" si="18"/>
        <v>42793.798008748658</v>
      </c>
      <c r="K262" s="50"/>
      <c r="T262" s="2"/>
      <c r="U262" s="6"/>
      <c r="V262" s="5"/>
    </row>
    <row r="263" spans="1:22" x14ac:dyDescent="0.25">
      <c r="A263" s="1">
        <v>2025</v>
      </c>
      <c r="B263" s="1">
        <v>10</v>
      </c>
      <c r="E263" s="28">
        <v>3995.8957357303402</v>
      </c>
      <c r="F263" s="52"/>
      <c r="I263" s="46">
        <f t="shared" si="17"/>
        <v>10.506338084378564</v>
      </c>
      <c r="J263" s="48">
        <f t="shared" si="18"/>
        <v>41982.231549509575</v>
      </c>
      <c r="K263" s="50"/>
      <c r="T263" s="2"/>
      <c r="U263" s="6"/>
      <c r="V263" s="5"/>
    </row>
    <row r="264" spans="1:22" x14ac:dyDescent="0.25">
      <c r="A264" s="1">
        <v>2025</v>
      </c>
      <c r="B264" s="1">
        <v>11</v>
      </c>
      <c r="E264" s="28">
        <v>3997.7526870557499</v>
      </c>
      <c r="F264" s="52"/>
      <c r="I264" s="46">
        <f t="shared" si="17"/>
        <v>10.375398752127056</v>
      </c>
      <c r="J264" s="48">
        <f t="shared" si="18"/>
        <v>41478.278240590815</v>
      </c>
      <c r="K264" s="50"/>
      <c r="T264" s="2"/>
      <c r="U264" s="6"/>
      <c r="V264" s="5"/>
    </row>
    <row r="265" spans="1:22" x14ac:dyDescent="0.25">
      <c r="A265" s="1">
        <v>2025</v>
      </c>
      <c r="B265" s="1">
        <v>12</v>
      </c>
      <c r="E265" s="28">
        <v>3999.5973801814998</v>
      </c>
      <c r="F265" s="52">
        <f>AVERAGE(E254:E265)</f>
        <v>3989.2234382177799</v>
      </c>
      <c r="I265" s="46">
        <f t="shared" si="17"/>
        <v>10.35720820367751</v>
      </c>
      <c r="J265" s="48">
        <f t="shared" si="18"/>
        <v>41424.662797422905</v>
      </c>
      <c r="K265" s="50">
        <f>SUM(J254:J265)</f>
        <v>505740.33849773987</v>
      </c>
      <c r="T265" s="2"/>
      <c r="U265" s="6"/>
      <c r="V265" s="5"/>
    </row>
    <row r="266" spans="1:22" x14ac:dyDescent="0.25">
      <c r="A266" s="1">
        <v>2026</v>
      </c>
      <c r="B266" s="1">
        <v>1</v>
      </c>
      <c r="E266" s="28">
        <v>4001.4298960270198</v>
      </c>
      <c r="F266" s="52"/>
      <c r="I266" s="47">
        <f>+I254</f>
        <v>10.09659840447387</v>
      </c>
      <c r="J266" s="48">
        <f t="shared" si="18"/>
        <v>40400.830703840453</v>
      </c>
      <c r="K266" s="50"/>
      <c r="T266" s="2"/>
      <c r="U266" s="6"/>
      <c r="V266" s="5"/>
    </row>
    <row r="267" spans="1:22" x14ac:dyDescent="0.25">
      <c r="A267" s="1">
        <v>2026</v>
      </c>
      <c r="B267" s="1">
        <v>2</v>
      </c>
      <c r="E267" s="28">
        <v>4003.2503149775898</v>
      </c>
      <c r="F267" s="52"/>
      <c r="I267" s="47">
        <f t="shared" si="17"/>
        <v>10.265588382774174</v>
      </c>
      <c r="J267" s="48">
        <f t="shared" si="18"/>
        <v>41095.719926771002</v>
      </c>
      <c r="K267" s="50"/>
      <c r="T267" s="2"/>
      <c r="U267" s="6"/>
      <c r="V267" s="5"/>
    </row>
    <row r="268" spans="1:22" x14ac:dyDescent="0.25">
      <c r="A268" s="1">
        <v>2026</v>
      </c>
      <c r="B268" s="1">
        <v>3</v>
      </c>
      <c r="E268" s="28">
        <v>4005.0587168878201</v>
      </c>
      <c r="F268" s="52"/>
      <c r="I268" s="46">
        <f t="shared" si="17"/>
        <v>11.219122300140253</v>
      </c>
      <c r="J268" s="48">
        <f t="shared" si="18"/>
        <v>44933.243564007251</v>
      </c>
      <c r="K268" s="50"/>
      <c r="T268" s="2"/>
      <c r="U268" s="6"/>
      <c r="V268" s="5"/>
    </row>
    <row r="269" spans="1:22" x14ac:dyDescent="0.25">
      <c r="A269" s="1">
        <v>2026</v>
      </c>
      <c r="B269" s="1">
        <v>4</v>
      </c>
      <c r="E269" s="28">
        <v>4006.85518108521</v>
      </c>
      <c r="F269" s="52"/>
      <c r="I269" s="46">
        <f t="shared" si="17"/>
        <v>10.320962131837309</v>
      </c>
      <c r="J269" s="48">
        <f t="shared" si="18"/>
        <v>41354.600591736576</v>
      </c>
      <c r="K269" s="50"/>
      <c r="T269" s="2"/>
      <c r="U269" s="6"/>
      <c r="V269" s="5"/>
    </row>
    <row r="270" spans="1:22" x14ac:dyDescent="0.25">
      <c r="A270" s="1">
        <v>2026</v>
      </c>
      <c r="B270" s="1">
        <v>5</v>
      </c>
      <c r="E270" s="28">
        <v>4008.6397863735801</v>
      </c>
      <c r="F270" s="52"/>
      <c r="I270" s="46">
        <f t="shared" si="17"/>
        <v>10.59837070170534</v>
      </c>
      <c r="J270" s="48">
        <f t="shared" si="18"/>
        <v>42485.050465592103</v>
      </c>
      <c r="K270" s="50"/>
      <c r="T270" s="2"/>
      <c r="U270" s="6"/>
      <c r="V270" s="5"/>
    </row>
    <row r="271" spans="1:22" x14ac:dyDescent="0.25">
      <c r="A271" s="1">
        <v>2026</v>
      </c>
      <c r="B271" s="1">
        <v>6</v>
      </c>
      <c r="E271" s="28">
        <v>4010.4126110365601</v>
      </c>
      <c r="F271" s="52"/>
      <c r="I271" s="46">
        <f t="shared" si="17"/>
        <v>10.377019994287346</v>
      </c>
      <c r="J271" s="48">
        <f t="shared" si="18"/>
        <v>41616.131850068508</v>
      </c>
      <c r="K271" s="50"/>
      <c r="T271" s="2"/>
      <c r="U271" s="6"/>
      <c r="V271" s="5"/>
    </row>
    <row r="272" spans="1:22" x14ac:dyDescent="0.25">
      <c r="A272" s="1">
        <v>2026</v>
      </c>
      <c r="B272" s="1">
        <v>7</v>
      </c>
      <c r="E272" s="28">
        <v>4012.1737328409799</v>
      </c>
      <c r="F272" s="52"/>
      <c r="I272" s="46">
        <f t="shared" si="17"/>
        <v>10.473151683789954</v>
      </c>
      <c r="J272" s="48">
        <f t="shared" si="18"/>
        <v>42020.104085761333</v>
      </c>
      <c r="K272" s="50"/>
      <c r="T272" s="2"/>
      <c r="U272" s="6"/>
      <c r="V272" s="5"/>
    </row>
    <row r="273" spans="1:22" x14ac:dyDescent="0.25">
      <c r="A273" s="1">
        <v>2026</v>
      </c>
      <c r="B273" s="1">
        <v>8</v>
      </c>
      <c r="E273" s="28">
        <v>4013.9232290403602</v>
      </c>
      <c r="F273" s="52"/>
      <c r="I273" s="46">
        <f t="shared" si="17"/>
        <v>11.471547374429223</v>
      </c>
      <c r="J273" s="48">
        <f t="shared" si="18"/>
        <v>46045.910479258411</v>
      </c>
      <c r="K273" s="50"/>
      <c r="T273" s="2"/>
      <c r="U273" s="6"/>
      <c r="V273" s="5"/>
    </row>
    <row r="274" spans="1:22" x14ac:dyDescent="0.25">
      <c r="A274" s="1">
        <v>2026</v>
      </c>
      <c r="B274" s="1">
        <v>9</v>
      </c>
      <c r="E274" s="28">
        <v>4015.6611763781998</v>
      </c>
      <c r="F274" s="52"/>
      <c r="I274" s="46">
        <f t="shared" si="17"/>
        <v>10.714450342465753</v>
      </c>
      <c r="J274" s="48">
        <f t="shared" si="18"/>
        <v>43025.602266471833</v>
      </c>
      <c r="K274" s="50"/>
      <c r="T274" s="2"/>
      <c r="U274" s="6"/>
      <c r="V274" s="5"/>
    </row>
    <row r="275" spans="1:22" x14ac:dyDescent="0.25">
      <c r="A275" s="1">
        <v>2026</v>
      </c>
      <c r="B275" s="1">
        <v>10</v>
      </c>
      <c r="E275" s="28">
        <v>4017.3876510914401</v>
      </c>
      <c r="F275" s="52"/>
      <c r="I275" s="46">
        <f t="shared" si="17"/>
        <v>10.506338084378564</v>
      </c>
      <c r="J275" s="48">
        <f t="shared" si="18"/>
        <v>42208.032878374142</v>
      </c>
      <c r="K275" s="50"/>
      <c r="T275" s="2"/>
      <c r="U275" s="6"/>
      <c r="V275" s="5"/>
    </row>
    <row r="276" spans="1:22" x14ac:dyDescent="0.25">
      <c r="A276" s="1">
        <v>2026</v>
      </c>
      <c r="B276" s="1">
        <v>11</v>
      </c>
      <c r="E276" s="28">
        <v>4019.1027289137301</v>
      </c>
      <c r="F276" s="52"/>
      <c r="I276" s="46">
        <f t="shared" si="17"/>
        <v>10.375398752127056</v>
      </c>
      <c r="J276" s="48">
        <f t="shared" si="18"/>
        <v>41699.793438241963</v>
      </c>
      <c r="K276" s="50"/>
      <c r="T276" s="2"/>
      <c r="U276" s="6"/>
      <c r="V276" s="5"/>
    </row>
    <row r="277" spans="1:22" x14ac:dyDescent="0.25">
      <c r="A277" s="1">
        <v>2026</v>
      </c>
      <c r="B277" s="1">
        <v>12</v>
      </c>
      <c r="E277" s="28">
        <v>4020.80648507879</v>
      </c>
      <c r="F277" s="52">
        <f>AVERAGE(E266:E277)</f>
        <v>4011.2251258109404</v>
      </c>
      <c r="I277" s="46">
        <f t="shared" si="17"/>
        <v>10.35720820367751</v>
      </c>
      <c r="J277" s="48">
        <f t="shared" si="18"/>
        <v>41644.329912657777</v>
      </c>
      <c r="K277" s="50">
        <f>SUM(J266:J277)</f>
        <v>508529.35016278137</v>
      </c>
      <c r="T277" s="2"/>
      <c r="U277" s="6"/>
      <c r="V277" s="5"/>
    </row>
    <row r="278" spans="1:22" x14ac:dyDescent="0.25">
      <c r="A278" s="1">
        <v>2027</v>
      </c>
      <c r="B278" s="1">
        <v>1</v>
      </c>
      <c r="E278" s="28">
        <v>4022.4989943237201</v>
      </c>
      <c r="F278" s="52"/>
      <c r="I278" s="47">
        <f t="shared" si="17"/>
        <v>10.09659840447387</v>
      </c>
      <c r="J278" s="48">
        <f t="shared" si="18"/>
        <v>40613.556928086618</v>
      </c>
      <c r="K278" s="50"/>
      <c r="T278" s="2"/>
      <c r="U278" s="6"/>
      <c r="V278" s="5"/>
    </row>
    <row r="279" spans="1:22" x14ac:dyDescent="0.25">
      <c r="A279" s="1">
        <v>2027</v>
      </c>
      <c r="B279" s="1">
        <v>2</v>
      </c>
      <c r="E279" s="28">
        <v>4024.1803308922499</v>
      </c>
      <c r="F279" s="52"/>
      <c r="I279" s="47">
        <f t="shared" si="17"/>
        <v>10.265588382774174</v>
      </c>
      <c r="J279" s="48">
        <f t="shared" si="18"/>
        <v>41310.578854995816</v>
      </c>
      <c r="K279" s="50"/>
      <c r="T279" s="2"/>
      <c r="U279" s="6"/>
      <c r="V279" s="5"/>
    </row>
    <row r="280" spans="1:22" x14ac:dyDescent="0.25">
      <c r="A280" s="1">
        <v>2027</v>
      </c>
      <c r="B280" s="1">
        <v>3</v>
      </c>
      <c r="E280" s="28">
        <v>4025.8505685380001</v>
      </c>
      <c r="F280" s="52"/>
      <c r="I280" s="46">
        <f t="shared" si="17"/>
        <v>11.219122300140253</v>
      </c>
      <c r="J280" s="48">
        <f t="shared" si="18"/>
        <v>45166.509890516994</v>
      </c>
      <c r="K280" s="50"/>
      <c r="T280" s="2"/>
      <c r="U280" s="6"/>
      <c r="V280" s="5"/>
    </row>
    <row r="281" spans="1:22" x14ac:dyDescent="0.25">
      <c r="A281" s="1">
        <v>2027</v>
      </c>
      <c r="B281" s="1">
        <v>4</v>
      </c>
      <c r="E281" s="28">
        <v>4027.5097805277301</v>
      </c>
      <c r="F281" s="52"/>
      <c r="I281" s="46">
        <f t="shared" si="17"/>
        <v>10.320962131837309</v>
      </c>
      <c r="J281" s="48">
        <f t="shared" si="18"/>
        <v>41567.775930431089</v>
      </c>
      <c r="K281" s="50"/>
      <c r="T281" s="2"/>
      <c r="U281" s="6"/>
      <c r="V281" s="5"/>
    </row>
    <row r="282" spans="1:22" x14ac:dyDescent="0.25">
      <c r="A282" s="1">
        <v>2027</v>
      </c>
      <c r="B282" s="1">
        <v>5</v>
      </c>
      <c r="E282" s="28">
        <v>4029.1580396445602</v>
      </c>
      <c r="F282" s="52"/>
      <c r="I282" s="46">
        <f t="shared" si="17"/>
        <v>10.59837070170534</v>
      </c>
      <c r="J282" s="48">
        <f t="shared" si="18"/>
        <v>42702.510519909432</v>
      </c>
      <c r="K282" s="50"/>
      <c r="T282" s="2"/>
      <c r="U282" s="6"/>
      <c r="V282" s="5"/>
    </row>
    <row r="283" spans="1:22" x14ac:dyDescent="0.25">
      <c r="A283" s="1">
        <v>2027</v>
      </c>
      <c r="B283" s="1">
        <v>6</v>
      </c>
      <c r="E283" s="28">
        <v>4030.79541819114</v>
      </c>
      <c r="F283" s="52"/>
      <c r="I283" s="46">
        <f t="shared" si="17"/>
        <v>10.377019994287346</v>
      </c>
      <c r="J283" s="48">
        <f t="shared" si="18"/>
        <v>41827.644647451285</v>
      </c>
      <c r="K283" s="50"/>
      <c r="T283" s="2"/>
      <c r="U283" s="6"/>
      <c r="V283" s="5"/>
    </row>
    <row r="284" spans="1:22" x14ac:dyDescent="0.25">
      <c r="A284" s="1">
        <v>2027</v>
      </c>
      <c r="B284" s="1">
        <v>7</v>
      </c>
      <c r="E284" s="28">
        <v>4032.4219879928301</v>
      </c>
      <c r="F284" s="52"/>
      <c r="I284" s="46">
        <f t="shared" si="17"/>
        <v>10.473151683789954</v>
      </c>
      <c r="J284" s="48">
        <f t="shared" si="18"/>
        <v>42232.167133298739</v>
      </c>
      <c r="K284" s="50"/>
      <c r="T284" s="2"/>
      <c r="U284" s="6"/>
      <c r="V284" s="5"/>
    </row>
    <row r="285" spans="1:22" x14ac:dyDescent="0.25">
      <c r="A285" s="1">
        <v>2027</v>
      </c>
      <c r="B285" s="1">
        <v>8</v>
      </c>
      <c r="E285" s="28">
        <v>4034.0378204008498</v>
      </c>
      <c r="F285" s="52"/>
      <c r="I285" s="46">
        <f t="shared" si="17"/>
        <v>11.471547374429223</v>
      </c>
      <c r="J285" s="48">
        <f t="shared" si="18"/>
        <v>46276.655966967555</v>
      </c>
      <c r="K285" s="50"/>
      <c r="T285" s="2"/>
      <c r="U285" s="6"/>
      <c r="V285" s="5"/>
    </row>
    <row r="286" spans="1:22" x14ac:dyDescent="0.25">
      <c r="A286" s="1">
        <v>2027</v>
      </c>
      <c r="B286" s="1">
        <v>9</v>
      </c>
      <c r="E286" s="28">
        <v>4035.6429862954301</v>
      </c>
      <c r="F286" s="52"/>
      <c r="I286" s="46">
        <f t="shared" si="17"/>
        <v>10.714450342465753</v>
      </c>
      <c r="J286" s="48">
        <f t="shared" si="18"/>
        <v>43239.696376582586</v>
      </c>
      <c r="K286" s="50"/>
      <c r="T286" s="2"/>
      <c r="U286" s="6"/>
      <c r="V286" s="5"/>
    </row>
    <row r="287" spans="1:22" x14ac:dyDescent="0.25">
      <c r="A287" s="1">
        <v>2027</v>
      </c>
      <c r="B287" s="1">
        <v>10</v>
      </c>
      <c r="E287" s="28">
        <v>4037.23755608888</v>
      </c>
      <c r="F287" s="52"/>
      <c r="I287" s="46">
        <f t="shared" si="17"/>
        <v>10.506338084378564</v>
      </c>
      <c r="J287" s="48">
        <f t="shared" ref="J287:J318" si="19">+I287*E287</f>
        <v>42416.582691220035</v>
      </c>
      <c r="K287" s="50"/>
      <c r="T287" s="2"/>
      <c r="U287" s="6"/>
      <c r="V287" s="5"/>
    </row>
    <row r="288" spans="1:22" x14ac:dyDescent="0.25">
      <c r="A288" s="1">
        <v>2027</v>
      </c>
      <c r="B288" s="1">
        <v>11</v>
      </c>
      <c r="E288" s="28">
        <v>4038.8215997287198</v>
      </c>
      <c r="F288" s="52"/>
      <c r="I288" s="46">
        <f t="shared" si="17"/>
        <v>10.375398752127056</v>
      </c>
      <c r="J288" s="48">
        <f t="shared" si="19"/>
        <v>41904.384585889158</v>
      </c>
      <c r="K288" s="50"/>
      <c r="T288" s="2"/>
      <c r="U288" s="6"/>
      <c r="V288" s="5"/>
    </row>
    <row r="289" spans="1:22" x14ac:dyDescent="0.25">
      <c r="A289" s="1">
        <v>2027</v>
      </c>
      <c r="B289" s="1">
        <v>12</v>
      </c>
      <c r="E289" s="28">
        <v>4040.3951867007099</v>
      </c>
      <c r="F289" s="52">
        <f>AVERAGE(E278:E289)</f>
        <v>4031.5458557770689</v>
      </c>
      <c r="I289" s="46">
        <f t="shared" si="17"/>
        <v>10.35720820367751</v>
      </c>
      <c r="J289" s="48">
        <f t="shared" si="19"/>
        <v>41847.214173795721</v>
      </c>
      <c r="K289" s="50">
        <f>SUM(J278:J289)</f>
        <v>511105.27769914508</v>
      </c>
      <c r="T289" s="2"/>
      <c r="U289" s="6"/>
      <c r="V289" s="5"/>
    </row>
    <row r="290" spans="1:22" x14ac:dyDescent="0.25">
      <c r="A290" s="1">
        <v>2028</v>
      </c>
      <c r="B290" s="1">
        <v>1</v>
      </c>
      <c r="E290" s="28">
        <v>4041.9583860319299</v>
      </c>
      <c r="F290" s="52"/>
      <c r="I290" s="47">
        <f>+I278</f>
        <v>10.09659840447387</v>
      </c>
      <c r="J290" s="48">
        <f t="shared" si="19"/>
        <v>40810.030591359762</v>
      </c>
      <c r="K290" s="50"/>
      <c r="T290" s="2"/>
      <c r="U290" s="6"/>
      <c r="V290" s="5"/>
    </row>
    <row r="291" spans="1:22" x14ac:dyDescent="0.25">
      <c r="A291" s="1">
        <v>2028</v>
      </c>
      <c r="B291" s="1">
        <v>2</v>
      </c>
      <c r="E291" s="28">
        <v>4043.5112662938</v>
      </c>
      <c r="F291" s="52"/>
      <c r="I291" s="47">
        <f t="shared" si="17"/>
        <v>10.265588382774174</v>
      </c>
      <c r="J291" s="48">
        <f t="shared" si="19"/>
        <v>41509.02228088212</v>
      </c>
      <c r="K291" s="50"/>
      <c r="T291" s="2"/>
      <c r="U291" s="6"/>
      <c r="V291" s="5"/>
    </row>
    <row r="292" spans="1:22" x14ac:dyDescent="0.25">
      <c r="A292" s="1">
        <v>2028</v>
      </c>
      <c r="B292" s="1">
        <v>3</v>
      </c>
      <c r="E292" s="28">
        <v>4045.05389560507</v>
      </c>
      <c r="F292" s="52"/>
      <c r="I292" s="46">
        <f t="shared" si="17"/>
        <v>11.219122300140253</v>
      </c>
      <c r="J292" s="48">
        <f t="shared" si="19"/>
        <v>45381.954365452046</v>
      </c>
      <c r="K292" s="50"/>
      <c r="T292" s="2"/>
      <c r="U292" s="6"/>
      <c r="V292" s="5"/>
    </row>
    <row r="293" spans="1:22" x14ac:dyDescent="0.25">
      <c r="A293" s="1">
        <v>2028</v>
      </c>
      <c r="B293" s="1">
        <v>4</v>
      </c>
      <c r="E293" s="28">
        <v>4046.5863416348202</v>
      </c>
      <c r="F293" s="52"/>
      <c r="I293" s="46">
        <f t="shared" si="17"/>
        <v>10.320962131837309</v>
      </c>
      <c r="J293" s="48">
        <f t="shared" si="19"/>
        <v>41764.664395223052</v>
      </c>
      <c r="K293" s="50"/>
      <c r="T293" s="2"/>
      <c r="U293" s="6"/>
      <c r="V293" s="5"/>
    </row>
    <row r="294" spans="1:22" x14ac:dyDescent="0.25">
      <c r="A294" s="1">
        <v>2028</v>
      </c>
      <c r="B294" s="1">
        <v>5</v>
      </c>
      <c r="E294" s="28">
        <v>4048.1086716054401</v>
      </c>
      <c r="F294" s="52"/>
      <c r="I294" s="46">
        <f t="shared" si="17"/>
        <v>10.59837070170534</v>
      </c>
      <c r="J294" s="48">
        <f t="shared" si="19"/>
        <v>42903.356342462423</v>
      </c>
      <c r="K294" s="50"/>
      <c r="T294" s="2"/>
      <c r="U294" s="6"/>
      <c r="V294" s="5"/>
    </row>
    <row r="295" spans="1:22" x14ac:dyDescent="0.25">
      <c r="A295" s="1">
        <v>2028</v>
      </c>
      <c r="B295" s="1">
        <v>6</v>
      </c>
      <c r="E295" s="28">
        <v>4049.6209522955701</v>
      </c>
      <c r="F295" s="52"/>
      <c r="I295" s="46">
        <f t="shared" si="17"/>
        <v>10.377019994287346</v>
      </c>
      <c r="J295" s="48">
        <f t="shared" si="19"/>
        <v>42022.997591256099</v>
      </c>
      <c r="K295" s="50"/>
      <c r="T295" s="2"/>
      <c r="U295" s="6"/>
      <c r="V295" s="5"/>
    </row>
    <row r="296" spans="1:22" x14ac:dyDescent="0.25">
      <c r="A296" s="1">
        <v>2028</v>
      </c>
      <c r="B296" s="1">
        <v>7</v>
      </c>
      <c r="E296" s="28">
        <v>4051.1232500430201</v>
      </c>
      <c r="F296" s="52"/>
      <c r="I296" s="46">
        <f t="shared" si="17"/>
        <v>10.473151683789954</v>
      </c>
      <c r="J296" s="48">
        <f t="shared" si="19"/>
        <v>42428.028287428686</v>
      </c>
      <c r="K296" s="50"/>
      <c r="T296" s="2"/>
      <c r="U296" s="6"/>
      <c r="V296" s="5"/>
    </row>
    <row r="297" spans="1:22" x14ac:dyDescent="0.25">
      <c r="A297" s="1">
        <v>2028</v>
      </c>
      <c r="B297" s="1">
        <v>8</v>
      </c>
      <c r="E297" s="28">
        <v>4052.6156307476799</v>
      </c>
      <c r="F297" s="52"/>
      <c r="I297" s="46">
        <f t="shared" si="17"/>
        <v>11.471547374429223</v>
      </c>
      <c r="J297" s="48">
        <f t="shared" si="19"/>
        <v>46489.772198474377</v>
      </c>
      <c r="K297" s="50"/>
      <c r="T297" s="2"/>
      <c r="U297" s="6"/>
      <c r="V297" s="5"/>
    </row>
    <row r="298" spans="1:22" x14ac:dyDescent="0.25">
      <c r="A298" s="1">
        <v>2028</v>
      </c>
      <c r="B298" s="1">
        <v>9</v>
      </c>
      <c r="E298" s="28">
        <v>4054.0981598744302</v>
      </c>
      <c r="F298" s="52"/>
      <c r="I298" s="46">
        <f t="shared" si="17"/>
        <v>10.714450342465753</v>
      </c>
      <c r="J298" s="48">
        <f t="shared" si="19"/>
        <v>43437.43341745637</v>
      </c>
      <c r="K298" s="50"/>
      <c r="T298" s="2"/>
      <c r="U298" s="6"/>
      <c r="V298" s="5"/>
    </row>
    <row r="299" spans="1:22" x14ac:dyDescent="0.25">
      <c r="A299" s="1">
        <v>2028</v>
      </c>
      <c r="B299" s="1">
        <v>10</v>
      </c>
      <c r="E299" s="28">
        <v>4055.5709024560001</v>
      </c>
      <c r="F299" s="52"/>
      <c r="I299" s="46">
        <f t="shared" si="17"/>
        <v>10.506338084378564</v>
      </c>
      <c r="J299" s="48">
        <f t="shared" si="19"/>
        <v>42609.199026371018</v>
      </c>
      <c r="K299" s="50"/>
      <c r="T299" s="2"/>
      <c r="U299" s="6"/>
      <c r="V299" s="5"/>
    </row>
    <row r="300" spans="1:22" x14ac:dyDescent="0.25">
      <c r="A300" s="1">
        <v>2028</v>
      </c>
      <c r="B300" s="1">
        <v>11</v>
      </c>
      <c r="E300" s="28">
        <v>4057.0339230958198</v>
      </c>
      <c r="F300" s="52"/>
      <c r="I300" s="46">
        <f t="shared" si="17"/>
        <v>10.375398752127056</v>
      </c>
      <c r="J300" s="48">
        <f t="shared" si="19"/>
        <v>42093.344703025505</v>
      </c>
      <c r="K300" s="50"/>
      <c r="T300" s="2"/>
      <c r="U300" s="6"/>
      <c r="V300" s="5"/>
    </row>
    <row r="301" spans="1:22" x14ac:dyDescent="0.25">
      <c r="A301" s="1">
        <v>2028</v>
      </c>
      <c r="B301" s="1">
        <v>12</v>
      </c>
      <c r="E301" s="28">
        <v>4058.4872859708598</v>
      </c>
      <c r="F301" s="52">
        <f>AVERAGE(E290:E301)</f>
        <v>4050.3140554712031</v>
      </c>
      <c r="I301" s="46">
        <f t="shared" si="17"/>
        <v>10.35720820367751</v>
      </c>
      <c r="J301" s="48">
        <f t="shared" si="19"/>
        <v>42034.597812778266</v>
      </c>
      <c r="K301" s="50">
        <f>SUM(J290:J301)</f>
        <v>513484.40101216972</v>
      </c>
      <c r="T301" s="2"/>
      <c r="U301" s="6"/>
      <c r="V301" s="5"/>
    </row>
    <row r="302" spans="1:22" x14ac:dyDescent="0.25">
      <c r="A302" s="1">
        <v>2029</v>
      </c>
      <c r="B302" s="1">
        <v>1</v>
      </c>
      <c r="E302" s="28">
        <v>4059.9310548344301</v>
      </c>
      <c r="F302" s="52"/>
      <c r="I302" s="47">
        <f t="shared" si="17"/>
        <v>10.09659840447387</v>
      </c>
      <c r="J302" s="48">
        <f t="shared" si="19"/>
        <v>40991.493410515221</v>
      </c>
      <c r="K302" s="50"/>
      <c r="T302" s="2"/>
      <c r="U302" s="6"/>
      <c r="V302" s="5"/>
    </row>
    <row r="303" spans="1:22" x14ac:dyDescent="0.25">
      <c r="A303" s="1">
        <v>2029</v>
      </c>
      <c r="B303" s="1">
        <v>2</v>
      </c>
      <c r="E303" s="28">
        <v>4061.3652930190001</v>
      </c>
      <c r="F303" s="52"/>
      <c r="I303" s="47">
        <f t="shared" si="17"/>
        <v>10.265588382774174</v>
      </c>
      <c r="J303" s="48">
        <f t="shared" si="19"/>
        <v>41692.30437021808</v>
      </c>
      <c r="K303" s="50"/>
      <c r="T303" s="2"/>
      <c r="U303" s="6"/>
      <c r="V303" s="5"/>
    </row>
    <row r="304" spans="1:22" x14ac:dyDescent="0.25">
      <c r="A304" s="1">
        <v>2029</v>
      </c>
      <c r="B304" s="1">
        <v>3</v>
      </c>
      <c r="E304" s="28">
        <v>4062.7900634389698</v>
      </c>
      <c r="F304" s="52"/>
      <c r="I304" s="46">
        <f t="shared" si="17"/>
        <v>11.219122300140253</v>
      </c>
      <c r="J304" s="48">
        <f t="shared" si="19"/>
        <v>45580.938601516376</v>
      </c>
      <c r="K304" s="50"/>
      <c r="T304" s="2"/>
      <c r="U304" s="6"/>
      <c r="V304" s="5"/>
    </row>
    <row r="305" spans="1:22" x14ac:dyDescent="0.25">
      <c r="A305" s="1">
        <v>2029</v>
      </c>
      <c r="B305" s="1">
        <v>4</v>
      </c>
      <c r="E305" s="28">
        <v>4064.20542859341</v>
      </c>
      <c r="F305" s="52"/>
      <c r="I305" s="46">
        <f t="shared" si="17"/>
        <v>10.320962131837309</v>
      </c>
      <c r="J305" s="48">
        <f t="shared" si="19"/>
        <v>41946.510324520204</v>
      </c>
      <c r="K305" s="50"/>
      <c r="T305" s="2"/>
      <c r="U305" s="6"/>
      <c r="V305" s="5"/>
    </row>
    <row r="306" spans="1:22" x14ac:dyDescent="0.25">
      <c r="A306" s="1">
        <v>2029</v>
      </c>
      <c r="B306" s="1">
        <v>5</v>
      </c>
      <c r="E306" s="28">
        <v>4065.6114505688302</v>
      </c>
      <c r="F306" s="52"/>
      <c r="I306" s="46">
        <f t="shared" si="17"/>
        <v>10.59837070170534</v>
      </c>
      <c r="J306" s="48">
        <f t="shared" si="19"/>
        <v>43088.85728222644</v>
      </c>
      <c r="K306" s="50"/>
      <c r="T306" s="2"/>
      <c r="U306" s="6"/>
      <c r="V306" s="5"/>
    </row>
    <row r="307" spans="1:22" x14ac:dyDescent="0.25">
      <c r="A307" s="1">
        <v>2029</v>
      </c>
      <c r="B307" s="1">
        <v>6</v>
      </c>
      <c r="E307" s="28">
        <v>4067.0081910418999</v>
      </c>
      <c r="F307" s="52"/>
      <c r="I307" s="46">
        <f t="shared" ref="I307:I370" si="20">+I295</f>
        <v>10.377019994287346</v>
      </c>
      <c r="J307" s="48">
        <f t="shared" si="19"/>
        <v>42203.425315372209</v>
      </c>
      <c r="K307" s="50"/>
      <c r="T307" s="2"/>
      <c r="U307" s="6"/>
      <c r="V307" s="5"/>
    </row>
    <row r="308" spans="1:22" x14ac:dyDescent="0.25">
      <c r="A308" s="1">
        <v>2029</v>
      </c>
      <c r="B308" s="1">
        <v>7</v>
      </c>
      <c r="E308" s="28">
        <v>4068.3957112821199</v>
      </c>
      <c r="F308" s="52"/>
      <c r="I308" s="46">
        <f t="shared" si="20"/>
        <v>10.473151683789954</v>
      </c>
      <c r="J308" s="48">
        <f t="shared" si="19"/>
        <v>42608.92539393816</v>
      </c>
      <c r="K308" s="50"/>
      <c r="T308" s="2"/>
      <c r="U308" s="6"/>
      <c r="V308" s="5"/>
    </row>
    <row r="309" spans="1:22" x14ac:dyDescent="0.25">
      <c r="A309" s="1">
        <v>2029</v>
      </c>
      <c r="B309" s="1">
        <v>8</v>
      </c>
      <c r="E309" s="28">
        <v>4069.7740721545601</v>
      </c>
      <c r="F309" s="52"/>
      <c r="I309" s="46">
        <f t="shared" si="20"/>
        <v>11.471547374429223</v>
      </c>
      <c r="J309" s="48">
        <f t="shared" si="19"/>
        <v>46686.606071944771</v>
      </c>
      <c r="K309" s="50"/>
      <c r="T309" s="2"/>
      <c r="U309" s="6"/>
      <c r="V309" s="5"/>
    </row>
    <row r="310" spans="1:22" x14ac:dyDescent="0.25">
      <c r="A310" s="1">
        <v>2029</v>
      </c>
      <c r="B310" s="1">
        <v>9</v>
      </c>
      <c r="E310" s="28">
        <v>4071.1433341224902</v>
      </c>
      <c r="F310" s="52"/>
      <c r="I310" s="46">
        <f t="shared" si="20"/>
        <v>10.714450342465753</v>
      </c>
      <c r="J310" s="48">
        <f t="shared" si="19"/>
        <v>43620.063090515883</v>
      </c>
      <c r="K310" s="50"/>
      <c r="T310" s="2"/>
      <c r="U310" s="6"/>
      <c r="V310" s="5"/>
    </row>
    <row r="311" spans="1:22" x14ac:dyDescent="0.25">
      <c r="A311" s="1">
        <v>2029</v>
      </c>
      <c r="B311" s="1">
        <v>10</v>
      </c>
      <c r="E311" s="28">
        <v>4072.5035572500601</v>
      </c>
      <c r="F311" s="52"/>
      <c r="I311" s="46">
        <f t="shared" si="20"/>
        <v>10.506338084378564</v>
      </c>
      <c r="J311" s="48">
        <f t="shared" si="19"/>
        <v>42787.099222303485</v>
      </c>
      <c r="K311" s="50"/>
      <c r="T311" s="2"/>
      <c r="U311" s="6"/>
      <c r="V311" s="5"/>
    </row>
    <row r="312" spans="1:22" x14ac:dyDescent="0.25">
      <c r="A312" s="1">
        <v>2029</v>
      </c>
      <c r="B312" s="1">
        <v>11</v>
      </c>
      <c r="E312" s="28">
        <v>4073.8548012049</v>
      </c>
      <c r="F312" s="52"/>
      <c r="I312" s="46">
        <f t="shared" si="20"/>
        <v>10.375398752127056</v>
      </c>
      <c r="J312" s="48">
        <f t="shared" si="19"/>
        <v>42267.868020768139</v>
      </c>
      <c r="K312" s="50"/>
      <c r="T312" s="2"/>
      <c r="U312" s="6"/>
      <c r="V312" s="5"/>
    </row>
    <row r="313" spans="1:22" x14ac:dyDescent="0.25">
      <c r="A313" s="1">
        <v>2029</v>
      </c>
      <c r="B313" s="1">
        <v>12</v>
      </c>
      <c r="E313" s="28">
        <v>4075.19712526079</v>
      </c>
      <c r="F313" s="52">
        <f>AVERAGE(E302:E313)</f>
        <v>4067.6483402309545</v>
      </c>
      <c r="I313" s="46">
        <f t="shared" si="20"/>
        <v>10.35720820367751</v>
      </c>
      <c r="J313" s="48">
        <f t="shared" si="19"/>
        <v>42207.66509735406</v>
      </c>
      <c r="K313" s="50">
        <f>SUM(J302:J313)</f>
        <v>515681.75620119303</v>
      </c>
      <c r="T313" s="2"/>
      <c r="U313" s="6"/>
      <c r="V313" s="5"/>
    </row>
    <row r="314" spans="1:22" x14ac:dyDescent="0.25">
      <c r="A314" s="1">
        <v>2030</v>
      </c>
      <c r="B314" s="1">
        <v>1</v>
      </c>
      <c r="E314" s="28">
        <v>4076.5305883002002</v>
      </c>
      <c r="F314" s="52"/>
      <c r="I314" s="47">
        <f>+I302</f>
        <v>10.09659840447387</v>
      </c>
      <c r="J314" s="48">
        <f t="shared" si="19"/>
        <v>41159.09223362073</v>
      </c>
      <c r="K314" s="50"/>
      <c r="T314" s="2"/>
      <c r="U314" s="6"/>
      <c r="V314" s="5"/>
    </row>
    <row r="315" spans="1:22" x14ac:dyDescent="0.25">
      <c r="A315" s="1">
        <v>2030</v>
      </c>
      <c r="B315" s="1">
        <v>2</v>
      </c>
      <c r="E315" s="28">
        <v>4077.8552488169198</v>
      </c>
      <c r="F315" s="52"/>
      <c r="I315" s="47">
        <f t="shared" si="20"/>
        <v>10.265588382774174</v>
      </c>
      <c r="J315" s="48">
        <f t="shared" si="19"/>
        <v>41861.583468889665</v>
      </c>
      <c r="K315" s="50"/>
      <c r="T315" s="2"/>
      <c r="U315" s="6"/>
      <c r="V315" s="5"/>
    </row>
    <row r="316" spans="1:22" x14ac:dyDescent="0.25">
      <c r="A316" s="1">
        <v>2030</v>
      </c>
      <c r="B316" s="1">
        <v>3</v>
      </c>
      <c r="E316" s="28">
        <v>4079.1711649186</v>
      </c>
      <c r="F316" s="52"/>
      <c r="I316" s="46">
        <f t="shared" si="20"/>
        <v>11.219122300140253</v>
      </c>
      <c r="J316" s="48">
        <f t="shared" si="19"/>
        <v>45764.720182427358</v>
      </c>
      <c r="K316" s="50"/>
      <c r="T316" s="2"/>
      <c r="U316" s="6"/>
      <c r="V316" s="5"/>
    </row>
    <row r="317" spans="1:22" x14ac:dyDescent="0.25">
      <c r="A317" s="1">
        <v>2030</v>
      </c>
      <c r="B317" s="1">
        <v>4</v>
      </c>
      <c r="E317" s="28">
        <v>4080.4783943293</v>
      </c>
      <c r="F317" s="52"/>
      <c r="I317" s="46">
        <f t="shared" si="20"/>
        <v>10.320962131837309</v>
      </c>
      <c r="J317" s="48">
        <f t="shared" si="19"/>
        <v>42114.462987653009</v>
      </c>
      <c r="K317" s="50"/>
      <c r="T317" s="2"/>
      <c r="U317" s="6"/>
      <c r="V317" s="5"/>
    </row>
    <row r="318" spans="1:22" x14ac:dyDescent="0.25">
      <c r="A318" s="1">
        <v>2030</v>
      </c>
      <c r="B318" s="1">
        <v>5</v>
      </c>
      <c r="E318" s="28">
        <v>4081.7769943920398</v>
      </c>
      <c r="F318" s="52"/>
      <c r="I318" s="46">
        <f t="shared" si="20"/>
        <v>10.59837070170534</v>
      </c>
      <c r="J318" s="48">
        <f t="shared" si="19"/>
        <v>43260.18570825948</v>
      </c>
      <c r="K318" s="50"/>
      <c r="T318" s="2"/>
      <c r="U318" s="6"/>
      <c r="V318" s="5"/>
    </row>
    <row r="319" spans="1:22" x14ac:dyDescent="0.25">
      <c r="A319" s="1">
        <v>2030</v>
      </c>
      <c r="B319" s="1">
        <v>6</v>
      </c>
      <c r="E319" s="28">
        <v>4083.06702207132</v>
      </c>
      <c r="F319" s="52"/>
      <c r="I319" s="46">
        <f t="shared" si="20"/>
        <v>10.377019994287346</v>
      </c>
      <c r="J319" s="48">
        <f t="shared" ref="J319:J382" si="21">+I319*E319</f>
        <v>42370.06812604938</v>
      </c>
      <c r="K319" s="50"/>
      <c r="T319" s="2"/>
      <c r="U319" s="6"/>
      <c r="V319" s="5"/>
    </row>
    <row r="320" spans="1:22" x14ac:dyDescent="0.25">
      <c r="A320" s="1">
        <v>2030</v>
      </c>
      <c r="B320" s="1">
        <v>7</v>
      </c>
      <c r="E320" s="28">
        <v>4084.34853395556</v>
      </c>
      <c r="F320" s="52"/>
      <c r="I320" s="46">
        <f t="shared" si="20"/>
        <v>10.473151683789954</v>
      </c>
      <c r="J320" s="48">
        <f t="shared" si="21"/>
        <v>42776.001725581707</v>
      </c>
      <c r="K320" s="50"/>
      <c r="T320" s="2"/>
      <c r="U320" s="6"/>
      <c r="V320" s="5"/>
    </row>
    <row r="321" spans="1:22" x14ac:dyDescent="0.25">
      <c r="A321" s="1">
        <v>2030</v>
      </c>
      <c r="B321" s="1">
        <v>8</v>
      </c>
      <c r="E321" s="28">
        <v>4085.62158625967</v>
      </c>
      <c r="F321" s="52"/>
      <c r="I321" s="46">
        <f t="shared" si="20"/>
        <v>11.471547374429223</v>
      </c>
      <c r="J321" s="48">
        <f t="shared" si="21"/>
        <v>46868.401580768477</v>
      </c>
      <c r="K321" s="50"/>
      <c r="T321" s="2"/>
      <c r="U321" s="6"/>
      <c r="V321" s="5"/>
    </row>
    <row r="322" spans="1:22" x14ac:dyDescent="0.25">
      <c r="A322" s="1">
        <v>2030</v>
      </c>
      <c r="B322" s="1">
        <v>9</v>
      </c>
      <c r="E322" s="28">
        <v>4086.8862348274401</v>
      </c>
      <c r="F322" s="52"/>
      <c r="I322" s="46">
        <f t="shared" si="20"/>
        <v>10.714450342465753</v>
      </c>
      <c r="J322" s="48">
        <f t="shared" si="21"/>
        <v>43788.739618365435</v>
      </c>
      <c r="K322" s="50"/>
      <c r="T322" s="2"/>
      <c r="U322" s="6"/>
      <c r="V322" s="5"/>
    </row>
    <row r="323" spans="1:22" x14ac:dyDescent="0.25">
      <c r="A323" s="1">
        <v>2030</v>
      </c>
      <c r="B323" s="1">
        <v>10</v>
      </c>
      <c r="E323" s="28">
        <v>4088.1425351340399</v>
      </c>
      <c r="F323" s="52"/>
      <c r="I323" s="46">
        <f t="shared" si="20"/>
        <v>10.506338084378564</v>
      </c>
      <c r="J323" s="48">
        <f t="shared" si="21"/>
        <v>42951.407611246694</v>
      </c>
      <c r="K323" s="50"/>
      <c r="T323" s="2"/>
      <c r="U323" s="6"/>
      <c r="V323" s="5"/>
    </row>
    <row r="324" spans="1:22" x14ac:dyDescent="0.25">
      <c r="A324" s="1">
        <v>2030</v>
      </c>
      <c r="B324" s="1">
        <v>11</v>
      </c>
      <c r="E324" s="28">
        <v>4089.39054228843</v>
      </c>
      <c r="F324" s="52"/>
      <c r="I324" s="46">
        <f t="shared" si="20"/>
        <v>10.375398752127056</v>
      </c>
      <c r="J324" s="48">
        <f t="shared" si="21"/>
        <v>42429.057529419566</v>
      </c>
      <c r="K324" s="50"/>
      <c r="T324" s="2"/>
      <c r="U324" s="6"/>
      <c r="V324" s="5"/>
    </row>
    <row r="325" spans="1:22" x14ac:dyDescent="0.25">
      <c r="A325" s="1">
        <v>2030</v>
      </c>
      <c r="B325" s="1">
        <v>12</v>
      </c>
      <c r="E325" s="28">
        <v>4090.6303110357699</v>
      </c>
      <c r="F325" s="52">
        <f>AVERAGE(E314:E325)</f>
        <v>4083.6582630274402</v>
      </c>
      <c r="I325" s="46">
        <f t="shared" si="20"/>
        <v>10.35720820367751</v>
      </c>
      <c r="J325" s="48">
        <f t="shared" si="21"/>
        <v>42367.509815671561</v>
      </c>
      <c r="K325" s="50">
        <f>SUM(J314:J325)</f>
        <v>517711.230587953</v>
      </c>
      <c r="T325" s="2"/>
      <c r="U325" s="6"/>
      <c r="V325" s="5"/>
    </row>
    <row r="326" spans="1:22" x14ac:dyDescent="0.25">
      <c r="A326">
        <f>+A314+1</f>
        <v>2031</v>
      </c>
      <c r="B326" s="1">
        <v>1</v>
      </c>
      <c r="E326" s="28">
        <v>4091.8620000000001</v>
      </c>
      <c r="F326" s="52"/>
      <c r="G326" s="15">
        <v>4091.8620000000001</v>
      </c>
      <c r="I326" s="47">
        <f t="shared" si="20"/>
        <v>10.09659840447387</v>
      </c>
      <c r="J326" s="48">
        <f t="shared" si="21"/>
        <v>41313.887340527261</v>
      </c>
      <c r="K326" s="50"/>
    </row>
    <row r="327" spans="1:22" x14ac:dyDescent="0.25">
      <c r="A327">
        <f>+A326</f>
        <v>2031</v>
      </c>
      <c r="B327" s="1">
        <v>2</v>
      </c>
      <c r="E327" s="28">
        <v>4093.085</v>
      </c>
      <c r="F327" s="52"/>
      <c r="G327" s="15">
        <v>4093.085</v>
      </c>
      <c r="I327" s="47">
        <f t="shared" si="20"/>
        <v>10.265588382774174</v>
      </c>
      <c r="J327" s="48">
        <f t="shared" si="21"/>
        <v>42017.925825707229</v>
      </c>
      <c r="K327" s="50"/>
    </row>
    <row r="328" spans="1:22" x14ac:dyDescent="0.25">
      <c r="A328">
        <f t="shared" ref="A328:A337" si="22">+A327</f>
        <v>2031</v>
      </c>
      <c r="B328" s="1">
        <v>3</v>
      </c>
      <c r="E328" s="28">
        <v>4094.3009999999999</v>
      </c>
      <c r="F328" s="52"/>
      <c r="G328" s="15">
        <v>4094.3009999999999</v>
      </c>
      <c r="I328" s="46">
        <f t="shared" si="20"/>
        <v>11.219122300140253</v>
      </c>
      <c r="J328" s="48">
        <f t="shared" si="21"/>
        <v>45934.463652586535</v>
      </c>
      <c r="K328" s="50"/>
    </row>
    <row r="329" spans="1:22" x14ac:dyDescent="0.25">
      <c r="A329">
        <f t="shared" si="22"/>
        <v>2031</v>
      </c>
      <c r="B329" s="1">
        <v>4</v>
      </c>
      <c r="E329" s="28">
        <v>4095.5079999999998</v>
      </c>
      <c r="F329" s="52"/>
      <c r="G329" s="15">
        <v>4095.5079999999998</v>
      </c>
      <c r="I329" s="46">
        <f t="shared" si="20"/>
        <v>10.320962131837309</v>
      </c>
      <c r="J329" s="48">
        <f t="shared" si="21"/>
        <v>42269.582978636754</v>
      </c>
      <c r="K329" s="50"/>
    </row>
    <row r="330" spans="1:22" x14ac:dyDescent="0.25">
      <c r="A330">
        <f t="shared" si="22"/>
        <v>2031</v>
      </c>
      <c r="B330" s="1">
        <v>5</v>
      </c>
      <c r="E330" s="28">
        <v>4096.7070000000003</v>
      </c>
      <c r="F330" s="52"/>
      <c r="G330" s="15">
        <v>4096.7070000000003</v>
      </c>
      <c r="I330" s="46">
        <f t="shared" si="20"/>
        <v>10.59837070170534</v>
      </c>
      <c r="J330" s="48">
        <f t="shared" si="21"/>
        <v>43418.419442271181</v>
      </c>
      <c r="K330" s="50"/>
    </row>
    <row r="331" spans="1:22" x14ac:dyDescent="0.25">
      <c r="A331">
        <f t="shared" si="22"/>
        <v>2031</v>
      </c>
      <c r="B331" s="1">
        <v>6</v>
      </c>
      <c r="E331" s="28">
        <v>4097.8990000000003</v>
      </c>
      <c r="F331" s="52"/>
      <c r="G331" s="15">
        <v>4097.8990000000003</v>
      </c>
      <c r="I331" s="46">
        <f t="shared" si="20"/>
        <v>10.377019994287346</v>
      </c>
      <c r="J331" s="48">
        <f t="shared" si="21"/>
        <v>42523.979857570128</v>
      </c>
      <c r="K331" s="50"/>
    </row>
    <row r="332" spans="1:22" x14ac:dyDescent="0.25">
      <c r="A332">
        <f t="shared" si="22"/>
        <v>2031</v>
      </c>
      <c r="B332" s="1">
        <v>7</v>
      </c>
      <c r="E332" s="28">
        <v>4099.0829999999996</v>
      </c>
      <c r="F332" s="52"/>
      <c r="G332" s="15">
        <v>4099.0829999999996</v>
      </c>
      <c r="I332" s="46">
        <f t="shared" si="20"/>
        <v>10.473151683789954</v>
      </c>
      <c r="J332" s="48">
        <f t="shared" si="21"/>
        <v>42930.318023444772</v>
      </c>
      <c r="K332" s="50"/>
    </row>
    <row r="333" spans="1:22" x14ac:dyDescent="0.25">
      <c r="A333">
        <f t="shared" si="22"/>
        <v>2031</v>
      </c>
      <c r="B333" s="1">
        <v>8</v>
      </c>
      <c r="E333" s="28">
        <v>4100.2579999999998</v>
      </c>
      <c r="F333" s="52"/>
      <c r="G333" s="15">
        <v>4100.2579999999998</v>
      </c>
      <c r="I333" s="46">
        <f t="shared" si="20"/>
        <v>11.471547374429223</v>
      </c>
      <c r="J333" s="48">
        <f t="shared" si="21"/>
        <v>47036.303894382414</v>
      </c>
      <c r="K333" s="50"/>
    </row>
    <row r="334" spans="1:22" x14ac:dyDescent="0.25">
      <c r="A334">
        <f t="shared" si="22"/>
        <v>2031</v>
      </c>
      <c r="B334" s="1">
        <v>9</v>
      </c>
      <c r="E334" s="28">
        <v>4101.4260000000004</v>
      </c>
      <c r="F334" s="52"/>
      <c r="G334" s="15">
        <v>4101.4260000000004</v>
      </c>
      <c r="I334" s="46">
        <f t="shared" si="20"/>
        <v>10.714450342465753</v>
      </c>
      <c r="J334" s="48">
        <f t="shared" si="21"/>
        <v>43944.52521029795</v>
      </c>
      <c r="K334" s="50"/>
    </row>
    <row r="335" spans="1:22" x14ac:dyDescent="0.25">
      <c r="A335">
        <f t="shared" si="22"/>
        <v>2031</v>
      </c>
      <c r="B335" s="1">
        <v>10</v>
      </c>
      <c r="E335" s="28">
        <v>4102.5870000000004</v>
      </c>
      <c r="F335" s="52"/>
      <c r="G335" s="15">
        <v>4102.5870000000004</v>
      </c>
      <c r="I335" s="46">
        <f t="shared" si="20"/>
        <v>10.506338084378564</v>
      </c>
      <c r="J335" s="48">
        <f t="shared" si="21"/>
        <v>43103.166042576406</v>
      </c>
      <c r="K335" s="50"/>
    </row>
    <row r="336" spans="1:22" x14ac:dyDescent="0.25">
      <c r="A336">
        <f t="shared" si="22"/>
        <v>2031</v>
      </c>
      <c r="B336" s="1">
        <v>11</v>
      </c>
      <c r="E336" s="28">
        <v>4103.7389999999996</v>
      </c>
      <c r="F336" s="52"/>
      <c r="G336" s="15">
        <v>4103.7389999999996</v>
      </c>
      <c r="I336" s="46">
        <f t="shared" si="20"/>
        <v>10.375398752127056</v>
      </c>
      <c r="J336" s="48">
        <f t="shared" si="21"/>
        <v>42577.928499655129</v>
      </c>
      <c r="K336" s="50"/>
    </row>
    <row r="337" spans="1:11" x14ac:dyDescent="0.25">
      <c r="A337">
        <f t="shared" si="22"/>
        <v>2031</v>
      </c>
      <c r="B337" s="1">
        <v>12</v>
      </c>
      <c r="E337" s="28">
        <v>4104.884</v>
      </c>
      <c r="F337" s="52">
        <f>AVERAGE(E326:E337)</f>
        <v>4098.4449166666664</v>
      </c>
      <c r="G337" s="15">
        <v>4104.884</v>
      </c>
      <c r="I337" s="46">
        <f t="shared" si="20"/>
        <v>10.35720820367751</v>
      </c>
      <c r="J337" s="48">
        <f t="shared" si="21"/>
        <v>42515.13823994455</v>
      </c>
      <c r="K337" s="50">
        <f>SUM(J326:J337)</f>
        <v>519585.63900760032</v>
      </c>
    </row>
    <row r="338" spans="1:11" x14ac:dyDescent="0.25">
      <c r="A338">
        <f>+A326+1</f>
        <v>2032</v>
      </c>
      <c r="B338" s="1">
        <v>1</v>
      </c>
      <c r="E338" s="28">
        <v>4106.0219999999999</v>
      </c>
      <c r="F338" s="52"/>
      <c r="G338" s="15">
        <v>4106.0219999999999</v>
      </c>
      <c r="I338" s="47">
        <f t="shared" si="20"/>
        <v>10.09659840447387</v>
      </c>
      <c r="J338" s="48">
        <f t="shared" si="21"/>
        <v>41456.855173934608</v>
      </c>
      <c r="K338" s="50"/>
    </row>
    <row r="339" spans="1:11" x14ac:dyDescent="0.25">
      <c r="A339">
        <f>+A338</f>
        <v>2032</v>
      </c>
      <c r="B339" s="1">
        <v>2</v>
      </c>
      <c r="E339" s="28">
        <v>4107.152</v>
      </c>
      <c r="F339" s="52"/>
      <c r="G339" s="15">
        <v>4107.152</v>
      </c>
      <c r="I339" s="47">
        <f t="shared" si="20"/>
        <v>10.265588382774174</v>
      </c>
      <c r="J339" s="48">
        <f t="shared" si="21"/>
        <v>42162.331857487719</v>
      </c>
      <c r="K339" s="50"/>
    </row>
    <row r="340" spans="1:11" x14ac:dyDescent="0.25">
      <c r="A340">
        <f t="shared" ref="A340:A349" si="23">+A339</f>
        <v>2032</v>
      </c>
      <c r="B340" s="1">
        <v>3</v>
      </c>
      <c r="E340" s="28">
        <v>4108.2740000000003</v>
      </c>
      <c r="F340" s="52"/>
      <c r="G340" s="15">
        <v>4108.2740000000003</v>
      </c>
      <c r="I340" s="46">
        <f t="shared" si="20"/>
        <v>11.219122300140253</v>
      </c>
      <c r="J340" s="48">
        <f t="shared" si="21"/>
        <v>46091.228448486399</v>
      </c>
      <c r="K340" s="50"/>
    </row>
    <row r="341" spans="1:11" x14ac:dyDescent="0.25">
      <c r="A341">
        <f t="shared" si="23"/>
        <v>2032</v>
      </c>
      <c r="B341" s="1">
        <v>4</v>
      </c>
      <c r="E341" s="28">
        <v>4109.3890000000001</v>
      </c>
      <c r="F341" s="52"/>
      <c r="G341" s="15">
        <v>4109.3890000000001</v>
      </c>
      <c r="I341" s="46">
        <f t="shared" si="20"/>
        <v>10.320962131837309</v>
      </c>
      <c r="J341" s="48">
        <f t="shared" si="21"/>
        <v>42412.848253988785</v>
      </c>
      <c r="K341" s="50"/>
    </row>
    <row r="342" spans="1:11" x14ac:dyDescent="0.25">
      <c r="A342">
        <f t="shared" si="23"/>
        <v>2032</v>
      </c>
      <c r="B342" s="1">
        <v>5</v>
      </c>
      <c r="E342" s="28">
        <v>4110.4970000000003</v>
      </c>
      <c r="F342" s="52"/>
      <c r="G342" s="15">
        <v>4110.4970000000003</v>
      </c>
      <c r="I342" s="46">
        <f t="shared" si="20"/>
        <v>10.59837070170534</v>
      </c>
      <c r="J342" s="48">
        <f t="shared" si="21"/>
        <v>43564.570974247697</v>
      </c>
      <c r="K342" s="50"/>
    </row>
    <row r="343" spans="1:11" x14ac:dyDescent="0.25">
      <c r="A343">
        <f t="shared" si="23"/>
        <v>2032</v>
      </c>
      <c r="B343" s="1">
        <v>6</v>
      </c>
      <c r="E343" s="28">
        <v>4111.598</v>
      </c>
      <c r="F343" s="52"/>
      <c r="G343" s="15">
        <v>4111.598</v>
      </c>
      <c r="I343" s="46">
        <f t="shared" si="20"/>
        <v>10.377019994287346</v>
      </c>
      <c r="J343" s="48">
        <f t="shared" si="21"/>
        <v>42666.134654471862</v>
      </c>
      <c r="K343" s="50"/>
    </row>
    <row r="344" spans="1:11" x14ac:dyDescent="0.25">
      <c r="A344">
        <f t="shared" si="23"/>
        <v>2032</v>
      </c>
      <c r="B344" s="1">
        <v>7</v>
      </c>
      <c r="E344" s="28">
        <v>4112.6909999999998</v>
      </c>
      <c r="F344" s="52"/>
      <c r="G344" s="15">
        <v>4112.6909999999998</v>
      </c>
      <c r="I344" s="46">
        <f t="shared" si="20"/>
        <v>10.473151683789954</v>
      </c>
      <c r="J344" s="48">
        <f t="shared" si="21"/>
        <v>43072.836671557787</v>
      </c>
      <c r="K344" s="50"/>
    </row>
    <row r="345" spans="1:11" x14ac:dyDescent="0.25">
      <c r="A345">
        <f t="shared" si="23"/>
        <v>2032</v>
      </c>
      <c r="B345" s="1">
        <v>8</v>
      </c>
      <c r="E345" s="28">
        <v>4113.777</v>
      </c>
      <c r="F345" s="52"/>
      <c r="G345" s="15">
        <v>4113.777</v>
      </c>
      <c r="I345" s="46">
        <f t="shared" si="20"/>
        <v>11.471547374429223</v>
      </c>
      <c r="J345" s="48">
        <f t="shared" si="21"/>
        <v>47191.387743337327</v>
      </c>
      <c r="K345" s="50"/>
    </row>
    <row r="346" spans="1:11" x14ac:dyDescent="0.25">
      <c r="A346">
        <f t="shared" si="23"/>
        <v>2032</v>
      </c>
      <c r="B346" s="1">
        <v>9</v>
      </c>
      <c r="E346" s="28">
        <v>4114.8559999999998</v>
      </c>
      <c r="F346" s="52"/>
      <c r="G346" s="15">
        <v>4114.8559999999998</v>
      </c>
      <c r="I346" s="46">
        <f t="shared" si="20"/>
        <v>10.714450342465753</v>
      </c>
      <c r="J346" s="48">
        <f t="shared" si="21"/>
        <v>44088.420278397258</v>
      </c>
      <c r="K346" s="50"/>
    </row>
    <row r="347" spans="1:11" x14ac:dyDescent="0.25">
      <c r="A347">
        <f t="shared" si="23"/>
        <v>2032</v>
      </c>
      <c r="B347" s="1">
        <v>10</v>
      </c>
      <c r="E347" s="28">
        <v>4115.9269999999997</v>
      </c>
      <c r="F347" s="52"/>
      <c r="G347" s="15">
        <v>4115.9269999999997</v>
      </c>
      <c r="I347" s="46">
        <f t="shared" si="20"/>
        <v>10.506338084378564</v>
      </c>
      <c r="J347" s="48">
        <f t="shared" si="21"/>
        <v>43243.320592622003</v>
      </c>
      <c r="K347" s="50"/>
    </row>
    <row r="348" spans="1:11" x14ac:dyDescent="0.25">
      <c r="A348">
        <f t="shared" si="23"/>
        <v>2032</v>
      </c>
      <c r="B348" s="1">
        <v>11</v>
      </c>
      <c r="E348" s="28">
        <v>4116.9920000000002</v>
      </c>
      <c r="F348" s="52"/>
      <c r="G348" s="15">
        <v>4116.9920000000002</v>
      </c>
      <c r="I348" s="46">
        <f t="shared" si="20"/>
        <v>10.375398752127056</v>
      </c>
      <c r="J348" s="48">
        <f t="shared" si="21"/>
        <v>42715.433659317074</v>
      </c>
      <c r="K348" s="50"/>
    </row>
    <row r="349" spans="1:11" x14ac:dyDescent="0.25">
      <c r="A349">
        <f t="shared" si="23"/>
        <v>2032</v>
      </c>
      <c r="B349" s="1">
        <v>12</v>
      </c>
      <c r="E349" s="28">
        <v>4118.049</v>
      </c>
      <c r="F349" s="52">
        <f>AVERAGE(E338:E349)</f>
        <v>4112.1019999999999</v>
      </c>
      <c r="G349" s="15">
        <v>4118.049</v>
      </c>
      <c r="I349" s="46">
        <f t="shared" si="20"/>
        <v>10.35720820367751</v>
      </c>
      <c r="J349" s="48">
        <f t="shared" si="21"/>
        <v>42651.490885945968</v>
      </c>
      <c r="K349" s="50">
        <f>SUM(J338:J349)</f>
        <v>521316.85919379449</v>
      </c>
    </row>
    <row r="350" spans="1:11" x14ac:dyDescent="0.25">
      <c r="A350">
        <f>+A338+1</f>
        <v>2033</v>
      </c>
      <c r="B350" s="1">
        <v>1</v>
      </c>
      <c r="E350" s="28">
        <v>4119.1000000000004</v>
      </c>
      <c r="F350" s="52"/>
      <c r="G350" s="15">
        <v>4119.1000000000004</v>
      </c>
      <c r="I350" s="47">
        <f t="shared" si="20"/>
        <v>10.09659840447387</v>
      </c>
      <c r="J350" s="48">
        <f t="shared" si="21"/>
        <v>41588.898487868319</v>
      </c>
      <c r="K350" s="50"/>
    </row>
    <row r="351" spans="1:11" x14ac:dyDescent="0.25">
      <c r="A351">
        <f>+A350</f>
        <v>2033</v>
      </c>
      <c r="B351" s="1">
        <v>2</v>
      </c>
      <c r="E351" s="28">
        <v>4120.1440000000002</v>
      </c>
      <c r="F351" s="52"/>
      <c r="G351" s="15">
        <v>4120.1440000000002</v>
      </c>
      <c r="I351" s="47">
        <f t="shared" si="20"/>
        <v>10.265588382774174</v>
      </c>
      <c r="J351" s="48">
        <f t="shared" si="21"/>
        <v>42295.702381756717</v>
      </c>
      <c r="K351" s="50"/>
    </row>
    <row r="352" spans="1:11" x14ac:dyDescent="0.25">
      <c r="A352">
        <f t="shared" ref="A352:A361" si="24">+A351</f>
        <v>2033</v>
      </c>
      <c r="B352" s="1">
        <v>3</v>
      </c>
      <c r="E352" s="28">
        <v>4121.18</v>
      </c>
      <c r="F352" s="52"/>
      <c r="G352" s="15">
        <v>4121.18</v>
      </c>
      <c r="I352" s="46">
        <f t="shared" si="20"/>
        <v>11.219122300140253</v>
      </c>
      <c r="J352" s="48">
        <f t="shared" si="21"/>
        <v>46236.022440892011</v>
      </c>
      <c r="K352" s="50"/>
    </row>
    <row r="353" spans="1:11" x14ac:dyDescent="0.25">
      <c r="A353">
        <f t="shared" si="24"/>
        <v>2033</v>
      </c>
      <c r="B353" s="1">
        <v>4</v>
      </c>
      <c r="E353" s="28">
        <v>4122.21</v>
      </c>
      <c r="F353" s="52"/>
      <c r="G353" s="15">
        <v>4122.21</v>
      </c>
      <c r="I353" s="46">
        <f t="shared" si="20"/>
        <v>10.320962131837309</v>
      </c>
      <c r="J353" s="48">
        <f t="shared" si="21"/>
        <v>42545.17330948107</v>
      </c>
      <c r="K353" s="50"/>
    </row>
    <row r="354" spans="1:11" x14ac:dyDescent="0.25">
      <c r="A354">
        <f t="shared" si="24"/>
        <v>2033</v>
      </c>
      <c r="B354" s="1">
        <v>5</v>
      </c>
      <c r="E354" s="28">
        <v>4123.2330000000002</v>
      </c>
      <c r="F354" s="52"/>
      <c r="G354" s="15">
        <v>4123.2330000000002</v>
      </c>
      <c r="I354" s="46">
        <f t="shared" si="20"/>
        <v>10.59837070170534</v>
      </c>
      <c r="J354" s="48">
        <f t="shared" si="21"/>
        <v>43699.551823504618</v>
      </c>
      <c r="K354" s="50"/>
    </row>
    <row r="355" spans="1:11" x14ac:dyDescent="0.25">
      <c r="A355">
        <f t="shared" si="24"/>
        <v>2033</v>
      </c>
      <c r="B355" s="1">
        <v>6</v>
      </c>
      <c r="E355" s="28">
        <v>4124.25</v>
      </c>
      <c r="F355" s="52"/>
      <c r="G355" s="15">
        <v>4124.25</v>
      </c>
      <c r="I355" s="46">
        <f t="shared" si="20"/>
        <v>10.377019994287346</v>
      </c>
      <c r="J355" s="48">
        <f t="shared" si="21"/>
        <v>42797.424711439591</v>
      </c>
      <c r="K355" s="50"/>
    </row>
    <row r="356" spans="1:11" x14ac:dyDescent="0.25">
      <c r="A356">
        <f t="shared" si="24"/>
        <v>2033</v>
      </c>
      <c r="B356" s="1">
        <v>7</v>
      </c>
      <c r="E356" s="28">
        <v>4125.259</v>
      </c>
      <c r="F356" s="52"/>
      <c r="G356" s="15">
        <v>4125.259</v>
      </c>
      <c r="I356" s="46">
        <f t="shared" si="20"/>
        <v>10.473151683789954</v>
      </c>
      <c r="J356" s="48">
        <f t="shared" si="21"/>
        <v>43204.463241919664</v>
      </c>
      <c r="K356" s="50"/>
    </row>
    <row r="357" spans="1:11" x14ac:dyDescent="0.25">
      <c r="A357">
        <f t="shared" si="24"/>
        <v>2033</v>
      </c>
      <c r="B357" s="1">
        <v>8</v>
      </c>
      <c r="E357" s="28">
        <v>4126.2619999999997</v>
      </c>
      <c r="F357" s="52"/>
      <c r="G357" s="15">
        <v>4126.2619999999997</v>
      </c>
      <c r="I357" s="46">
        <f t="shared" si="20"/>
        <v>11.471547374429223</v>
      </c>
      <c r="J357" s="48">
        <f t="shared" si="21"/>
        <v>47334.610012307072</v>
      </c>
      <c r="K357" s="50"/>
    </row>
    <row r="358" spans="1:11" x14ac:dyDescent="0.25">
      <c r="A358">
        <f t="shared" si="24"/>
        <v>2033</v>
      </c>
      <c r="B358" s="1">
        <v>9</v>
      </c>
      <c r="E358" s="28">
        <v>4127.259</v>
      </c>
      <c r="F358" s="52"/>
      <c r="G358" s="15">
        <v>4127.259</v>
      </c>
      <c r="I358" s="46">
        <f t="shared" si="20"/>
        <v>10.714450342465753</v>
      </c>
      <c r="J358" s="48">
        <f t="shared" si="21"/>
        <v>44221.311605994859</v>
      </c>
      <c r="K358" s="50"/>
    </row>
    <row r="359" spans="1:11" x14ac:dyDescent="0.25">
      <c r="A359">
        <f t="shared" si="24"/>
        <v>2033</v>
      </c>
      <c r="B359" s="1">
        <v>10</v>
      </c>
      <c r="E359" s="28">
        <v>4128.2489999999998</v>
      </c>
      <c r="F359" s="52"/>
      <c r="G359" s="15">
        <v>4128.2489999999998</v>
      </c>
      <c r="I359" s="46">
        <f t="shared" si="20"/>
        <v>10.506338084378564</v>
      </c>
      <c r="J359" s="48">
        <f t="shared" si="21"/>
        <v>43372.779690497722</v>
      </c>
      <c r="K359" s="50"/>
    </row>
    <row r="360" spans="1:11" x14ac:dyDescent="0.25">
      <c r="A360">
        <f t="shared" si="24"/>
        <v>2033</v>
      </c>
      <c r="B360" s="1">
        <v>11</v>
      </c>
      <c r="E360" s="28">
        <v>4129.232</v>
      </c>
      <c r="F360" s="52"/>
      <c r="G360" s="15">
        <v>4129.232</v>
      </c>
      <c r="I360" s="46">
        <f t="shared" si="20"/>
        <v>10.375398752127056</v>
      </c>
      <c r="J360" s="48">
        <f t="shared" si="21"/>
        <v>42842.428540043111</v>
      </c>
      <c r="K360" s="50"/>
    </row>
    <row r="361" spans="1:11" x14ac:dyDescent="0.25">
      <c r="A361">
        <f t="shared" si="24"/>
        <v>2033</v>
      </c>
      <c r="B361" s="1">
        <v>12</v>
      </c>
      <c r="E361" s="28">
        <v>4130.2089999999998</v>
      </c>
      <c r="F361" s="52">
        <f>AVERAGE(E350:E361)</f>
        <v>4124.7155833333345</v>
      </c>
      <c r="G361" s="15">
        <v>4130.2089999999998</v>
      </c>
      <c r="I361" s="46">
        <f t="shared" si="20"/>
        <v>10.35720820367751</v>
      </c>
      <c r="J361" s="48">
        <f t="shared" si="21"/>
        <v>42777.434537702684</v>
      </c>
      <c r="K361" s="50">
        <f>SUM(J350:J361)</f>
        <v>522915.80078340747</v>
      </c>
    </row>
    <row r="362" spans="1:11" x14ac:dyDescent="0.25">
      <c r="A362">
        <f>+A350+1</f>
        <v>2034</v>
      </c>
      <c r="B362" s="1">
        <v>1</v>
      </c>
      <c r="E362" s="28">
        <v>4131.1790000000001</v>
      </c>
      <c r="F362" s="52"/>
      <c r="G362" s="15">
        <v>4131.1790000000001</v>
      </c>
      <c r="I362" s="47">
        <f t="shared" si="20"/>
        <v>10.09659840447387</v>
      </c>
      <c r="J362" s="48">
        <f t="shared" si="21"/>
        <v>41710.855299995957</v>
      </c>
      <c r="K362" s="50"/>
    </row>
    <row r="363" spans="1:11" x14ac:dyDescent="0.25">
      <c r="A363">
        <f>+A362</f>
        <v>2034</v>
      </c>
      <c r="B363" s="1">
        <v>2</v>
      </c>
      <c r="E363" s="28">
        <v>4132.143</v>
      </c>
      <c r="F363" s="52"/>
      <c r="G363" s="15">
        <v>4132.143</v>
      </c>
      <c r="I363" s="47">
        <f t="shared" si="20"/>
        <v>10.265588382774174</v>
      </c>
      <c r="J363" s="48">
        <f t="shared" si="21"/>
        <v>42418.879176761628</v>
      </c>
      <c r="K363" s="50"/>
    </row>
    <row r="364" spans="1:11" x14ac:dyDescent="0.25">
      <c r="A364">
        <f t="shared" ref="A364:A373" si="25">+A363</f>
        <v>2034</v>
      </c>
      <c r="B364" s="1">
        <v>3</v>
      </c>
      <c r="E364" s="28">
        <v>4133.1000000000004</v>
      </c>
      <c r="F364" s="52"/>
      <c r="G364" s="15">
        <v>4133.1000000000004</v>
      </c>
      <c r="I364" s="46">
        <f t="shared" si="20"/>
        <v>11.219122300140253</v>
      </c>
      <c r="J364" s="48">
        <f t="shared" si="21"/>
        <v>46369.75437870968</v>
      </c>
      <c r="K364" s="50"/>
    </row>
    <row r="365" spans="1:11" x14ac:dyDescent="0.25">
      <c r="A365">
        <f t="shared" si="25"/>
        <v>2034</v>
      </c>
      <c r="B365" s="1">
        <v>4</v>
      </c>
      <c r="E365" s="28">
        <v>4134.0519999999997</v>
      </c>
      <c r="F365" s="52"/>
      <c r="G365" s="15">
        <v>4134.0519999999997</v>
      </c>
      <c r="I365" s="46">
        <f t="shared" si="20"/>
        <v>10.320962131837309</v>
      </c>
      <c r="J365" s="48">
        <f t="shared" si="21"/>
        <v>42667.394143046287</v>
      </c>
      <c r="K365" s="50"/>
    </row>
    <row r="366" spans="1:11" x14ac:dyDescent="0.25">
      <c r="A366">
        <f t="shared" si="25"/>
        <v>2034</v>
      </c>
      <c r="B366" s="1">
        <v>5</v>
      </c>
      <c r="E366" s="28">
        <v>4134.9970000000003</v>
      </c>
      <c r="F366" s="52"/>
      <c r="G366" s="15">
        <v>4134.9970000000003</v>
      </c>
      <c r="I366" s="46">
        <f t="shared" si="20"/>
        <v>10.59837070170534</v>
      </c>
      <c r="J366" s="48">
        <f t="shared" si="21"/>
        <v>43824.231056439479</v>
      </c>
      <c r="K366" s="50"/>
    </row>
    <row r="367" spans="1:11" x14ac:dyDescent="0.25">
      <c r="A367">
        <f t="shared" si="25"/>
        <v>2034</v>
      </c>
      <c r="B367" s="1">
        <v>6</v>
      </c>
      <c r="E367" s="28">
        <v>4135.9350000000004</v>
      </c>
      <c r="F367" s="52"/>
      <c r="G367" s="15">
        <v>4135.9350000000004</v>
      </c>
      <c r="I367" s="46">
        <f t="shared" si="20"/>
        <v>10.377019994287346</v>
      </c>
      <c r="J367" s="48">
        <f t="shared" si="21"/>
        <v>42918.680190072839</v>
      </c>
      <c r="K367" s="50"/>
    </row>
    <row r="368" spans="1:11" x14ac:dyDescent="0.25">
      <c r="A368">
        <f t="shared" si="25"/>
        <v>2034</v>
      </c>
      <c r="B368" s="1">
        <v>7</v>
      </c>
      <c r="E368" s="28">
        <v>4136.8680000000004</v>
      </c>
      <c r="F368" s="52"/>
      <c r="G368" s="15">
        <v>4136.8680000000004</v>
      </c>
      <c r="I368" s="46">
        <f t="shared" si="20"/>
        <v>10.473151683789954</v>
      </c>
      <c r="J368" s="48">
        <f t="shared" si="21"/>
        <v>43326.046059816785</v>
      </c>
      <c r="K368" s="50"/>
    </row>
    <row r="369" spans="1:11" x14ac:dyDescent="0.25">
      <c r="A369">
        <f t="shared" si="25"/>
        <v>2034</v>
      </c>
      <c r="B369" s="1">
        <v>8</v>
      </c>
      <c r="E369" s="28">
        <v>4137.7939999999999</v>
      </c>
      <c r="F369" s="52"/>
      <c r="G369" s="15">
        <v>4137.7939999999999</v>
      </c>
      <c r="I369" s="46">
        <f t="shared" si="20"/>
        <v>11.471547374429223</v>
      </c>
      <c r="J369" s="48">
        <f t="shared" si="21"/>
        <v>47466.899896628987</v>
      </c>
      <c r="K369" s="50"/>
    </row>
    <row r="370" spans="1:11" x14ac:dyDescent="0.25">
      <c r="A370">
        <f t="shared" si="25"/>
        <v>2034</v>
      </c>
      <c r="B370" s="1">
        <v>9</v>
      </c>
      <c r="E370" s="28">
        <v>4138.7139999999999</v>
      </c>
      <c r="F370" s="52"/>
      <c r="G370" s="15">
        <v>4138.7139999999999</v>
      </c>
      <c r="I370" s="46">
        <f t="shared" si="20"/>
        <v>10.714450342465753</v>
      </c>
      <c r="J370" s="48">
        <f t="shared" si="21"/>
        <v>44344.045634667804</v>
      </c>
      <c r="K370" s="50"/>
    </row>
    <row r="371" spans="1:11" x14ac:dyDescent="0.25">
      <c r="A371">
        <f t="shared" si="25"/>
        <v>2034</v>
      </c>
      <c r="B371" s="1">
        <v>10</v>
      </c>
      <c r="E371" s="28">
        <v>4139.6289999999999</v>
      </c>
      <c r="F371" s="52"/>
      <c r="G371" s="15">
        <v>4139.6289999999999</v>
      </c>
      <c r="I371" s="46">
        <f t="shared" ref="I371:I434" si="26">+I359</f>
        <v>10.506338084378564</v>
      </c>
      <c r="J371" s="48">
        <f t="shared" si="21"/>
        <v>43492.341817897948</v>
      </c>
      <c r="K371" s="50"/>
    </row>
    <row r="372" spans="1:11" x14ac:dyDescent="0.25">
      <c r="A372">
        <f t="shared" si="25"/>
        <v>2034</v>
      </c>
      <c r="B372" s="1">
        <v>11</v>
      </c>
      <c r="E372" s="28">
        <v>4140.5370000000003</v>
      </c>
      <c r="F372" s="52"/>
      <c r="G372" s="15">
        <v>4140.5370000000003</v>
      </c>
      <c r="I372" s="46">
        <f t="shared" si="26"/>
        <v>10.375398752127056</v>
      </c>
      <c r="J372" s="48">
        <f t="shared" si="21"/>
        <v>42959.722422935905</v>
      </c>
      <c r="K372" s="50"/>
    </row>
    <row r="373" spans="1:11" x14ac:dyDescent="0.25">
      <c r="A373">
        <f t="shared" si="25"/>
        <v>2034</v>
      </c>
      <c r="B373" s="1">
        <v>12</v>
      </c>
      <c r="E373" s="28">
        <v>4141.4390000000003</v>
      </c>
      <c r="F373" s="52">
        <f>AVERAGE(E362:E373)</f>
        <v>4136.3655833333332</v>
      </c>
      <c r="G373" s="15">
        <v>4141.4390000000003</v>
      </c>
      <c r="I373" s="46">
        <f t="shared" si="26"/>
        <v>10.35720820367751</v>
      </c>
      <c r="J373" s="48">
        <f t="shared" si="21"/>
        <v>42893.745985829992</v>
      </c>
      <c r="K373" s="50">
        <f>SUM(J362:J373)</f>
        <v>524392.59606280329</v>
      </c>
    </row>
    <row r="374" spans="1:11" x14ac:dyDescent="0.25">
      <c r="A374">
        <f>+A362+1</f>
        <v>2035</v>
      </c>
      <c r="B374" s="1">
        <v>1</v>
      </c>
      <c r="E374" s="28">
        <v>4142.335</v>
      </c>
      <c r="F374" s="52"/>
      <c r="G374" s="15">
        <v>4142.335</v>
      </c>
      <c r="I374" s="47">
        <f t="shared" si="26"/>
        <v>10.09659840447387</v>
      </c>
      <c r="J374" s="48">
        <f t="shared" si="21"/>
        <v>41823.492951796266</v>
      </c>
      <c r="K374" s="51"/>
    </row>
    <row r="375" spans="1:11" x14ac:dyDescent="0.25">
      <c r="A375">
        <f>+A374</f>
        <v>2035</v>
      </c>
      <c r="B375" s="1">
        <v>2</v>
      </c>
      <c r="E375" s="28">
        <v>4143.2250000000004</v>
      </c>
      <c r="F375" s="52"/>
      <c r="G375" s="15">
        <v>4143.2250000000004</v>
      </c>
      <c r="I375" s="47">
        <f t="shared" si="26"/>
        <v>10.265588382774174</v>
      </c>
      <c r="J375" s="48">
        <f t="shared" si="21"/>
        <v>42532.642427219529</v>
      </c>
      <c r="K375" s="51"/>
    </row>
    <row r="376" spans="1:11" x14ac:dyDescent="0.25">
      <c r="A376">
        <f t="shared" ref="A376:A385" si="27">+A375</f>
        <v>2035</v>
      </c>
      <c r="B376" s="1">
        <v>3</v>
      </c>
      <c r="E376" s="28">
        <v>4144.1099999999997</v>
      </c>
      <c r="F376" s="52"/>
      <c r="G376" s="15">
        <v>4144.1099999999997</v>
      </c>
      <c r="I376" s="46">
        <f t="shared" si="26"/>
        <v>11.219122300140253</v>
      </c>
      <c r="J376" s="48">
        <f t="shared" si="21"/>
        <v>46493.276915234223</v>
      </c>
      <c r="K376" s="51"/>
    </row>
    <row r="377" spans="1:11" x14ac:dyDescent="0.25">
      <c r="A377">
        <f t="shared" si="27"/>
        <v>2035</v>
      </c>
      <c r="B377" s="1">
        <v>4</v>
      </c>
      <c r="E377" s="28">
        <v>4144.9880000000003</v>
      </c>
      <c r="F377" s="52"/>
      <c r="G377" s="15">
        <v>4144.9880000000003</v>
      </c>
      <c r="I377" s="46">
        <f t="shared" si="26"/>
        <v>10.320962131837309</v>
      </c>
      <c r="J377" s="48">
        <f t="shared" si="21"/>
        <v>42780.264184920066</v>
      </c>
      <c r="K377" s="51"/>
    </row>
    <row r="378" spans="1:11" x14ac:dyDescent="0.25">
      <c r="A378">
        <f t="shared" si="27"/>
        <v>2035</v>
      </c>
      <c r="B378" s="1">
        <v>5</v>
      </c>
      <c r="E378" s="28">
        <v>4145.8609999999999</v>
      </c>
      <c r="F378" s="52"/>
      <c r="G378" s="15">
        <v>4145.8609999999999</v>
      </c>
      <c r="I378" s="46">
        <f t="shared" si="26"/>
        <v>10.59837070170534</v>
      </c>
      <c r="J378" s="48">
        <f t="shared" si="21"/>
        <v>43939.371755742803</v>
      </c>
      <c r="K378" s="51"/>
    </row>
    <row r="379" spans="1:11" x14ac:dyDescent="0.25">
      <c r="A379">
        <f t="shared" si="27"/>
        <v>2035</v>
      </c>
      <c r="B379" s="1">
        <v>6</v>
      </c>
      <c r="E379" s="28">
        <v>4146.7280000000001</v>
      </c>
      <c r="F379" s="52"/>
      <c r="G379" s="15">
        <v>4146.7280000000001</v>
      </c>
      <c r="I379" s="46">
        <f t="shared" si="26"/>
        <v>10.377019994287346</v>
      </c>
      <c r="J379" s="48">
        <f t="shared" si="21"/>
        <v>43030.679366871183</v>
      </c>
      <c r="K379" s="51"/>
    </row>
    <row r="380" spans="1:11" x14ac:dyDescent="0.25">
      <c r="A380">
        <f t="shared" si="27"/>
        <v>2035</v>
      </c>
      <c r="B380" s="1">
        <v>7</v>
      </c>
      <c r="E380" s="28">
        <v>4147.5889999999999</v>
      </c>
      <c r="F380" s="52"/>
      <c r="G380" s="15">
        <v>4147.5889999999999</v>
      </c>
      <c r="I380" s="46">
        <f t="shared" si="26"/>
        <v>10.473151683789954</v>
      </c>
      <c r="J380" s="48">
        <f t="shared" si="21"/>
        <v>43438.328719018689</v>
      </c>
      <c r="K380" s="51"/>
    </row>
    <row r="381" spans="1:11" x14ac:dyDescent="0.25">
      <c r="A381">
        <f t="shared" si="27"/>
        <v>2035</v>
      </c>
      <c r="B381" s="1">
        <v>8</v>
      </c>
      <c r="E381" s="28">
        <v>4148.4449999999997</v>
      </c>
      <c r="F381" s="52"/>
      <c r="G381" s="15">
        <v>4148.4449999999997</v>
      </c>
      <c r="I381" s="46">
        <f t="shared" si="26"/>
        <v>11.471547374429223</v>
      </c>
      <c r="J381" s="48">
        <f t="shared" si="21"/>
        <v>47589.083347714033</v>
      </c>
      <c r="K381" s="51"/>
    </row>
    <row r="382" spans="1:11" x14ac:dyDescent="0.25">
      <c r="A382">
        <f t="shared" si="27"/>
        <v>2035</v>
      </c>
      <c r="B382" s="1">
        <v>9</v>
      </c>
      <c r="E382" s="28">
        <v>4149.2950000000001</v>
      </c>
      <c r="F382" s="52"/>
      <c r="G382" s="15">
        <v>4149.2950000000001</v>
      </c>
      <c r="I382" s="46">
        <f t="shared" si="26"/>
        <v>10.714450342465753</v>
      </c>
      <c r="J382" s="48">
        <f t="shared" si="21"/>
        <v>44457.415233741434</v>
      </c>
      <c r="K382" s="51"/>
    </row>
    <row r="383" spans="1:11" x14ac:dyDescent="0.25">
      <c r="A383">
        <f t="shared" si="27"/>
        <v>2035</v>
      </c>
      <c r="B383" s="1">
        <v>10</v>
      </c>
      <c r="E383" s="28">
        <v>4150.1390000000001</v>
      </c>
      <c r="F383" s="52"/>
      <c r="G383" s="15">
        <v>4150.1390000000001</v>
      </c>
      <c r="I383" s="46">
        <f t="shared" si="26"/>
        <v>10.506338084378564</v>
      </c>
      <c r="J383" s="48">
        <f t="shared" ref="J383:J445" si="28">+I383*E383</f>
        <v>43602.763431164771</v>
      </c>
      <c r="K383" s="51"/>
    </row>
    <row r="384" spans="1:11" x14ac:dyDescent="0.25">
      <c r="A384">
        <f t="shared" si="27"/>
        <v>2035</v>
      </c>
      <c r="B384" s="1">
        <v>11</v>
      </c>
      <c r="E384" s="28">
        <v>4150.9780000000001</v>
      </c>
      <c r="F384" s="52"/>
      <c r="G384" s="15">
        <v>4150.9780000000001</v>
      </c>
      <c r="I384" s="46">
        <f t="shared" si="26"/>
        <v>10.375398752127056</v>
      </c>
      <c r="J384" s="48">
        <f t="shared" si="28"/>
        <v>43068.051961306868</v>
      </c>
      <c r="K384" s="51"/>
    </row>
    <row r="385" spans="1:11" x14ac:dyDescent="0.25">
      <c r="A385">
        <f t="shared" si="27"/>
        <v>2035</v>
      </c>
      <c r="B385" s="1">
        <v>12</v>
      </c>
      <c r="E385" s="28">
        <v>4151.8109999999997</v>
      </c>
      <c r="F385" s="52">
        <f>AVERAGE(E374:E385)</f>
        <v>4147.1253333333343</v>
      </c>
      <c r="G385" s="15">
        <v>4151.8109999999997</v>
      </c>
      <c r="I385" s="46">
        <f t="shared" si="26"/>
        <v>10.35720820367751</v>
      </c>
      <c r="J385" s="48">
        <f t="shared" si="28"/>
        <v>43001.170949318526</v>
      </c>
      <c r="K385" s="50">
        <f>SUM(J374:J385)</f>
        <v>525756.54124404839</v>
      </c>
    </row>
    <row r="386" spans="1:11" x14ac:dyDescent="0.25">
      <c r="A386">
        <f>+A374+1</f>
        <v>2036</v>
      </c>
      <c r="B386" s="1">
        <v>1</v>
      </c>
      <c r="E386" s="28">
        <v>4152.6390000000001</v>
      </c>
      <c r="F386" s="52"/>
      <c r="G386" s="15">
        <v>4152.6390000000001</v>
      </c>
      <c r="I386" s="47">
        <f t="shared" si="26"/>
        <v>10.09659840447387</v>
      </c>
      <c r="J386" s="48">
        <f t="shared" si="28"/>
        <v>41927.52830175597</v>
      </c>
      <c r="K386" s="50"/>
    </row>
    <row r="387" spans="1:11" x14ac:dyDescent="0.25">
      <c r="A387">
        <f>+A386</f>
        <v>2036</v>
      </c>
      <c r="B387" s="1">
        <v>2</v>
      </c>
      <c r="E387" s="28">
        <v>4153.4610000000002</v>
      </c>
      <c r="F387" s="52"/>
      <c r="G387" s="15">
        <v>4153.4610000000002</v>
      </c>
      <c r="I387" s="47">
        <f t="shared" si="26"/>
        <v>10.265588382774174</v>
      </c>
      <c r="J387" s="48">
        <f t="shared" si="28"/>
        <v>42637.720989905611</v>
      </c>
      <c r="K387" s="50"/>
    </row>
    <row r="388" spans="1:11" x14ac:dyDescent="0.25">
      <c r="A388">
        <f t="shared" ref="A388:A397" si="29">+A387</f>
        <v>2036</v>
      </c>
      <c r="B388" s="1">
        <v>3</v>
      </c>
      <c r="E388" s="28">
        <v>4154.2780000000002</v>
      </c>
      <c r="F388" s="52"/>
      <c r="G388" s="15">
        <v>4154.2780000000002</v>
      </c>
      <c r="I388" s="46">
        <f t="shared" si="26"/>
        <v>11.219122300140253</v>
      </c>
      <c r="J388" s="48">
        <f t="shared" si="28"/>
        <v>46607.352950782049</v>
      </c>
      <c r="K388" s="50"/>
    </row>
    <row r="389" spans="1:11" x14ac:dyDescent="0.25">
      <c r="A389">
        <f t="shared" si="29"/>
        <v>2036</v>
      </c>
      <c r="B389" s="1">
        <v>4</v>
      </c>
      <c r="E389" s="28">
        <v>4155.0889999999999</v>
      </c>
      <c r="F389" s="52"/>
      <c r="G389" s="15">
        <v>4155.0889999999999</v>
      </c>
      <c r="I389" s="46">
        <f t="shared" si="26"/>
        <v>10.320962131837309</v>
      </c>
      <c r="J389" s="48">
        <f t="shared" si="28"/>
        <v>42884.516223413753</v>
      </c>
      <c r="K389" s="50"/>
    </row>
    <row r="390" spans="1:11" x14ac:dyDescent="0.25">
      <c r="A390">
        <f t="shared" si="29"/>
        <v>2036</v>
      </c>
      <c r="B390" s="1">
        <v>5</v>
      </c>
      <c r="E390" s="28">
        <v>4155.8950000000004</v>
      </c>
      <c r="F390" s="52"/>
      <c r="G390" s="15">
        <v>4155.8950000000004</v>
      </c>
      <c r="I390" s="46">
        <f t="shared" si="26"/>
        <v>10.59837070170534</v>
      </c>
      <c r="J390" s="48">
        <f t="shared" si="28"/>
        <v>44045.715807363718</v>
      </c>
      <c r="K390" s="50"/>
    </row>
    <row r="391" spans="1:11" x14ac:dyDescent="0.25">
      <c r="A391">
        <f t="shared" si="29"/>
        <v>2036</v>
      </c>
      <c r="B391" s="1">
        <v>6</v>
      </c>
      <c r="E391" s="28">
        <v>4156.6959999999999</v>
      </c>
      <c r="F391" s="52"/>
      <c r="G391" s="15">
        <v>4156.6959999999999</v>
      </c>
      <c r="I391" s="46">
        <f t="shared" si="26"/>
        <v>10.377019994287346</v>
      </c>
      <c r="J391" s="48">
        <f t="shared" si="28"/>
        <v>43134.117502174238</v>
      </c>
      <c r="K391" s="50"/>
    </row>
    <row r="392" spans="1:11" x14ac:dyDescent="0.25">
      <c r="A392">
        <f t="shared" si="29"/>
        <v>2036</v>
      </c>
      <c r="B392" s="1">
        <v>7</v>
      </c>
      <c r="E392" s="28">
        <v>4157.4920000000002</v>
      </c>
      <c r="F392" s="52"/>
      <c r="G392" s="15">
        <v>4157.4920000000002</v>
      </c>
      <c r="I392" s="46">
        <f t="shared" si="26"/>
        <v>10.473151683789954</v>
      </c>
      <c r="J392" s="48">
        <f t="shared" si="28"/>
        <v>43542.044340143264</v>
      </c>
      <c r="K392" s="50"/>
    </row>
    <row r="393" spans="1:11" x14ac:dyDescent="0.25">
      <c r="A393">
        <f t="shared" si="29"/>
        <v>2036</v>
      </c>
      <c r="B393" s="1">
        <v>8</v>
      </c>
      <c r="E393" s="28">
        <v>4158.2820000000002</v>
      </c>
      <c r="F393" s="52"/>
      <c r="G393" s="15">
        <v>4158.2820000000002</v>
      </c>
      <c r="I393" s="46">
        <f t="shared" si="26"/>
        <v>11.471547374429223</v>
      </c>
      <c r="J393" s="48">
        <f t="shared" si="28"/>
        <v>47701.928959236298</v>
      </c>
      <c r="K393" s="50"/>
    </row>
    <row r="394" spans="1:11" x14ac:dyDescent="0.25">
      <c r="A394">
        <f t="shared" si="29"/>
        <v>2036</v>
      </c>
      <c r="B394" s="1">
        <v>9</v>
      </c>
      <c r="E394" s="28">
        <v>4159.067</v>
      </c>
      <c r="F394" s="52"/>
      <c r="G394" s="15">
        <v>4159.067</v>
      </c>
      <c r="I394" s="46">
        <f t="shared" si="26"/>
        <v>10.714450342465753</v>
      </c>
      <c r="J394" s="48">
        <f t="shared" si="28"/>
        <v>44562.116842488009</v>
      </c>
      <c r="K394" s="50"/>
    </row>
    <row r="395" spans="1:11" x14ac:dyDescent="0.25">
      <c r="A395">
        <f t="shared" si="29"/>
        <v>2036</v>
      </c>
      <c r="B395" s="1">
        <v>10</v>
      </c>
      <c r="E395" s="28">
        <v>4159.8469999999998</v>
      </c>
      <c r="F395" s="52"/>
      <c r="G395" s="15">
        <v>4159.8469999999998</v>
      </c>
      <c r="I395" s="46">
        <f t="shared" si="26"/>
        <v>10.506338084378564</v>
      </c>
      <c r="J395" s="48">
        <f t="shared" si="28"/>
        <v>43704.758961287916</v>
      </c>
      <c r="K395" s="50"/>
    </row>
    <row r="396" spans="1:11" x14ac:dyDescent="0.25">
      <c r="A396">
        <f t="shared" si="29"/>
        <v>2036</v>
      </c>
      <c r="B396" s="1">
        <v>11</v>
      </c>
      <c r="E396" s="28">
        <v>4160.6210000000001</v>
      </c>
      <c r="F396" s="52"/>
      <c r="G396" s="15">
        <v>4160.6210000000001</v>
      </c>
      <c r="I396" s="46">
        <f t="shared" si="26"/>
        <v>10.375398752127056</v>
      </c>
      <c r="J396" s="48">
        <f t="shared" si="28"/>
        <v>43168.101931473626</v>
      </c>
      <c r="K396" s="50"/>
    </row>
    <row r="397" spans="1:11" x14ac:dyDescent="0.25">
      <c r="A397">
        <f t="shared" si="29"/>
        <v>2036</v>
      </c>
      <c r="B397" s="1">
        <v>12</v>
      </c>
      <c r="E397" s="28">
        <v>4161.3909999999996</v>
      </c>
      <c r="F397" s="52">
        <f>AVERAGE(E386:E397)</f>
        <v>4157.0631666666668</v>
      </c>
      <c r="G397" s="15">
        <v>4161.3909999999996</v>
      </c>
      <c r="I397" s="46">
        <f t="shared" si="26"/>
        <v>10.35720820367751</v>
      </c>
      <c r="J397" s="48">
        <f t="shared" si="28"/>
        <v>43100.393003909754</v>
      </c>
      <c r="K397" s="50">
        <f>SUM(J386:J397)</f>
        <v>527016.29581393418</v>
      </c>
    </row>
    <row r="398" spans="1:11" x14ac:dyDescent="0.25">
      <c r="A398">
        <f>+A386+1</f>
        <v>2037</v>
      </c>
      <c r="B398" s="1">
        <v>1</v>
      </c>
      <c r="E398" s="28">
        <v>4162.1549999999997</v>
      </c>
      <c r="F398" s="52"/>
      <c r="G398" s="15">
        <v>4162.1549999999997</v>
      </c>
      <c r="I398" s="47">
        <f t="shared" si="26"/>
        <v>10.09659840447387</v>
      </c>
      <c r="J398" s="48">
        <f t="shared" si="28"/>
        <v>42023.607532172937</v>
      </c>
      <c r="K398" s="50"/>
    </row>
    <row r="399" spans="1:11" x14ac:dyDescent="0.25">
      <c r="A399">
        <f>+A398</f>
        <v>2037</v>
      </c>
      <c r="B399" s="1">
        <v>2</v>
      </c>
      <c r="E399" s="28">
        <v>4162.915</v>
      </c>
      <c r="F399" s="52"/>
      <c r="G399" s="15">
        <v>4162.915</v>
      </c>
      <c r="I399" s="47">
        <f t="shared" si="26"/>
        <v>10.265588382774174</v>
      </c>
      <c r="J399" s="48">
        <f t="shared" si="28"/>
        <v>42734.771862476351</v>
      </c>
      <c r="K399" s="50"/>
    </row>
    <row r="400" spans="1:11" x14ac:dyDescent="0.25">
      <c r="A400">
        <f t="shared" ref="A400:A409" si="30">+A399</f>
        <v>2037</v>
      </c>
      <c r="B400" s="1">
        <v>3</v>
      </c>
      <c r="E400" s="28">
        <v>4163.6689999999999</v>
      </c>
      <c r="F400" s="52"/>
      <c r="G400" s="15">
        <v>4163.6689999999999</v>
      </c>
      <c r="I400" s="46">
        <f t="shared" si="26"/>
        <v>11.219122300140253</v>
      </c>
      <c r="J400" s="48">
        <f t="shared" si="28"/>
        <v>46712.711728302667</v>
      </c>
      <c r="K400" s="50"/>
    </row>
    <row r="401" spans="1:11" x14ac:dyDescent="0.25">
      <c r="A401">
        <f t="shared" si="30"/>
        <v>2037</v>
      </c>
      <c r="B401" s="1">
        <v>4</v>
      </c>
      <c r="E401" s="28">
        <v>4164.4189999999999</v>
      </c>
      <c r="F401" s="52"/>
      <c r="G401" s="15">
        <v>4164.4189999999999</v>
      </c>
      <c r="I401" s="46">
        <f t="shared" si="26"/>
        <v>10.320962131837309</v>
      </c>
      <c r="J401" s="48">
        <f t="shared" si="28"/>
        <v>42980.810800103791</v>
      </c>
      <c r="K401" s="50"/>
    </row>
    <row r="402" spans="1:11" x14ac:dyDescent="0.25">
      <c r="A402">
        <f t="shared" si="30"/>
        <v>2037</v>
      </c>
      <c r="B402" s="1">
        <v>5</v>
      </c>
      <c r="E402" s="28">
        <v>4165.1629999999996</v>
      </c>
      <c r="F402" s="52"/>
      <c r="G402" s="15">
        <v>4165.1629999999996</v>
      </c>
      <c r="I402" s="46">
        <f t="shared" si="26"/>
        <v>10.59837070170534</v>
      </c>
      <c r="J402" s="48">
        <f t="shared" si="28"/>
        <v>44143.941507027113</v>
      </c>
      <c r="K402" s="50"/>
    </row>
    <row r="403" spans="1:11" x14ac:dyDescent="0.25">
      <c r="A403">
        <f t="shared" si="30"/>
        <v>2037</v>
      </c>
      <c r="B403" s="1">
        <v>6</v>
      </c>
      <c r="E403" s="28">
        <v>4165.9030000000002</v>
      </c>
      <c r="F403" s="52"/>
      <c r="G403" s="15">
        <v>4165.9030000000002</v>
      </c>
      <c r="I403" s="46">
        <f t="shared" si="26"/>
        <v>10.377019994287346</v>
      </c>
      <c r="J403" s="48">
        <f t="shared" si="28"/>
        <v>43229.658725261645</v>
      </c>
      <c r="K403" s="50"/>
    </row>
    <row r="404" spans="1:11" x14ac:dyDescent="0.25">
      <c r="A404">
        <f t="shared" si="30"/>
        <v>2037</v>
      </c>
      <c r="B404" s="1">
        <v>7</v>
      </c>
      <c r="E404" s="28">
        <v>4166.6369999999997</v>
      </c>
      <c r="F404" s="52"/>
      <c r="G404" s="15">
        <v>4166.6369999999997</v>
      </c>
      <c r="I404" s="46">
        <f t="shared" si="26"/>
        <v>10.473151683789954</v>
      </c>
      <c r="J404" s="48">
        <f t="shared" si="28"/>
        <v>43637.821312291519</v>
      </c>
      <c r="K404" s="50"/>
    </row>
    <row r="405" spans="1:11" x14ac:dyDescent="0.25">
      <c r="A405">
        <f t="shared" si="30"/>
        <v>2037</v>
      </c>
      <c r="B405" s="1">
        <v>8</v>
      </c>
      <c r="E405" s="28">
        <v>4167.3670000000002</v>
      </c>
      <c r="F405" s="52"/>
      <c r="G405" s="15">
        <v>4167.3670000000002</v>
      </c>
      <c r="I405" s="46">
        <f t="shared" si="26"/>
        <v>11.471547374429223</v>
      </c>
      <c r="J405" s="48">
        <f t="shared" si="28"/>
        <v>47806.147967132987</v>
      </c>
      <c r="K405" s="50"/>
    </row>
    <row r="406" spans="1:11" x14ac:dyDescent="0.25">
      <c r="A406">
        <f t="shared" si="30"/>
        <v>2037</v>
      </c>
      <c r="B406" s="1">
        <v>9</v>
      </c>
      <c r="E406" s="28">
        <v>4168.0919999999996</v>
      </c>
      <c r="F406" s="52"/>
      <c r="G406" s="15">
        <v>4168.0919999999996</v>
      </c>
      <c r="I406" s="46">
        <f t="shared" si="26"/>
        <v>10.714450342465753</v>
      </c>
      <c r="J406" s="48">
        <f t="shared" si="28"/>
        <v>44658.81475682876</v>
      </c>
      <c r="K406" s="50"/>
    </row>
    <row r="407" spans="1:11" x14ac:dyDescent="0.25">
      <c r="A407">
        <f t="shared" si="30"/>
        <v>2037</v>
      </c>
      <c r="B407" s="1">
        <v>10</v>
      </c>
      <c r="E407" s="28">
        <v>4168.8130000000001</v>
      </c>
      <c r="F407" s="52"/>
      <c r="G407" s="15">
        <v>4168.8130000000001</v>
      </c>
      <c r="I407" s="46">
        <f t="shared" si="26"/>
        <v>10.506338084378564</v>
      </c>
      <c r="J407" s="48">
        <f t="shared" si="28"/>
        <v>43798.958788552452</v>
      </c>
      <c r="K407" s="50"/>
    </row>
    <row r="408" spans="1:11" x14ac:dyDescent="0.25">
      <c r="A408">
        <f t="shared" si="30"/>
        <v>2037</v>
      </c>
      <c r="B408" s="1">
        <v>11</v>
      </c>
      <c r="E408" s="28">
        <v>4169.5280000000002</v>
      </c>
      <c r="F408" s="52"/>
      <c r="G408" s="15">
        <v>4169.5280000000002</v>
      </c>
      <c r="I408" s="46">
        <f t="shared" si="26"/>
        <v>10.375398752127056</v>
      </c>
      <c r="J408" s="48">
        <f t="shared" si="28"/>
        <v>43260.515608158821</v>
      </c>
      <c r="K408" s="50"/>
    </row>
    <row r="409" spans="1:11" x14ac:dyDescent="0.25">
      <c r="A409">
        <f t="shared" si="30"/>
        <v>2037</v>
      </c>
      <c r="B409" s="1">
        <v>12</v>
      </c>
      <c r="E409" s="28">
        <v>4170.2389999999996</v>
      </c>
      <c r="F409" s="52">
        <f>AVERAGE(E398:E409)</f>
        <v>4166.2416666666668</v>
      </c>
      <c r="G409" s="15">
        <v>4170.2389999999996</v>
      </c>
      <c r="I409" s="46">
        <f t="shared" si="26"/>
        <v>10.35720820367751</v>
      </c>
      <c r="J409" s="48">
        <f t="shared" si="28"/>
        <v>43192.033582095894</v>
      </c>
      <c r="K409" s="50">
        <f>SUM(J398:J409)</f>
        <v>528179.7941704049</v>
      </c>
    </row>
    <row r="410" spans="1:11" x14ac:dyDescent="0.25">
      <c r="A410">
        <f>+A398+1</f>
        <v>2038</v>
      </c>
      <c r="B410" s="1">
        <v>1</v>
      </c>
      <c r="E410" s="28">
        <v>4170.9449999999997</v>
      </c>
      <c r="F410" s="52"/>
      <c r="G410" s="15">
        <v>4170.9449999999997</v>
      </c>
      <c r="I410" s="47">
        <f t="shared" si="26"/>
        <v>10.09659840447387</v>
      </c>
      <c r="J410" s="48">
        <f t="shared" si="28"/>
        <v>42112.356632148265</v>
      </c>
      <c r="K410" s="50"/>
    </row>
    <row r="411" spans="1:11" x14ac:dyDescent="0.25">
      <c r="A411">
        <f>+A410</f>
        <v>2038</v>
      </c>
      <c r="B411" s="1">
        <v>2</v>
      </c>
      <c r="E411" s="28">
        <v>4171.6459999999997</v>
      </c>
      <c r="F411" s="52"/>
      <c r="G411" s="15">
        <v>4171.6459999999997</v>
      </c>
      <c r="I411" s="47">
        <f t="shared" si="26"/>
        <v>10.265588382774174</v>
      </c>
      <c r="J411" s="48">
        <f t="shared" si="28"/>
        <v>42824.400714646348</v>
      </c>
      <c r="K411" s="50"/>
    </row>
    <row r="412" spans="1:11" x14ac:dyDescent="0.25">
      <c r="A412">
        <f t="shared" ref="A412:A421" si="31">+A411</f>
        <v>2038</v>
      </c>
      <c r="B412" s="1">
        <v>3</v>
      </c>
      <c r="E412" s="28">
        <v>4172.3429999999998</v>
      </c>
      <c r="F412" s="52"/>
      <c r="G412" s="15">
        <v>4172.3429999999998</v>
      </c>
      <c r="I412" s="46">
        <f t="shared" si="26"/>
        <v>11.219122300140253</v>
      </c>
      <c r="J412" s="48">
        <f t="shared" si="28"/>
        <v>46810.026395134082</v>
      </c>
      <c r="K412" s="50"/>
    </row>
    <row r="413" spans="1:11" x14ac:dyDescent="0.25">
      <c r="A413">
        <f t="shared" si="31"/>
        <v>2038</v>
      </c>
      <c r="B413" s="1">
        <v>4</v>
      </c>
      <c r="E413" s="28">
        <v>4173.0349999999999</v>
      </c>
      <c r="F413" s="52"/>
      <c r="G413" s="15">
        <v>4173.0349999999999</v>
      </c>
      <c r="I413" s="46">
        <f t="shared" si="26"/>
        <v>10.320962131837309</v>
      </c>
      <c r="J413" s="48">
        <f t="shared" si="28"/>
        <v>43069.736209831703</v>
      </c>
      <c r="K413" s="50"/>
    </row>
    <row r="414" spans="1:11" x14ac:dyDescent="0.25">
      <c r="A414">
        <f t="shared" si="31"/>
        <v>2038</v>
      </c>
      <c r="B414" s="1">
        <v>5</v>
      </c>
      <c r="E414" s="28">
        <v>4173.723</v>
      </c>
      <c r="F414" s="52"/>
      <c r="G414" s="15">
        <v>4173.723</v>
      </c>
      <c r="I414" s="46">
        <f t="shared" si="26"/>
        <v>10.59837070170534</v>
      </c>
      <c r="J414" s="48">
        <f t="shared" si="28"/>
        <v>44234.663560233719</v>
      </c>
      <c r="K414" s="50"/>
    </row>
    <row r="415" spans="1:11" x14ac:dyDescent="0.25">
      <c r="A415">
        <f t="shared" si="31"/>
        <v>2038</v>
      </c>
      <c r="B415" s="1">
        <v>6</v>
      </c>
      <c r="E415" s="28">
        <v>4174.4059999999999</v>
      </c>
      <c r="F415" s="52"/>
      <c r="G415" s="15">
        <v>4174.4059999999999</v>
      </c>
      <c r="I415" s="46">
        <f t="shared" si="26"/>
        <v>10.377019994287346</v>
      </c>
      <c r="J415" s="48">
        <f t="shared" si="28"/>
        <v>43317.894526273063</v>
      </c>
      <c r="K415" s="50"/>
    </row>
    <row r="416" spans="1:11" x14ac:dyDescent="0.25">
      <c r="A416">
        <f t="shared" si="31"/>
        <v>2038</v>
      </c>
      <c r="B416" s="1">
        <v>7</v>
      </c>
      <c r="E416" s="28">
        <v>4175.0839999999998</v>
      </c>
      <c r="F416" s="52"/>
      <c r="G416" s="15">
        <v>4175.0839999999998</v>
      </c>
      <c r="I416" s="46">
        <f t="shared" si="26"/>
        <v>10.473151683789954</v>
      </c>
      <c r="J416" s="48">
        <f t="shared" si="28"/>
        <v>43726.288024564492</v>
      </c>
      <c r="K416" s="50"/>
    </row>
    <row r="417" spans="1:11" x14ac:dyDescent="0.25">
      <c r="A417">
        <f t="shared" si="31"/>
        <v>2038</v>
      </c>
      <c r="B417" s="1">
        <v>8</v>
      </c>
      <c r="E417" s="28">
        <v>4175.759</v>
      </c>
      <c r="F417" s="52"/>
      <c r="G417" s="15">
        <v>4175.759</v>
      </c>
      <c r="I417" s="46">
        <f t="shared" si="26"/>
        <v>11.471547374429223</v>
      </c>
      <c r="J417" s="48">
        <f t="shared" si="28"/>
        <v>47902.417192699198</v>
      </c>
      <c r="K417" s="50"/>
    </row>
    <row r="418" spans="1:11" x14ac:dyDescent="0.25">
      <c r="A418">
        <f t="shared" si="31"/>
        <v>2038</v>
      </c>
      <c r="B418" s="1">
        <v>9</v>
      </c>
      <c r="E418" s="28">
        <v>4176.4279999999999</v>
      </c>
      <c r="F418" s="52"/>
      <c r="G418" s="15">
        <v>4176.4279999999999</v>
      </c>
      <c r="I418" s="46">
        <f t="shared" si="26"/>
        <v>10.714450342465753</v>
      </c>
      <c r="J418" s="48">
        <f t="shared" si="28"/>
        <v>44748.130414883555</v>
      </c>
      <c r="K418" s="50"/>
    </row>
    <row r="419" spans="1:11" x14ac:dyDescent="0.25">
      <c r="A419">
        <f t="shared" si="31"/>
        <v>2038</v>
      </c>
      <c r="B419" s="1">
        <v>10</v>
      </c>
      <c r="E419" s="28">
        <v>4177.0929999999998</v>
      </c>
      <c r="F419" s="52"/>
      <c r="G419" s="15">
        <v>4177.0929999999998</v>
      </c>
      <c r="I419" s="46">
        <f t="shared" si="26"/>
        <v>10.506338084378564</v>
      </c>
      <c r="J419" s="48">
        <f t="shared" si="28"/>
        <v>43885.951267891105</v>
      </c>
      <c r="K419" s="50"/>
    </row>
    <row r="420" spans="1:11" x14ac:dyDescent="0.25">
      <c r="A420">
        <f t="shared" si="31"/>
        <v>2038</v>
      </c>
      <c r="B420" s="1">
        <v>11</v>
      </c>
      <c r="E420" s="28">
        <v>4177.7539999999999</v>
      </c>
      <c r="F420" s="52"/>
      <c r="G420" s="15">
        <v>4177.7539999999999</v>
      </c>
      <c r="I420" s="46">
        <f t="shared" si="26"/>
        <v>10.375398752127056</v>
      </c>
      <c r="J420" s="48">
        <f t="shared" si="28"/>
        <v>43345.86363829382</v>
      </c>
      <c r="K420" s="50"/>
    </row>
    <row r="421" spans="1:11" x14ac:dyDescent="0.25">
      <c r="A421">
        <f t="shared" si="31"/>
        <v>2038</v>
      </c>
      <c r="B421" s="1">
        <v>12</v>
      </c>
      <c r="E421" s="28">
        <v>4178.4110000000001</v>
      </c>
      <c r="F421" s="52">
        <f>AVERAGE(E410:E421)</f>
        <v>4174.7189166666667</v>
      </c>
      <c r="G421" s="15">
        <v>4178.4110000000001</v>
      </c>
      <c r="I421" s="46">
        <f t="shared" si="26"/>
        <v>10.35720820367751</v>
      </c>
      <c r="J421" s="48">
        <f t="shared" si="28"/>
        <v>43276.672687536353</v>
      </c>
      <c r="K421" s="50">
        <f>SUM(J410:J421)</f>
        <v>529254.40126413573</v>
      </c>
    </row>
    <row r="422" spans="1:11" x14ac:dyDescent="0.25">
      <c r="A422">
        <f>+A410+1</f>
        <v>2039</v>
      </c>
      <c r="B422" s="1">
        <v>1</v>
      </c>
      <c r="E422" s="28">
        <v>4179.0630000000001</v>
      </c>
      <c r="F422" s="52"/>
      <c r="G422" s="15">
        <v>4179.0630000000001</v>
      </c>
      <c r="I422" s="47">
        <f t="shared" si="26"/>
        <v>10.09659840447387</v>
      </c>
      <c r="J422" s="48">
        <f t="shared" si="28"/>
        <v>42194.320817995787</v>
      </c>
      <c r="K422" s="50"/>
    </row>
    <row r="423" spans="1:11" x14ac:dyDescent="0.25">
      <c r="A423">
        <f>+A422</f>
        <v>2039</v>
      </c>
      <c r="B423" s="1">
        <v>2</v>
      </c>
      <c r="E423" s="28">
        <v>4179.7110000000002</v>
      </c>
      <c r="F423" s="52"/>
      <c r="G423" s="15">
        <v>4179.7110000000002</v>
      </c>
      <c r="I423" s="47">
        <f t="shared" si="26"/>
        <v>10.265588382774174</v>
      </c>
      <c r="J423" s="48">
        <f t="shared" si="28"/>
        <v>42907.192684953428</v>
      </c>
      <c r="K423" s="50"/>
    </row>
    <row r="424" spans="1:11" x14ac:dyDescent="0.25">
      <c r="A424">
        <f t="shared" ref="A424:A433" si="32">+A423</f>
        <v>2039</v>
      </c>
      <c r="B424" s="1">
        <v>3</v>
      </c>
      <c r="E424" s="28">
        <v>4180.3540000000003</v>
      </c>
      <c r="F424" s="52"/>
      <c r="G424" s="15">
        <v>4180.3540000000003</v>
      </c>
      <c r="I424" s="46">
        <f t="shared" si="26"/>
        <v>11.219122300140253</v>
      </c>
      <c r="J424" s="48">
        <f t="shared" si="28"/>
        <v>46899.902783880512</v>
      </c>
      <c r="K424" s="50"/>
    </row>
    <row r="425" spans="1:11" x14ac:dyDescent="0.25">
      <c r="A425">
        <f t="shared" si="32"/>
        <v>2039</v>
      </c>
      <c r="B425" s="1">
        <v>4</v>
      </c>
      <c r="E425" s="28">
        <v>4180.9930000000004</v>
      </c>
      <c r="F425" s="52"/>
      <c r="G425" s="15">
        <v>4180.9930000000004</v>
      </c>
      <c r="I425" s="46">
        <f t="shared" si="26"/>
        <v>10.320962131837309</v>
      </c>
      <c r="J425" s="48">
        <f t="shared" si="28"/>
        <v>43151.870426476868</v>
      </c>
      <c r="K425" s="50"/>
    </row>
    <row r="426" spans="1:11" x14ac:dyDescent="0.25">
      <c r="A426">
        <f t="shared" si="32"/>
        <v>2039</v>
      </c>
      <c r="B426" s="1">
        <v>5</v>
      </c>
      <c r="E426" s="28">
        <v>4181.6279999999997</v>
      </c>
      <c r="F426" s="52"/>
      <c r="G426" s="15">
        <v>4181.6279999999997</v>
      </c>
      <c r="I426" s="46">
        <f t="shared" si="26"/>
        <v>10.59837070170534</v>
      </c>
      <c r="J426" s="48">
        <f t="shared" si="28"/>
        <v>44318.443680630691</v>
      </c>
      <c r="K426" s="50"/>
    </row>
    <row r="427" spans="1:11" x14ac:dyDescent="0.25">
      <c r="A427">
        <f t="shared" si="32"/>
        <v>2039</v>
      </c>
      <c r="B427" s="1">
        <v>6</v>
      </c>
      <c r="E427" s="28">
        <v>4182.259</v>
      </c>
      <c r="F427" s="52"/>
      <c r="G427" s="15">
        <v>4182.259</v>
      </c>
      <c r="I427" s="46">
        <f t="shared" si="26"/>
        <v>10.377019994287346</v>
      </c>
      <c r="J427" s="48">
        <f t="shared" si="28"/>
        <v>43399.385264288205</v>
      </c>
      <c r="K427" s="50"/>
    </row>
    <row r="428" spans="1:11" x14ac:dyDescent="0.25">
      <c r="A428">
        <f t="shared" si="32"/>
        <v>2039</v>
      </c>
      <c r="B428" s="1">
        <v>7</v>
      </c>
      <c r="E428" s="28">
        <v>4182.8860000000004</v>
      </c>
      <c r="F428" s="52"/>
      <c r="G428" s="15">
        <v>4182.8860000000004</v>
      </c>
      <c r="I428" s="46">
        <f t="shared" si="26"/>
        <v>10.473151683789954</v>
      </c>
      <c r="J428" s="48">
        <f t="shared" si="28"/>
        <v>43807.999554001428</v>
      </c>
      <c r="K428" s="50"/>
    </row>
    <row r="429" spans="1:11" x14ac:dyDescent="0.25">
      <c r="A429">
        <f t="shared" si="32"/>
        <v>2039</v>
      </c>
      <c r="B429" s="1">
        <v>8</v>
      </c>
      <c r="E429" s="28">
        <v>4183.509</v>
      </c>
      <c r="F429" s="52"/>
      <c r="G429" s="15">
        <v>4183.509</v>
      </c>
      <c r="I429" s="46">
        <f t="shared" si="26"/>
        <v>11.471547374429223</v>
      </c>
      <c r="J429" s="48">
        <f t="shared" si="28"/>
        <v>47991.321684851027</v>
      </c>
      <c r="K429" s="50"/>
    </row>
    <row r="430" spans="1:11" x14ac:dyDescent="0.25">
      <c r="A430">
        <f t="shared" si="32"/>
        <v>2039</v>
      </c>
      <c r="B430" s="1">
        <v>9</v>
      </c>
      <c r="E430" s="28">
        <v>4184.1270000000004</v>
      </c>
      <c r="F430" s="52"/>
      <c r="G430" s="15">
        <v>4184.1270000000004</v>
      </c>
      <c r="I430" s="46">
        <f t="shared" si="26"/>
        <v>10.714450342465753</v>
      </c>
      <c r="J430" s="48">
        <f t="shared" si="28"/>
        <v>44830.620968070209</v>
      </c>
      <c r="K430" s="50"/>
    </row>
    <row r="431" spans="1:11" x14ac:dyDescent="0.25">
      <c r="A431">
        <f t="shared" si="32"/>
        <v>2039</v>
      </c>
      <c r="B431" s="1">
        <v>10</v>
      </c>
      <c r="E431" s="28">
        <v>4184.7420000000002</v>
      </c>
      <c r="F431" s="52"/>
      <c r="G431" s="15">
        <v>4184.7420000000002</v>
      </c>
      <c r="I431" s="46">
        <f t="shared" si="26"/>
        <v>10.506338084378564</v>
      </c>
      <c r="J431" s="48">
        <f t="shared" si="28"/>
        <v>43966.314247898525</v>
      </c>
      <c r="K431" s="50"/>
    </row>
    <row r="432" spans="1:11" x14ac:dyDescent="0.25">
      <c r="A432">
        <f t="shared" si="32"/>
        <v>2039</v>
      </c>
      <c r="B432" s="1">
        <v>11</v>
      </c>
      <c r="E432" s="28">
        <v>4185.3519999999999</v>
      </c>
      <c r="F432" s="52"/>
      <c r="G432" s="15">
        <v>4185.3519999999999</v>
      </c>
      <c r="I432" s="46">
        <f t="shared" si="26"/>
        <v>10.375398752127056</v>
      </c>
      <c r="J432" s="48">
        <f t="shared" si="28"/>
        <v>43424.695918012476</v>
      </c>
      <c r="K432" s="50"/>
    </row>
    <row r="433" spans="1:11" x14ac:dyDescent="0.25">
      <c r="A433">
        <f t="shared" si="32"/>
        <v>2039</v>
      </c>
      <c r="B433" s="1">
        <v>12</v>
      </c>
      <c r="E433" s="28">
        <v>4185.9579999999996</v>
      </c>
      <c r="F433" s="52">
        <f>AVERAGE(E422:E433)</f>
        <v>4182.5484999999999</v>
      </c>
      <c r="G433" s="15">
        <v>4185.9579999999996</v>
      </c>
      <c r="I433" s="46">
        <f t="shared" si="26"/>
        <v>10.35720820367751</v>
      </c>
      <c r="J433" s="48">
        <f t="shared" si="28"/>
        <v>43354.8385378495</v>
      </c>
      <c r="K433" s="50">
        <f>SUM(J422:J433)</f>
        <v>530246.90656890871</v>
      </c>
    </row>
    <row r="434" spans="1:11" x14ac:dyDescent="0.25">
      <c r="A434">
        <f>+A422+1</f>
        <v>2040</v>
      </c>
      <c r="B434" s="1">
        <v>1</v>
      </c>
      <c r="E434" s="28">
        <v>4186.5600000000004</v>
      </c>
      <c r="F434" s="52"/>
      <c r="G434" s="15">
        <v>4186.5600000000004</v>
      </c>
      <c r="I434" s="47">
        <f t="shared" si="26"/>
        <v>10.09659840447387</v>
      </c>
      <c r="J434" s="48">
        <f t="shared" si="28"/>
        <v>42270.015016234131</v>
      </c>
      <c r="K434" s="50"/>
    </row>
    <row r="435" spans="1:11" x14ac:dyDescent="0.25">
      <c r="A435">
        <f>+A434</f>
        <v>2040</v>
      </c>
      <c r="B435" s="1">
        <v>2</v>
      </c>
      <c r="E435" s="28">
        <v>4187.1589999999997</v>
      </c>
      <c r="F435" s="52"/>
      <c r="G435" s="15">
        <v>4187.1589999999997</v>
      </c>
      <c r="I435" s="47">
        <f t="shared" ref="I435:I445" si="33">+I423</f>
        <v>10.265588382774174</v>
      </c>
      <c r="J435" s="48">
        <f t="shared" si="28"/>
        <v>42983.650787228325</v>
      </c>
      <c r="K435" s="50"/>
    </row>
    <row r="436" spans="1:11" x14ac:dyDescent="0.25">
      <c r="A436">
        <f t="shared" ref="A436:A445" si="34">+A435</f>
        <v>2040</v>
      </c>
      <c r="B436" s="1">
        <v>3</v>
      </c>
      <c r="E436" s="28">
        <v>4187.7529999999997</v>
      </c>
      <c r="F436" s="52"/>
      <c r="G436" s="15">
        <v>4187.7529999999997</v>
      </c>
      <c r="I436" s="46">
        <f t="shared" si="33"/>
        <v>11.219122300140253</v>
      </c>
      <c r="J436" s="48">
        <f t="shared" si="28"/>
        <v>46982.913069779243</v>
      </c>
      <c r="K436" s="50"/>
    </row>
    <row r="437" spans="1:11" x14ac:dyDescent="0.25">
      <c r="A437">
        <f t="shared" si="34"/>
        <v>2040</v>
      </c>
      <c r="B437" s="1">
        <v>4</v>
      </c>
      <c r="E437" s="28">
        <v>4188.3440000000001</v>
      </c>
      <c r="F437" s="52"/>
      <c r="G437" s="15">
        <v>4188.3440000000001</v>
      </c>
      <c r="I437" s="46">
        <f t="shared" si="33"/>
        <v>10.320962131837309</v>
      </c>
      <c r="J437" s="48">
        <f t="shared" si="28"/>
        <v>43227.739819107999</v>
      </c>
      <c r="K437" s="50"/>
    </row>
    <row r="438" spans="1:11" x14ac:dyDescent="0.25">
      <c r="A438">
        <f t="shared" si="34"/>
        <v>2040</v>
      </c>
      <c r="B438" s="1">
        <v>5</v>
      </c>
      <c r="E438" s="28">
        <v>4188.93</v>
      </c>
      <c r="F438" s="52"/>
      <c r="G438" s="15">
        <v>4188.93</v>
      </c>
      <c r="I438" s="46">
        <f t="shared" si="33"/>
        <v>10.59837070170534</v>
      </c>
      <c r="J438" s="48">
        <f t="shared" si="28"/>
        <v>44395.832983494554</v>
      </c>
      <c r="K438" s="50"/>
    </row>
    <row r="439" spans="1:11" x14ac:dyDescent="0.25">
      <c r="A439">
        <f t="shared" si="34"/>
        <v>2040</v>
      </c>
      <c r="B439" s="1">
        <v>6</v>
      </c>
      <c r="E439" s="28">
        <v>4189.5129999999999</v>
      </c>
      <c r="F439" s="52"/>
      <c r="G439" s="15">
        <v>4189.5129999999999</v>
      </c>
      <c r="I439" s="46">
        <f t="shared" si="33"/>
        <v>10.377019994287346</v>
      </c>
      <c r="J439" s="48">
        <f t="shared" si="28"/>
        <v>43474.660167326765</v>
      </c>
      <c r="K439" s="50"/>
    </row>
    <row r="440" spans="1:11" x14ac:dyDescent="0.25">
      <c r="A440">
        <f t="shared" si="34"/>
        <v>2040</v>
      </c>
      <c r="B440" s="1">
        <v>7</v>
      </c>
      <c r="E440" s="28">
        <v>4190.0919999999996</v>
      </c>
      <c r="F440" s="52"/>
      <c r="G440" s="15">
        <v>4190.0919999999996</v>
      </c>
      <c r="I440" s="46">
        <f t="shared" si="33"/>
        <v>10.473151683789954</v>
      </c>
      <c r="J440" s="48">
        <f t="shared" si="28"/>
        <v>43883.469085034812</v>
      </c>
      <c r="K440" s="50"/>
    </row>
    <row r="441" spans="1:11" x14ac:dyDescent="0.25">
      <c r="A441">
        <f t="shared" si="34"/>
        <v>2040</v>
      </c>
      <c r="B441" s="1">
        <v>8</v>
      </c>
      <c r="E441" s="28">
        <v>4190.6670000000004</v>
      </c>
      <c r="F441" s="52"/>
      <c r="G441" s="15">
        <v>4190.6670000000004</v>
      </c>
      <c r="I441" s="46">
        <f t="shared" si="33"/>
        <v>11.471547374429223</v>
      </c>
      <c r="J441" s="48">
        <f t="shared" si="28"/>
        <v>48073.435020957193</v>
      </c>
      <c r="K441" s="50"/>
    </row>
    <row r="442" spans="1:11" x14ac:dyDescent="0.25">
      <c r="A442">
        <f t="shared" si="34"/>
        <v>2040</v>
      </c>
      <c r="B442" s="1">
        <v>9</v>
      </c>
      <c r="E442" s="28">
        <v>4191.2380000000003</v>
      </c>
      <c r="F442" s="52"/>
      <c r="G442" s="15">
        <v>4191.2380000000003</v>
      </c>
      <c r="I442" s="46">
        <f t="shared" si="33"/>
        <v>10.714450342465753</v>
      </c>
      <c r="J442" s="48">
        <f t="shared" si="28"/>
        <v>44906.811424455482</v>
      </c>
      <c r="K442" s="50"/>
    </row>
    <row r="443" spans="1:11" x14ac:dyDescent="0.25">
      <c r="A443">
        <f t="shared" si="34"/>
        <v>2040</v>
      </c>
      <c r="B443" s="1">
        <v>10</v>
      </c>
      <c r="E443" s="28">
        <v>4191.8050000000003</v>
      </c>
      <c r="F443" s="52"/>
      <c r="G443" s="15">
        <v>4191.8050000000003</v>
      </c>
      <c r="I443" s="46">
        <f t="shared" si="33"/>
        <v>10.506338084378564</v>
      </c>
      <c r="J443" s="48">
        <f t="shared" si="28"/>
        <v>44040.520513788491</v>
      </c>
      <c r="K443" s="50"/>
    </row>
    <row r="444" spans="1:11" x14ac:dyDescent="0.25">
      <c r="A444">
        <f t="shared" si="34"/>
        <v>2040</v>
      </c>
      <c r="B444" s="1">
        <v>11</v>
      </c>
      <c r="E444" s="28">
        <v>4192.3689999999997</v>
      </c>
      <c r="F444" s="52"/>
      <c r="G444" s="15">
        <v>4192.3689999999997</v>
      </c>
      <c r="I444" s="46">
        <f t="shared" si="33"/>
        <v>10.375398752127056</v>
      </c>
      <c r="J444" s="48">
        <f t="shared" si="28"/>
        <v>43497.50009105615</v>
      </c>
      <c r="K444" s="50"/>
    </row>
    <row r="445" spans="1:11" x14ac:dyDescent="0.25">
      <c r="A445">
        <f t="shared" si="34"/>
        <v>2040</v>
      </c>
      <c r="B445" s="1">
        <v>12</v>
      </c>
      <c r="E445" s="28">
        <v>4192.9290000000001</v>
      </c>
      <c r="F445" s="52">
        <f>AVERAGE(E434:E445)</f>
        <v>4189.7799166666664</v>
      </c>
      <c r="G445" s="15">
        <v>4192.9290000000001</v>
      </c>
      <c r="I445" s="46">
        <f t="shared" si="33"/>
        <v>10.35720820367751</v>
      </c>
      <c r="J445" s="48">
        <f t="shared" si="28"/>
        <v>43427.038636237339</v>
      </c>
      <c r="K445" s="50">
        <f>SUM(J434:J445)</f>
        <v>531163.5866147005</v>
      </c>
    </row>
    <row r="446" spans="1:11" x14ac:dyDescent="0.25">
      <c r="F446" s="52"/>
      <c r="I446" s="46"/>
      <c r="J446" s="48"/>
      <c r="K446" s="50"/>
    </row>
    <row r="447" spans="1:11" x14ac:dyDescent="0.25">
      <c r="F447" s="52"/>
      <c r="I447" s="46"/>
      <c r="J447" s="48"/>
      <c r="K447" s="50"/>
    </row>
    <row r="448" spans="1:11" x14ac:dyDescent="0.25">
      <c r="F448" s="52"/>
      <c r="I448" s="46"/>
      <c r="J448" s="48"/>
      <c r="K448" s="50"/>
    </row>
    <row r="449" spans="6:11" x14ac:dyDescent="0.25">
      <c r="F449" s="52"/>
      <c r="I449" s="46"/>
      <c r="J449" s="48"/>
      <c r="K449" s="50"/>
    </row>
    <row r="450" spans="6:11" x14ac:dyDescent="0.25">
      <c r="F450" s="52"/>
      <c r="I450" s="46"/>
      <c r="J450" s="48"/>
      <c r="K450" s="50"/>
    </row>
    <row r="451" spans="6:11" x14ac:dyDescent="0.25">
      <c r="F451" s="52"/>
      <c r="I451" s="46"/>
      <c r="J451" s="48"/>
      <c r="K451" s="50"/>
    </row>
    <row r="452" spans="6:11" x14ac:dyDescent="0.25">
      <c r="F452" s="52"/>
      <c r="I452" s="46"/>
      <c r="J452" s="48"/>
      <c r="K452" s="50"/>
    </row>
    <row r="453" spans="6:11" x14ac:dyDescent="0.25">
      <c r="F453" s="52"/>
      <c r="I453" s="46"/>
      <c r="J453" s="48"/>
      <c r="K453" s="50"/>
    </row>
    <row r="454" spans="6:11" x14ac:dyDescent="0.25">
      <c r="F454" s="52"/>
      <c r="I454" s="46"/>
      <c r="J454" s="48"/>
      <c r="K454" s="50"/>
    </row>
    <row r="455" spans="6:11" x14ac:dyDescent="0.25">
      <c r="F455" s="52"/>
      <c r="I455" s="46"/>
      <c r="J455" s="48"/>
      <c r="K455" s="50"/>
    </row>
    <row r="456" spans="6:11" x14ac:dyDescent="0.25">
      <c r="F456" s="52"/>
      <c r="I456" s="46"/>
      <c r="J456" s="48"/>
      <c r="K456" s="50"/>
    </row>
    <row r="457" spans="6:11" x14ac:dyDescent="0.25">
      <c r="F457" s="52"/>
      <c r="I457" s="46"/>
      <c r="J457" s="48"/>
      <c r="K457" s="50"/>
    </row>
    <row r="458" spans="6:11" x14ac:dyDescent="0.25">
      <c r="F458" s="52"/>
      <c r="I458" s="47"/>
    </row>
    <row r="459" spans="6:11" x14ac:dyDescent="0.25">
      <c r="F459" s="52"/>
      <c r="I459" s="47"/>
    </row>
    <row r="460" spans="6:11" x14ac:dyDescent="0.25">
      <c r="F460" s="52"/>
      <c r="I460" s="46"/>
    </row>
    <row r="461" spans="6:11" x14ac:dyDescent="0.25">
      <c r="F461" s="52"/>
      <c r="I461" s="46"/>
    </row>
    <row r="462" spans="6:11" x14ac:dyDescent="0.25">
      <c r="F462" s="52"/>
      <c r="I462" s="46"/>
    </row>
    <row r="463" spans="6:11" x14ac:dyDescent="0.25">
      <c r="F463" s="52"/>
      <c r="I463" s="46"/>
    </row>
    <row r="464" spans="6:11" x14ac:dyDescent="0.25">
      <c r="F464" s="52"/>
      <c r="I464" s="46"/>
    </row>
    <row r="465" spans="6:9" x14ac:dyDescent="0.25">
      <c r="F465" s="52"/>
      <c r="I465" s="46"/>
    </row>
    <row r="466" spans="6:9" x14ac:dyDescent="0.25">
      <c r="F466" s="52"/>
      <c r="I466" s="46"/>
    </row>
    <row r="467" spans="6:9" x14ac:dyDescent="0.25">
      <c r="F467" s="52"/>
      <c r="I467" s="46"/>
    </row>
    <row r="468" spans="6:9" x14ac:dyDescent="0.25">
      <c r="F468" s="52"/>
      <c r="I468" s="46"/>
    </row>
    <row r="469" spans="6:9" x14ac:dyDescent="0.25">
      <c r="F469" s="52"/>
      <c r="I469" s="46"/>
    </row>
    <row r="470" spans="6:9" x14ac:dyDescent="0.25">
      <c r="I470" s="47"/>
    </row>
    <row r="471" spans="6:9" x14ac:dyDescent="0.25">
      <c r="I471" s="47"/>
    </row>
    <row r="472" spans="6:9" x14ac:dyDescent="0.25">
      <c r="I472" s="46"/>
    </row>
    <row r="473" spans="6:9" x14ac:dyDescent="0.25">
      <c r="I473" s="46"/>
    </row>
    <row r="474" spans="6:9" x14ac:dyDescent="0.25">
      <c r="I474" s="46"/>
    </row>
    <row r="475" spans="6:9" x14ac:dyDescent="0.25">
      <c r="I475" s="46"/>
    </row>
    <row r="476" spans="6:9" x14ac:dyDescent="0.25">
      <c r="I476" s="46"/>
    </row>
    <row r="477" spans="6:9" x14ac:dyDescent="0.25">
      <c r="I477" s="46"/>
    </row>
    <row r="478" spans="6:9" x14ac:dyDescent="0.25">
      <c r="I478" s="46"/>
    </row>
    <row r="479" spans="6:9" x14ac:dyDescent="0.25">
      <c r="I479" s="46"/>
    </row>
    <row r="480" spans="6:9" x14ac:dyDescent="0.25">
      <c r="I480" s="46"/>
    </row>
    <row r="481" spans="9:9" x14ac:dyDescent="0.25">
      <c r="I481" s="46"/>
    </row>
  </sheetData>
  <autoFilter ref="A1:K325"/>
  <mergeCells count="1">
    <mergeCell ref="X1:Y1"/>
  </mergeCells>
  <pageMargins left="0.7" right="0.7" top="0.75" bottom="0.75" header="0.3" footer="0.3"/>
  <pageSetup scale="50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zoomScaleNormal="100" zoomScaleSheetLayoutView="70" zoomScalePageLayoutView="85" workbookViewId="0">
      <selection activeCell="M1" sqref="M1:N1"/>
    </sheetView>
  </sheetViews>
  <sheetFormatPr defaultRowHeight="12.75" x14ac:dyDescent="0.2"/>
  <cols>
    <col min="1" max="1" width="9.140625" style="53"/>
    <col min="2" max="2" width="17.7109375" style="53" customWidth="1"/>
    <col min="3" max="3" width="9.140625" style="53"/>
    <col min="4" max="4" width="9.5703125" style="53" bestFit="1" customWidth="1"/>
    <col min="5" max="5" width="18" style="53" customWidth="1"/>
    <col min="6" max="6" width="9.140625" style="53"/>
    <col min="7" max="7" width="10.7109375" style="53" bestFit="1" customWidth="1"/>
    <col min="8" max="8" width="11" style="53" customWidth="1"/>
    <col min="9" max="9" width="11.42578125" style="53" customWidth="1"/>
    <col min="10" max="10" width="5.7109375" style="53" customWidth="1"/>
    <col min="11" max="11" width="9.140625" style="53"/>
    <col min="12" max="12" width="12.5703125" style="53" customWidth="1"/>
    <col min="13" max="13" width="13.5703125" style="53" bestFit="1" customWidth="1"/>
    <col min="14" max="14" width="11.85546875" style="53" bestFit="1" customWidth="1"/>
    <col min="15" max="15" width="13.140625" style="53" bestFit="1" customWidth="1"/>
    <col min="16" max="16" width="10.140625" style="53" customWidth="1"/>
    <col min="17" max="257" width="9.140625" style="53"/>
    <col min="258" max="258" width="17.7109375" style="53" customWidth="1"/>
    <col min="259" max="259" width="9.140625" style="53"/>
    <col min="260" max="260" width="9.5703125" style="53" bestFit="1" customWidth="1"/>
    <col min="261" max="261" width="18" style="53" customWidth="1"/>
    <col min="262" max="262" width="9.140625" style="53"/>
    <col min="263" max="263" width="10.7109375" style="53" bestFit="1" customWidth="1"/>
    <col min="264" max="264" width="11" style="53" customWidth="1"/>
    <col min="265" max="265" width="11.42578125" style="53" customWidth="1"/>
    <col min="266" max="513" width="9.140625" style="53"/>
    <col min="514" max="514" width="17.7109375" style="53" customWidth="1"/>
    <col min="515" max="515" width="9.140625" style="53"/>
    <col min="516" max="516" width="9.5703125" style="53" bestFit="1" customWidth="1"/>
    <col min="517" max="517" width="18" style="53" customWidth="1"/>
    <col min="518" max="518" width="9.140625" style="53"/>
    <col min="519" max="519" width="10.7109375" style="53" bestFit="1" customWidth="1"/>
    <col min="520" max="520" width="11" style="53" customWidth="1"/>
    <col min="521" max="521" width="11.42578125" style="53" customWidth="1"/>
    <col min="522" max="769" width="9.140625" style="53"/>
    <col min="770" max="770" width="17.7109375" style="53" customWidth="1"/>
    <col min="771" max="771" width="9.140625" style="53"/>
    <col min="772" max="772" width="9.5703125" style="53" bestFit="1" customWidth="1"/>
    <col min="773" max="773" width="18" style="53" customWidth="1"/>
    <col min="774" max="774" width="9.140625" style="53"/>
    <col min="775" max="775" width="10.7109375" style="53" bestFit="1" customWidth="1"/>
    <col min="776" max="776" width="11" style="53" customWidth="1"/>
    <col min="777" max="777" width="11.42578125" style="53" customWidth="1"/>
    <col min="778" max="1025" width="9.140625" style="53"/>
    <col min="1026" max="1026" width="17.7109375" style="53" customWidth="1"/>
    <col min="1027" max="1027" width="9.140625" style="53"/>
    <col min="1028" max="1028" width="9.5703125" style="53" bestFit="1" customWidth="1"/>
    <col min="1029" max="1029" width="18" style="53" customWidth="1"/>
    <col min="1030" max="1030" width="9.140625" style="53"/>
    <col min="1031" max="1031" width="10.7109375" style="53" bestFit="1" customWidth="1"/>
    <col min="1032" max="1032" width="11" style="53" customWidth="1"/>
    <col min="1033" max="1033" width="11.42578125" style="53" customWidth="1"/>
    <col min="1034" max="1281" width="9.140625" style="53"/>
    <col min="1282" max="1282" width="17.7109375" style="53" customWidth="1"/>
    <col min="1283" max="1283" width="9.140625" style="53"/>
    <col min="1284" max="1284" width="9.5703125" style="53" bestFit="1" customWidth="1"/>
    <col min="1285" max="1285" width="18" style="53" customWidth="1"/>
    <col min="1286" max="1286" width="9.140625" style="53"/>
    <col min="1287" max="1287" width="10.7109375" style="53" bestFit="1" customWidth="1"/>
    <col min="1288" max="1288" width="11" style="53" customWidth="1"/>
    <col min="1289" max="1289" width="11.42578125" style="53" customWidth="1"/>
    <col min="1290" max="1537" width="9.140625" style="53"/>
    <col min="1538" max="1538" width="17.7109375" style="53" customWidth="1"/>
    <col min="1539" max="1539" width="9.140625" style="53"/>
    <col min="1540" max="1540" width="9.5703125" style="53" bestFit="1" customWidth="1"/>
    <col min="1541" max="1541" width="18" style="53" customWidth="1"/>
    <col min="1542" max="1542" width="9.140625" style="53"/>
    <col min="1543" max="1543" width="10.7109375" style="53" bestFit="1" customWidth="1"/>
    <col min="1544" max="1544" width="11" style="53" customWidth="1"/>
    <col min="1545" max="1545" width="11.42578125" style="53" customWidth="1"/>
    <col min="1546" max="1793" width="9.140625" style="53"/>
    <col min="1794" max="1794" width="17.7109375" style="53" customWidth="1"/>
    <col min="1795" max="1795" width="9.140625" style="53"/>
    <col min="1796" max="1796" width="9.5703125" style="53" bestFit="1" customWidth="1"/>
    <col min="1797" max="1797" width="18" style="53" customWidth="1"/>
    <col min="1798" max="1798" width="9.140625" style="53"/>
    <col min="1799" max="1799" width="10.7109375" style="53" bestFit="1" customWidth="1"/>
    <col min="1800" max="1800" width="11" style="53" customWidth="1"/>
    <col min="1801" max="1801" width="11.42578125" style="53" customWidth="1"/>
    <col min="1802" max="2049" width="9.140625" style="53"/>
    <col min="2050" max="2050" width="17.7109375" style="53" customWidth="1"/>
    <col min="2051" max="2051" width="9.140625" style="53"/>
    <col min="2052" max="2052" width="9.5703125" style="53" bestFit="1" customWidth="1"/>
    <col min="2053" max="2053" width="18" style="53" customWidth="1"/>
    <col min="2054" max="2054" width="9.140625" style="53"/>
    <col min="2055" max="2055" width="10.7109375" style="53" bestFit="1" customWidth="1"/>
    <col min="2056" max="2056" width="11" style="53" customWidth="1"/>
    <col min="2057" max="2057" width="11.42578125" style="53" customWidth="1"/>
    <col min="2058" max="2305" width="9.140625" style="53"/>
    <col min="2306" max="2306" width="17.7109375" style="53" customWidth="1"/>
    <col min="2307" max="2307" width="9.140625" style="53"/>
    <col min="2308" max="2308" width="9.5703125" style="53" bestFit="1" customWidth="1"/>
    <col min="2309" max="2309" width="18" style="53" customWidth="1"/>
    <col min="2310" max="2310" width="9.140625" style="53"/>
    <col min="2311" max="2311" width="10.7109375" style="53" bestFit="1" customWidth="1"/>
    <col min="2312" max="2312" width="11" style="53" customWidth="1"/>
    <col min="2313" max="2313" width="11.42578125" style="53" customWidth="1"/>
    <col min="2314" max="2561" width="9.140625" style="53"/>
    <col min="2562" max="2562" width="17.7109375" style="53" customWidth="1"/>
    <col min="2563" max="2563" width="9.140625" style="53"/>
    <col min="2564" max="2564" width="9.5703125" style="53" bestFit="1" customWidth="1"/>
    <col min="2565" max="2565" width="18" style="53" customWidth="1"/>
    <col min="2566" max="2566" width="9.140625" style="53"/>
    <col min="2567" max="2567" width="10.7109375" style="53" bestFit="1" customWidth="1"/>
    <col min="2568" max="2568" width="11" style="53" customWidth="1"/>
    <col min="2569" max="2569" width="11.42578125" style="53" customWidth="1"/>
    <col min="2570" max="2817" width="9.140625" style="53"/>
    <col min="2818" max="2818" width="17.7109375" style="53" customWidth="1"/>
    <col min="2819" max="2819" width="9.140625" style="53"/>
    <col min="2820" max="2820" width="9.5703125" style="53" bestFit="1" customWidth="1"/>
    <col min="2821" max="2821" width="18" style="53" customWidth="1"/>
    <col min="2822" max="2822" width="9.140625" style="53"/>
    <col min="2823" max="2823" width="10.7109375" style="53" bestFit="1" customWidth="1"/>
    <col min="2824" max="2824" width="11" style="53" customWidth="1"/>
    <col min="2825" max="2825" width="11.42578125" style="53" customWidth="1"/>
    <col min="2826" max="3073" width="9.140625" style="53"/>
    <col min="3074" max="3074" width="17.7109375" style="53" customWidth="1"/>
    <col min="3075" max="3075" width="9.140625" style="53"/>
    <col min="3076" max="3076" width="9.5703125" style="53" bestFit="1" customWidth="1"/>
    <col min="3077" max="3077" width="18" style="53" customWidth="1"/>
    <col min="3078" max="3078" width="9.140625" style="53"/>
    <col min="3079" max="3079" width="10.7109375" style="53" bestFit="1" customWidth="1"/>
    <col min="3080" max="3080" width="11" style="53" customWidth="1"/>
    <col min="3081" max="3081" width="11.42578125" style="53" customWidth="1"/>
    <col min="3082" max="3329" width="9.140625" style="53"/>
    <col min="3330" max="3330" width="17.7109375" style="53" customWidth="1"/>
    <col min="3331" max="3331" width="9.140625" style="53"/>
    <col min="3332" max="3332" width="9.5703125" style="53" bestFit="1" customWidth="1"/>
    <col min="3333" max="3333" width="18" style="53" customWidth="1"/>
    <col min="3334" max="3334" width="9.140625" style="53"/>
    <col min="3335" max="3335" width="10.7109375" style="53" bestFit="1" customWidth="1"/>
    <col min="3336" max="3336" width="11" style="53" customWidth="1"/>
    <col min="3337" max="3337" width="11.42578125" style="53" customWidth="1"/>
    <col min="3338" max="3585" width="9.140625" style="53"/>
    <col min="3586" max="3586" width="17.7109375" style="53" customWidth="1"/>
    <col min="3587" max="3587" width="9.140625" style="53"/>
    <col min="3588" max="3588" width="9.5703125" style="53" bestFit="1" customWidth="1"/>
    <col min="3589" max="3589" width="18" style="53" customWidth="1"/>
    <col min="3590" max="3590" width="9.140625" style="53"/>
    <col min="3591" max="3591" width="10.7109375" style="53" bestFit="1" customWidth="1"/>
    <col min="3592" max="3592" width="11" style="53" customWidth="1"/>
    <col min="3593" max="3593" width="11.42578125" style="53" customWidth="1"/>
    <col min="3594" max="3841" width="9.140625" style="53"/>
    <col min="3842" max="3842" width="17.7109375" style="53" customWidth="1"/>
    <col min="3843" max="3843" width="9.140625" style="53"/>
    <col min="3844" max="3844" width="9.5703125" style="53" bestFit="1" customWidth="1"/>
    <col min="3845" max="3845" width="18" style="53" customWidth="1"/>
    <col min="3846" max="3846" width="9.140625" style="53"/>
    <col min="3847" max="3847" width="10.7109375" style="53" bestFit="1" customWidth="1"/>
    <col min="3848" max="3848" width="11" style="53" customWidth="1"/>
    <col min="3849" max="3849" width="11.42578125" style="53" customWidth="1"/>
    <col min="3850" max="4097" width="9.140625" style="53"/>
    <col min="4098" max="4098" width="17.7109375" style="53" customWidth="1"/>
    <col min="4099" max="4099" width="9.140625" style="53"/>
    <col min="4100" max="4100" width="9.5703125" style="53" bestFit="1" customWidth="1"/>
    <col min="4101" max="4101" width="18" style="53" customWidth="1"/>
    <col min="4102" max="4102" width="9.140625" style="53"/>
    <col min="4103" max="4103" width="10.7109375" style="53" bestFit="1" customWidth="1"/>
    <col min="4104" max="4104" width="11" style="53" customWidth="1"/>
    <col min="4105" max="4105" width="11.42578125" style="53" customWidth="1"/>
    <col min="4106" max="4353" width="9.140625" style="53"/>
    <col min="4354" max="4354" width="17.7109375" style="53" customWidth="1"/>
    <col min="4355" max="4355" width="9.140625" style="53"/>
    <col min="4356" max="4356" width="9.5703125" style="53" bestFit="1" customWidth="1"/>
    <col min="4357" max="4357" width="18" style="53" customWidth="1"/>
    <col min="4358" max="4358" width="9.140625" style="53"/>
    <col min="4359" max="4359" width="10.7109375" style="53" bestFit="1" customWidth="1"/>
    <col min="4360" max="4360" width="11" style="53" customWidth="1"/>
    <col min="4361" max="4361" width="11.42578125" style="53" customWidth="1"/>
    <col min="4362" max="4609" width="9.140625" style="53"/>
    <col min="4610" max="4610" width="17.7109375" style="53" customWidth="1"/>
    <col min="4611" max="4611" width="9.140625" style="53"/>
    <col min="4612" max="4612" width="9.5703125" style="53" bestFit="1" customWidth="1"/>
    <col min="4613" max="4613" width="18" style="53" customWidth="1"/>
    <col min="4614" max="4614" width="9.140625" style="53"/>
    <col min="4615" max="4615" width="10.7109375" style="53" bestFit="1" customWidth="1"/>
    <col min="4616" max="4616" width="11" style="53" customWidth="1"/>
    <col min="4617" max="4617" width="11.42578125" style="53" customWidth="1"/>
    <col min="4618" max="4865" width="9.140625" style="53"/>
    <col min="4866" max="4866" width="17.7109375" style="53" customWidth="1"/>
    <col min="4867" max="4867" width="9.140625" style="53"/>
    <col min="4868" max="4868" width="9.5703125" style="53" bestFit="1" customWidth="1"/>
    <col min="4869" max="4869" width="18" style="53" customWidth="1"/>
    <col min="4870" max="4870" width="9.140625" style="53"/>
    <col min="4871" max="4871" width="10.7109375" style="53" bestFit="1" customWidth="1"/>
    <col min="4872" max="4872" width="11" style="53" customWidth="1"/>
    <col min="4873" max="4873" width="11.42578125" style="53" customWidth="1"/>
    <col min="4874" max="5121" width="9.140625" style="53"/>
    <col min="5122" max="5122" width="17.7109375" style="53" customWidth="1"/>
    <col min="5123" max="5123" width="9.140625" style="53"/>
    <col min="5124" max="5124" width="9.5703125" style="53" bestFit="1" customWidth="1"/>
    <col min="5125" max="5125" width="18" style="53" customWidth="1"/>
    <col min="5126" max="5126" width="9.140625" style="53"/>
    <col min="5127" max="5127" width="10.7109375" style="53" bestFit="1" customWidth="1"/>
    <col min="5128" max="5128" width="11" style="53" customWidth="1"/>
    <col min="5129" max="5129" width="11.42578125" style="53" customWidth="1"/>
    <col min="5130" max="5377" width="9.140625" style="53"/>
    <col min="5378" max="5378" width="17.7109375" style="53" customWidth="1"/>
    <col min="5379" max="5379" width="9.140625" style="53"/>
    <col min="5380" max="5380" width="9.5703125" style="53" bestFit="1" customWidth="1"/>
    <col min="5381" max="5381" width="18" style="53" customWidth="1"/>
    <col min="5382" max="5382" width="9.140625" style="53"/>
    <col min="5383" max="5383" width="10.7109375" style="53" bestFit="1" customWidth="1"/>
    <col min="5384" max="5384" width="11" style="53" customWidth="1"/>
    <col min="5385" max="5385" width="11.42578125" style="53" customWidth="1"/>
    <col min="5386" max="5633" width="9.140625" style="53"/>
    <col min="5634" max="5634" width="17.7109375" style="53" customWidth="1"/>
    <col min="5635" max="5635" width="9.140625" style="53"/>
    <col min="5636" max="5636" width="9.5703125" style="53" bestFit="1" customWidth="1"/>
    <col min="5637" max="5637" width="18" style="53" customWidth="1"/>
    <col min="5638" max="5638" width="9.140625" style="53"/>
    <col min="5639" max="5639" width="10.7109375" style="53" bestFit="1" customWidth="1"/>
    <col min="5640" max="5640" width="11" style="53" customWidth="1"/>
    <col min="5641" max="5641" width="11.42578125" style="53" customWidth="1"/>
    <col min="5642" max="5889" width="9.140625" style="53"/>
    <col min="5890" max="5890" width="17.7109375" style="53" customWidth="1"/>
    <col min="5891" max="5891" width="9.140625" style="53"/>
    <col min="5892" max="5892" width="9.5703125" style="53" bestFit="1" customWidth="1"/>
    <col min="5893" max="5893" width="18" style="53" customWidth="1"/>
    <col min="5894" max="5894" width="9.140625" style="53"/>
    <col min="5895" max="5895" width="10.7109375" style="53" bestFit="1" customWidth="1"/>
    <col min="5896" max="5896" width="11" style="53" customWidth="1"/>
    <col min="5897" max="5897" width="11.42578125" style="53" customWidth="1"/>
    <col min="5898" max="6145" width="9.140625" style="53"/>
    <col min="6146" max="6146" width="17.7109375" style="53" customWidth="1"/>
    <col min="6147" max="6147" width="9.140625" style="53"/>
    <col min="6148" max="6148" width="9.5703125" style="53" bestFit="1" customWidth="1"/>
    <col min="6149" max="6149" width="18" style="53" customWidth="1"/>
    <col min="6150" max="6150" width="9.140625" style="53"/>
    <col min="6151" max="6151" width="10.7109375" style="53" bestFit="1" customWidth="1"/>
    <col min="6152" max="6152" width="11" style="53" customWidth="1"/>
    <col min="6153" max="6153" width="11.42578125" style="53" customWidth="1"/>
    <col min="6154" max="6401" width="9.140625" style="53"/>
    <col min="6402" max="6402" width="17.7109375" style="53" customWidth="1"/>
    <col min="6403" max="6403" width="9.140625" style="53"/>
    <col min="6404" max="6404" width="9.5703125" style="53" bestFit="1" customWidth="1"/>
    <col min="6405" max="6405" width="18" style="53" customWidth="1"/>
    <col min="6406" max="6406" width="9.140625" style="53"/>
    <col min="6407" max="6407" width="10.7109375" style="53" bestFit="1" customWidth="1"/>
    <col min="6408" max="6408" width="11" style="53" customWidth="1"/>
    <col min="6409" max="6409" width="11.42578125" style="53" customWidth="1"/>
    <col min="6410" max="6657" width="9.140625" style="53"/>
    <col min="6658" max="6658" width="17.7109375" style="53" customWidth="1"/>
    <col min="6659" max="6659" width="9.140625" style="53"/>
    <col min="6660" max="6660" width="9.5703125" style="53" bestFit="1" customWidth="1"/>
    <col min="6661" max="6661" width="18" style="53" customWidth="1"/>
    <col min="6662" max="6662" width="9.140625" style="53"/>
    <col min="6663" max="6663" width="10.7109375" style="53" bestFit="1" customWidth="1"/>
    <col min="6664" max="6664" width="11" style="53" customWidth="1"/>
    <col min="6665" max="6665" width="11.42578125" style="53" customWidth="1"/>
    <col min="6666" max="6913" width="9.140625" style="53"/>
    <col min="6914" max="6914" width="17.7109375" style="53" customWidth="1"/>
    <col min="6915" max="6915" width="9.140625" style="53"/>
    <col min="6916" max="6916" width="9.5703125" style="53" bestFit="1" customWidth="1"/>
    <col min="6917" max="6917" width="18" style="53" customWidth="1"/>
    <col min="6918" max="6918" width="9.140625" style="53"/>
    <col min="6919" max="6919" width="10.7109375" style="53" bestFit="1" customWidth="1"/>
    <col min="6920" max="6920" width="11" style="53" customWidth="1"/>
    <col min="6921" max="6921" width="11.42578125" style="53" customWidth="1"/>
    <col min="6922" max="7169" width="9.140625" style="53"/>
    <col min="7170" max="7170" width="17.7109375" style="53" customWidth="1"/>
    <col min="7171" max="7171" width="9.140625" style="53"/>
    <col min="7172" max="7172" width="9.5703125" style="53" bestFit="1" customWidth="1"/>
    <col min="7173" max="7173" width="18" style="53" customWidth="1"/>
    <col min="7174" max="7174" width="9.140625" style="53"/>
    <col min="7175" max="7175" width="10.7109375" style="53" bestFit="1" customWidth="1"/>
    <col min="7176" max="7176" width="11" style="53" customWidth="1"/>
    <col min="7177" max="7177" width="11.42578125" style="53" customWidth="1"/>
    <col min="7178" max="7425" width="9.140625" style="53"/>
    <col min="7426" max="7426" width="17.7109375" style="53" customWidth="1"/>
    <col min="7427" max="7427" width="9.140625" style="53"/>
    <col min="7428" max="7428" width="9.5703125" style="53" bestFit="1" customWidth="1"/>
    <col min="7429" max="7429" width="18" style="53" customWidth="1"/>
    <col min="7430" max="7430" width="9.140625" style="53"/>
    <col min="7431" max="7431" width="10.7109375" style="53" bestFit="1" customWidth="1"/>
    <col min="7432" max="7432" width="11" style="53" customWidth="1"/>
    <col min="7433" max="7433" width="11.42578125" style="53" customWidth="1"/>
    <col min="7434" max="7681" width="9.140625" style="53"/>
    <col min="7682" max="7682" width="17.7109375" style="53" customWidth="1"/>
    <col min="7683" max="7683" width="9.140625" style="53"/>
    <col min="7684" max="7684" width="9.5703125" style="53" bestFit="1" customWidth="1"/>
    <col min="7685" max="7685" width="18" style="53" customWidth="1"/>
    <col min="7686" max="7686" width="9.140625" style="53"/>
    <col min="7687" max="7687" width="10.7109375" style="53" bestFit="1" customWidth="1"/>
    <col min="7688" max="7688" width="11" style="53" customWidth="1"/>
    <col min="7689" max="7689" width="11.42578125" style="53" customWidth="1"/>
    <col min="7690" max="7937" width="9.140625" style="53"/>
    <col min="7938" max="7938" width="17.7109375" style="53" customWidth="1"/>
    <col min="7939" max="7939" width="9.140625" style="53"/>
    <col min="7940" max="7940" width="9.5703125" style="53" bestFit="1" customWidth="1"/>
    <col min="7941" max="7941" width="18" style="53" customWidth="1"/>
    <col min="7942" max="7942" width="9.140625" style="53"/>
    <col min="7943" max="7943" width="10.7109375" style="53" bestFit="1" customWidth="1"/>
    <col min="7944" max="7944" width="11" style="53" customWidth="1"/>
    <col min="7945" max="7945" width="11.42578125" style="53" customWidth="1"/>
    <col min="7946" max="8193" width="9.140625" style="53"/>
    <col min="8194" max="8194" width="17.7109375" style="53" customWidth="1"/>
    <col min="8195" max="8195" width="9.140625" style="53"/>
    <col min="8196" max="8196" width="9.5703125" style="53" bestFit="1" customWidth="1"/>
    <col min="8197" max="8197" width="18" style="53" customWidth="1"/>
    <col min="8198" max="8198" width="9.140625" style="53"/>
    <col min="8199" max="8199" width="10.7109375" style="53" bestFit="1" customWidth="1"/>
    <col min="8200" max="8200" width="11" style="53" customWidth="1"/>
    <col min="8201" max="8201" width="11.42578125" style="53" customWidth="1"/>
    <col min="8202" max="8449" width="9.140625" style="53"/>
    <col min="8450" max="8450" width="17.7109375" style="53" customWidth="1"/>
    <col min="8451" max="8451" width="9.140625" style="53"/>
    <col min="8452" max="8452" width="9.5703125" style="53" bestFit="1" customWidth="1"/>
    <col min="8453" max="8453" width="18" style="53" customWidth="1"/>
    <col min="8454" max="8454" width="9.140625" style="53"/>
    <col min="8455" max="8455" width="10.7109375" style="53" bestFit="1" customWidth="1"/>
    <col min="8456" max="8456" width="11" style="53" customWidth="1"/>
    <col min="8457" max="8457" width="11.42578125" style="53" customWidth="1"/>
    <col min="8458" max="8705" width="9.140625" style="53"/>
    <col min="8706" max="8706" width="17.7109375" style="53" customWidth="1"/>
    <col min="8707" max="8707" width="9.140625" style="53"/>
    <col min="8708" max="8708" width="9.5703125" style="53" bestFit="1" customWidth="1"/>
    <col min="8709" max="8709" width="18" style="53" customWidth="1"/>
    <col min="8710" max="8710" width="9.140625" style="53"/>
    <col min="8711" max="8711" width="10.7109375" style="53" bestFit="1" customWidth="1"/>
    <col min="8712" max="8712" width="11" style="53" customWidth="1"/>
    <col min="8713" max="8713" width="11.42578125" style="53" customWidth="1"/>
    <col min="8714" max="8961" width="9.140625" style="53"/>
    <col min="8962" max="8962" width="17.7109375" style="53" customWidth="1"/>
    <col min="8963" max="8963" width="9.140625" style="53"/>
    <col min="8964" max="8964" width="9.5703125" style="53" bestFit="1" customWidth="1"/>
    <col min="8965" max="8965" width="18" style="53" customWidth="1"/>
    <col min="8966" max="8966" width="9.140625" style="53"/>
    <col min="8967" max="8967" width="10.7109375" style="53" bestFit="1" customWidth="1"/>
    <col min="8968" max="8968" width="11" style="53" customWidth="1"/>
    <col min="8969" max="8969" width="11.42578125" style="53" customWidth="1"/>
    <col min="8970" max="9217" width="9.140625" style="53"/>
    <col min="9218" max="9218" width="17.7109375" style="53" customWidth="1"/>
    <col min="9219" max="9219" width="9.140625" style="53"/>
    <col min="9220" max="9220" width="9.5703125" style="53" bestFit="1" customWidth="1"/>
    <col min="9221" max="9221" width="18" style="53" customWidth="1"/>
    <col min="9222" max="9222" width="9.140625" style="53"/>
    <col min="9223" max="9223" width="10.7109375" style="53" bestFit="1" customWidth="1"/>
    <col min="9224" max="9224" width="11" style="53" customWidth="1"/>
    <col min="9225" max="9225" width="11.42578125" style="53" customWidth="1"/>
    <col min="9226" max="9473" width="9.140625" style="53"/>
    <col min="9474" max="9474" width="17.7109375" style="53" customWidth="1"/>
    <col min="9475" max="9475" width="9.140625" style="53"/>
    <col min="9476" max="9476" width="9.5703125" style="53" bestFit="1" customWidth="1"/>
    <col min="9477" max="9477" width="18" style="53" customWidth="1"/>
    <col min="9478" max="9478" width="9.140625" style="53"/>
    <col min="9479" max="9479" width="10.7109375" style="53" bestFit="1" customWidth="1"/>
    <col min="9480" max="9480" width="11" style="53" customWidth="1"/>
    <col min="9481" max="9481" width="11.42578125" style="53" customWidth="1"/>
    <col min="9482" max="9729" width="9.140625" style="53"/>
    <col min="9730" max="9730" width="17.7109375" style="53" customWidth="1"/>
    <col min="9731" max="9731" width="9.140625" style="53"/>
    <col min="9732" max="9732" width="9.5703125" style="53" bestFit="1" customWidth="1"/>
    <col min="9733" max="9733" width="18" style="53" customWidth="1"/>
    <col min="9734" max="9734" width="9.140625" style="53"/>
    <col min="9735" max="9735" width="10.7109375" style="53" bestFit="1" customWidth="1"/>
    <col min="9736" max="9736" width="11" style="53" customWidth="1"/>
    <col min="9737" max="9737" width="11.42578125" style="53" customWidth="1"/>
    <col min="9738" max="9985" width="9.140625" style="53"/>
    <col min="9986" max="9986" width="17.7109375" style="53" customWidth="1"/>
    <col min="9987" max="9987" width="9.140625" style="53"/>
    <col min="9988" max="9988" width="9.5703125" style="53" bestFit="1" customWidth="1"/>
    <col min="9989" max="9989" width="18" style="53" customWidth="1"/>
    <col min="9990" max="9990" width="9.140625" style="53"/>
    <col min="9991" max="9991" width="10.7109375" style="53" bestFit="1" customWidth="1"/>
    <col min="9992" max="9992" width="11" style="53" customWidth="1"/>
    <col min="9993" max="9993" width="11.42578125" style="53" customWidth="1"/>
    <col min="9994" max="10241" width="9.140625" style="53"/>
    <col min="10242" max="10242" width="17.7109375" style="53" customWidth="1"/>
    <col min="10243" max="10243" width="9.140625" style="53"/>
    <col min="10244" max="10244" width="9.5703125" style="53" bestFit="1" customWidth="1"/>
    <col min="10245" max="10245" width="18" style="53" customWidth="1"/>
    <col min="10246" max="10246" width="9.140625" style="53"/>
    <col min="10247" max="10247" width="10.7109375" style="53" bestFit="1" customWidth="1"/>
    <col min="10248" max="10248" width="11" style="53" customWidth="1"/>
    <col min="10249" max="10249" width="11.42578125" style="53" customWidth="1"/>
    <col min="10250" max="10497" width="9.140625" style="53"/>
    <col min="10498" max="10498" width="17.7109375" style="53" customWidth="1"/>
    <col min="10499" max="10499" width="9.140625" style="53"/>
    <col min="10500" max="10500" width="9.5703125" style="53" bestFit="1" customWidth="1"/>
    <col min="10501" max="10501" width="18" style="53" customWidth="1"/>
    <col min="10502" max="10502" width="9.140625" style="53"/>
    <col min="10503" max="10503" width="10.7109375" style="53" bestFit="1" customWidth="1"/>
    <col min="10504" max="10504" width="11" style="53" customWidth="1"/>
    <col min="10505" max="10505" width="11.42578125" style="53" customWidth="1"/>
    <col min="10506" max="10753" width="9.140625" style="53"/>
    <col min="10754" max="10754" width="17.7109375" style="53" customWidth="1"/>
    <col min="10755" max="10755" width="9.140625" style="53"/>
    <col min="10756" max="10756" width="9.5703125" style="53" bestFit="1" customWidth="1"/>
    <col min="10757" max="10757" width="18" style="53" customWidth="1"/>
    <col min="10758" max="10758" width="9.140625" style="53"/>
    <col min="10759" max="10759" width="10.7109375" style="53" bestFit="1" customWidth="1"/>
    <col min="10760" max="10760" width="11" style="53" customWidth="1"/>
    <col min="10761" max="10761" width="11.42578125" style="53" customWidth="1"/>
    <col min="10762" max="11009" width="9.140625" style="53"/>
    <col min="11010" max="11010" width="17.7109375" style="53" customWidth="1"/>
    <col min="11011" max="11011" width="9.140625" style="53"/>
    <col min="11012" max="11012" width="9.5703125" style="53" bestFit="1" customWidth="1"/>
    <col min="11013" max="11013" width="18" style="53" customWidth="1"/>
    <col min="11014" max="11014" width="9.140625" style="53"/>
    <col min="11015" max="11015" width="10.7109375" style="53" bestFit="1" customWidth="1"/>
    <col min="11016" max="11016" width="11" style="53" customWidth="1"/>
    <col min="11017" max="11017" width="11.42578125" style="53" customWidth="1"/>
    <col min="11018" max="11265" width="9.140625" style="53"/>
    <col min="11266" max="11266" width="17.7109375" style="53" customWidth="1"/>
    <col min="11267" max="11267" width="9.140625" style="53"/>
    <col min="11268" max="11268" width="9.5703125" style="53" bestFit="1" customWidth="1"/>
    <col min="11269" max="11269" width="18" style="53" customWidth="1"/>
    <col min="11270" max="11270" width="9.140625" style="53"/>
    <col min="11271" max="11271" width="10.7109375" style="53" bestFit="1" customWidth="1"/>
    <col min="11272" max="11272" width="11" style="53" customWidth="1"/>
    <col min="11273" max="11273" width="11.42578125" style="53" customWidth="1"/>
    <col min="11274" max="11521" width="9.140625" style="53"/>
    <col min="11522" max="11522" width="17.7109375" style="53" customWidth="1"/>
    <col min="11523" max="11523" width="9.140625" style="53"/>
    <col min="11524" max="11524" width="9.5703125" style="53" bestFit="1" customWidth="1"/>
    <col min="11525" max="11525" width="18" style="53" customWidth="1"/>
    <col min="11526" max="11526" width="9.140625" style="53"/>
    <col min="11527" max="11527" width="10.7109375" style="53" bestFit="1" customWidth="1"/>
    <col min="11528" max="11528" width="11" style="53" customWidth="1"/>
    <col min="11529" max="11529" width="11.42578125" style="53" customWidth="1"/>
    <col min="11530" max="11777" width="9.140625" style="53"/>
    <col min="11778" max="11778" width="17.7109375" style="53" customWidth="1"/>
    <col min="11779" max="11779" width="9.140625" style="53"/>
    <col min="11780" max="11780" width="9.5703125" style="53" bestFit="1" customWidth="1"/>
    <col min="11781" max="11781" width="18" style="53" customWidth="1"/>
    <col min="11782" max="11782" width="9.140625" style="53"/>
    <col min="11783" max="11783" width="10.7109375" style="53" bestFit="1" customWidth="1"/>
    <col min="11784" max="11784" width="11" style="53" customWidth="1"/>
    <col min="11785" max="11785" width="11.42578125" style="53" customWidth="1"/>
    <col min="11786" max="12033" width="9.140625" style="53"/>
    <col min="12034" max="12034" width="17.7109375" style="53" customWidth="1"/>
    <col min="12035" max="12035" width="9.140625" style="53"/>
    <col min="12036" max="12036" width="9.5703125" style="53" bestFit="1" customWidth="1"/>
    <col min="12037" max="12037" width="18" style="53" customWidth="1"/>
    <col min="12038" max="12038" width="9.140625" style="53"/>
    <col min="12039" max="12039" width="10.7109375" style="53" bestFit="1" customWidth="1"/>
    <col min="12040" max="12040" width="11" style="53" customWidth="1"/>
    <col min="12041" max="12041" width="11.42578125" style="53" customWidth="1"/>
    <col min="12042" max="12289" width="9.140625" style="53"/>
    <col min="12290" max="12290" width="17.7109375" style="53" customWidth="1"/>
    <col min="12291" max="12291" width="9.140625" style="53"/>
    <col min="12292" max="12292" width="9.5703125" style="53" bestFit="1" customWidth="1"/>
    <col min="12293" max="12293" width="18" style="53" customWidth="1"/>
    <col min="12294" max="12294" width="9.140625" style="53"/>
    <col min="12295" max="12295" width="10.7109375" style="53" bestFit="1" customWidth="1"/>
    <col min="12296" max="12296" width="11" style="53" customWidth="1"/>
    <col min="12297" max="12297" width="11.42578125" style="53" customWidth="1"/>
    <col min="12298" max="12545" width="9.140625" style="53"/>
    <col min="12546" max="12546" width="17.7109375" style="53" customWidth="1"/>
    <col min="12547" max="12547" width="9.140625" style="53"/>
    <col min="12548" max="12548" width="9.5703125" style="53" bestFit="1" customWidth="1"/>
    <col min="12549" max="12549" width="18" style="53" customWidth="1"/>
    <col min="12550" max="12550" width="9.140625" style="53"/>
    <col min="12551" max="12551" width="10.7109375" style="53" bestFit="1" customWidth="1"/>
    <col min="12552" max="12552" width="11" style="53" customWidth="1"/>
    <col min="12553" max="12553" width="11.42578125" style="53" customWidth="1"/>
    <col min="12554" max="12801" width="9.140625" style="53"/>
    <col min="12802" max="12802" width="17.7109375" style="53" customWidth="1"/>
    <col min="12803" max="12803" width="9.140625" style="53"/>
    <col min="12804" max="12804" width="9.5703125" style="53" bestFit="1" customWidth="1"/>
    <col min="12805" max="12805" width="18" style="53" customWidth="1"/>
    <col min="12806" max="12806" width="9.140625" style="53"/>
    <col min="12807" max="12807" width="10.7109375" style="53" bestFit="1" customWidth="1"/>
    <col min="12808" max="12808" width="11" style="53" customWidth="1"/>
    <col min="12809" max="12809" width="11.42578125" style="53" customWidth="1"/>
    <col min="12810" max="13057" width="9.140625" style="53"/>
    <col min="13058" max="13058" width="17.7109375" style="53" customWidth="1"/>
    <col min="13059" max="13059" width="9.140625" style="53"/>
    <col min="13060" max="13060" width="9.5703125" style="53" bestFit="1" customWidth="1"/>
    <col min="13061" max="13061" width="18" style="53" customWidth="1"/>
    <col min="13062" max="13062" width="9.140625" style="53"/>
    <col min="13063" max="13063" width="10.7109375" style="53" bestFit="1" customWidth="1"/>
    <col min="13064" max="13064" width="11" style="53" customWidth="1"/>
    <col min="13065" max="13065" width="11.42578125" style="53" customWidth="1"/>
    <col min="13066" max="13313" width="9.140625" style="53"/>
    <col min="13314" max="13314" width="17.7109375" style="53" customWidth="1"/>
    <col min="13315" max="13315" width="9.140625" style="53"/>
    <col min="13316" max="13316" width="9.5703125" style="53" bestFit="1" customWidth="1"/>
    <col min="13317" max="13317" width="18" style="53" customWidth="1"/>
    <col min="13318" max="13318" width="9.140625" style="53"/>
    <col min="13319" max="13319" width="10.7109375" style="53" bestFit="1" customWidth="1"/>
    <col min="13320" max="13320" width="11" style="53" customWidth="1"/>
    <col min="13321" max="13321" width="11.42578125" style="53" customWidth="1"/>
    <col min="13322" max="13569" width="9.140625" style="53"/>
    <col min="13570" max="13570" width="17.7109375" style="53" customWidth="1"/>
    <col min="13571" max="13571" width="9.140625" style="53"/>
    <col min="13572" max="13572" width="9.5703125" style="53" bestFit="1" customWidth="1"/>
    <col min="13573" max="13573" width="18" style="53" customWidth="1"/>
    <col min="13574" max="13574" width="9.140625" style="53"/>
    <col min="13575" max="13575" width="10.7109375" style="53" bestFit="1" customWidth="1"/>
    <col min="13576" max="13576" width="11" style="53" customWidth="1"/>
    <col min="13577" max="13577" width="11.42578125" style="53" customWidth="1"/>
    <col min="13578" max="13825" width="9.140625" style="53"/>
    <col min="13826" max="13826" width="17.7109375" style="53" customWidth="1"/>
    <col min="13827" max="13827" width="9.140625" style="53"/>
    <col min="13828" max="13828" width="9.5703125" style="53" bestFit="1" customWidth="1"/>
    <col min="13829" max="13829" width="18" style="53" customWidth="1"/>
    <col min="13830" max="13830" width="9.140625" style="53"/>
    <col min="13831" max="13831" width="10.7109375" style="53" bestFit="1" customWidth="1"/>
    <col min="13832" max="13832" width="11" style="53" customWidth="1"/>
    <col min="13833" max="13833" width="11.42578125" style="53" customWidth="1"/>
    <col min="13834" max="14081" width="9.140625" style="53"/>
    <col min="14082" max="14082" width="17.7109375" style="53" customWidth="1"/>
    <col min="14083" max="14083" width="9.140625" style="53"/>
    <col min="14084" max="14084" width="9.5703125" style="53" bestFit="1" customWidth="1"/>
    <col min="14085" max="14085" width="18" style="53" customWidth="1"/>
    <col min="14086" max="14086" width="9.140625" style="53"/>
    <col min="14087" max="14087" width="10.7109375" style="53" bestFit="1" customWidth="1"/>
    <col min="14088" max="14088" width="11" style="53" customWidth="1"/>
    <col min="14089" max="14089" width="11.42578125" style="53" customWidth="1"/>
    <col min="14090" max="14337" width="9.140625" style="53"/>
    <col min="14338" max="14338" width="17.7109375" style="53" customWidth="1"/>
    <col min="14339" max="14339" width="9.140625" style="53"/>
    <col min="14340" max="14340" width="9.5703125" style="53" bestFit="1" customWidth="1"/>
    <col min="14341" max="14341" width="18" style="53" customWidth="1"/>
    <col min="14342" max="14342" width="9.140625" style="53"/>
    <col min="14343" max="14343" width="10.7109375" style="53" bestFit="1" customWidth="1"/>
    <col min="14344" max="14344" width="11" style="53" customWidth="1"/>
    <col min="14345" max="14345" width="11.42578125" style="53" customWidth="1"/>
    <col min="14346" max="14593" width="9.140625" style="53"/>
    <col min="14594" max="14594" width="17.7109375" style="53" customWidth="1"/>
    <col min="14595" max="14595" width="9.140625" style="53"/>
    <col min="14596" max="14596" width="9.5703125" style="53" bestFit="1" customWidth="1"/>
    <col min="14597" max="14597" width="18" style="53" customWidth="1"/>
    <col min="14598" max="14598" width="9.140625" style="53"/>
    <col min="14599" max="14599" width="10.7109375" style="53" bestFit="1" customWidth="1"/>
    <col min="14600" max="14600" width="11" style="53" customWidth="1"/>
    <col min="14601" max="14601" width="11.42578125" style="53" customWidth="1"/>
    <col min="14602" max="14849" width="9.140625" style="53"/>
    <col min="14850" max="14850" width="17.7109375" style="53" customWidth="1"/>
    <col min="14851" max="14851" width="9.140625" style="53"/>
    <col min="14852" max="14852" width="9.5703125" style="53" bestFit="1" customWidth="1"/>
    <col min="14853" max="14853" width="18" style="53" customWidth="1"/>
    <col min="14854" max="14854" width="9.140625" style="53"/>
    <col min="14855" max="14855" width="10.7109375" style="53" bestFit="1" customWidth="1"/>
    <col min="14856" max="14856" width="11" style="53" customWidth="1"/>
    <col min="14857" max="14857" width="11.42578125" style="53" customWidth="1"/>
    <col min="14858" max="15105" width="9.140625" style="53"/>
    <col min="15106" max="15106" width="17.7109375" style="53" customWidth="1"/>
    <col min="15107" max="15107" width="9.140625" style="53"/>
    <col min="15108" max="15108" width="9.5703125" style="53" bestFit="1" customWidth="1"/>
    <col min="15109" max="15109" width="18" style="53" customWidth="1"/>
    <col min="15110" max="15110" width="9.140625" style="53"/>
    <col min="15111" max="15111" width="10.7109375" style="53" bestFit="1" customWidth="1"/>
    <col min="15112" max="15112" width="11" style="53" customWidth="1"/>
    <col min="15113" max="15113" width="11.42578125" style="53" customWidth="1"/>
    <col min="15114" max="15361" width="9.140625" style="53"/>
    <col min="15362" max="15362" width="17.7109375" style="53" customWidth="1"/>
    <col min="15363" max="15363" width="9.140625" style="53"/>
    <col min="15364" max="15364" width="9.5703125" style="53" bestFit="1" customWidth="1"/>
    <col min="15365" max="15365" width="18" style="53" customWidth="1"/>
    <col min="15366" max="15366" width="9.140625" style="53"/>
    <col min="15367" max="15367" width="10.7109375" style="53" bestFit="1" customWidth="1"/>
    <col min="15368" max="15368" width="11" style="53" customWidth="1"/>
    <col min="15369" max="15369" width="11.42578125" style="53" customWidth="1"/>
    <col min="15370" max="15617" width="9.140625" style="53"/>
    <col min="15618" max="15618" width="17.7109375" style="53" customWidth="1"/>
    <col min="15619" max="15619" width="9.140625" style="53"/>
    <col min="15620" max="15620" width="9.5703125" style="53" bestFit="1" customWidth="1"/>
    <col min="15621" max="15621" width="18" style="53" customWidth="1"/>
    <col min="15622" max="15622" width="9.140625" style="53"/>
    <col min="15623" max="15623" width="10.7109375" style="53" bestFit="1" customWidth="1"/>
    <col min="15624" max="15624" width="11" style="53" customWidth="1"/>
    <col min="15625" max="15625" width="11.42578125" style="53" customWidth="1"/>
    <col min="15626" max="15873" width="9.140625" style="53"/>
    <col min="15874" max="15874" width="17.7109375" style="53" customWidth="1"/>
    <col min="15875" max="15875" width="9.140625" style="53"/>
    <col min="15876" max="15876" width="9.5703125" style="53" bestFit="1" customWidth="1"/>
    <col min="15877" max="15877" width="18" style="53" customWidth="1"/>
    <col min="15878" max="15878" width="9.140625" style="53"/>
    <col min="15879" max="15879" width="10.7109375" style="53" bestFit="1" customWidth="1"/>
    <col min="15880" max="15880" width="11" style="53" customWidth="1"/>
    <col min="15881" max="15881" width="11.42578125" style="53" customWidth="1"/>
    <col min="15882" max="16129" width="9.140625" style="53"/>
    <col min="16130" max="16130" width="17.7109375" style="53" customWidth="1"/>
    <col min="16131" max="16131" width="9.140625" style="53"/>
    <col min="16132" max="16132" width="9.5703125" style="53" bestFit="1" customWidth="1"/>
    <col min="16133" max="16133" width="18" style="53" customWidth="1"/>
    <col min="16134" max="16134" width="9.140625" style="53"/>
    <col min="16135" max="16135" width="10.7109375" style="53" bestFit="1" customWidth="1"/>
    <col min="16136" max="16136" width="11" style="53" customWidth="1"/>
    <col min="16137" max="16137" width="11.42578125" style="53" customWidth="1"/>
    <col min="16138" max="16384" width="9.140625" style="53"/>
  </cols>
  <sheetData>
    <row r="1" spans="1:14" ht="30.6" customHeight="1" x14ac:dyDescent="0.3">
      <c r="A1" s="110" t="s">
        <v>102</v>
      </c>
      <c r="B1" s="110"/>
      <c r="C1" s="110"/>
      <c r="D1" s="110"/>
      <c r="E1" s="110"/>
      <c r="F1" s="110"/>
      <c r="G1" s="110"/>
      <c r="H1" s="110"/>
      <c r="I1" s="110"/>
      <c r="M1" s="109" t="s">
        <v>120</v>
      </c>
      <c r="N1" s="109"/>
    </row>
    <row r="2" spans="1:14" ht="17.45" x14ac:dyDescent="0.3">
      <c r="A2" s="54"/>
      <c r="B2" s="55"/>
      <c r="C2" s="55"/>
      <c r="D2" s="55"/>
      <c r="E2" s="55"/>
      <c r="F2" s="55"/>
      <c r="G2" s="55"/>
      <c r="H2" s="55"/>
      <c r="I2" s="54"/>
      <c r="K2" s="56"/>
    </row>
    <row r="3" spans="1:14" ht="13.15" x14ac:dyDescent="0.25">
      <c r="A3" s="54"/>
      <c r="B3" s="111" t="s">
        <v>91</v>
      </c>
      <c r="C3" s="111"/>
      <c r="D3" s="111"/>
      <c r="E3" s="111"/>
      <c r="F3" s="111"/>
      <c r="G3" s="111"/>
      <c r="H3" s="111"/>
      <c r="I3" s="54"/>
    </row>
    <row r="4" spans="1:14" ht="13.15" x14ac:dyDescent="0.25">
      <c r="A4" s="57"/>
      <c r="B4" s="57"/>
      <c r="C4" s="57"/>
      <c r="D4" s="57"/>
      <c r="E4" s="57"/>
      <c r="F4" s="57"/>
      <c r="G4" s="57"/>
      <c r="H4" s="57"/>
      <c r="I4" s="54"/>
    </row>
    <row r="5" spans="1:14" ht="13.15" x14ac:dyDescent="0.25">
      <c r="A5" s="54"/>
      <c r="B5" s="58" t="s">
        <v>103</v>
      </c>
      <c r="C5" s="57"/>
      <c r="D5" s="54"/>
      <c r="E5" s="54"/>
      <c r="F5" s="59">
        <f>AVERAGE(F17:F39)</f>
        <v>4800.0157391304383</v>
      </c>
      <c r="G5" s="60">
        <f>((D39/D16)^(1/23)-1)</f>
        <v>1.2588859149935683E-2</v>
      </c>
      <c r="H5" s="54"/>
      <c r="I5" s="54"/>
    </row>
    <row r="6" spans="1:14" ht="13.15" x14ac:dyDescent="0.25">
      <c r="A6" s="54"/>
      <c r="B6" s="58"/>
      <c r="C6" s="57"/>
      <c r="D6" s="54"/>
      <c r="E6" s="54"/>
      <c r="F6" s="59"/>
      <c r="G6" s="60"/>
      <c r="H6" s="54"/>
      <c r="I6" s="54"/>
    </row>
    <row r="7" spans="1:14" ht="13.15" x14ac:dyDescent="0.25">
      <c r="A7" s="54"/>
      <c r="B7" s="58" t="s">
        <v>92</v>
      </c>
      <c r="C7" s="57"/>
      <c r="D7" s="54"/>
      <c r="E7" s="54"/>
      <c r="F7" s="59">
        <f>AVERAGE(C46:C54)</f>
        <v>5449.3010048689193</v>
      </c>
      <c r="G7" s="60">
        <f>+(B54/B45)^(1/9)-1</f>
        <v>1.1647588019654931E-2</v>
      </c>
      <c r="H7" s="54"/>
      <c r="I7" s="54"/>
    </row>
    <row r="8" spans="1:14" ht="13.15" x14ac:dyDescent="0.25">
      <c r="A8" s="54"/>
      <c r="B8" s="58" t="s">
        <v>93</v>
      </c>
      <c r="C8" s="57"/>
      <c r="D8" s="54"/>
      <c r="E8" s="54"/>
      <c r="F8" s="59">
        <f>AVERAGE(F46:F54)</f>
        <v>5244.8735312668332</v>
      </c>
      <c r="G8" s="60">
        <f>(E54/E45)^(1/9)-1</f>
        <v>1.1092254354500231E-2</v>
      </c>
      <c r="H8" s="54"/>
      <c r="I8" s="60"/>
    </row>
    <row r="9" spans="1:14" ht="13.15" x14ac:dyDescent="0.25">
      <c r="A9" s="57"/>
      <c r="B9" s="54"/>
      <c r="C9" s="54"/>
      <c r="D9" s="54"/>
      <c r="E9" s="54"/>
      <c r="F9" s="54"/>
      <c r="G9" s="54"/>
      <c r="H9" s="57"/>
      <c r="I9" s="54"/>
    </row>
    <row r="10" spans="1:14" ht="13.15" x14ac:dyDescent="0.25">
      <c r="A10" s="54"/>
      <c r="B10" s="112" t="s">
        <v>94</v>
      </c>
      <c r="C10" s="112"/>
      <c r="D10" s="112"/>
      <c r="E10" s="112"/>
      <c r="F10" s="112"/>
      <c r="G10" s="112"/>
      <c r="H10" s="112"/>
      <c r="I10" s="54"/>
    </row>
    <row r="11" spans="1:14" ht="13.15" x14ac:dyDescent="0.25">
      <c r="A11" s="61"/>
      <c r="B11" s="62"/>
      <c r="C11" s="62"/>
      <c r="D11" s="63"/>
      <c r="E11" s="63"/>
      <c r="F11" s="63"/>
      <c r="G11" s="63"/>
      <c r="H11" s="63"/>
      <c r="I11" s="54"/>
    </row>
    <row r="12" spans="1:14" ht="13.15" x14ac:dyDescent="0.25">
      <c r="A12" s="57"/>
      <c r="B12" s="57"/>
      <c r="C12" s="57"/>
      <c r="D12" s="64"/>
      <c r="E12" s="57"/>
      <c r="F12" s="62" t="s">
        <v>95</v>
      </c>
      <c r="G12" s="62"/>
      <c r="H12" s="62"/>
      <c r="I12" s="54"/>
    </row>
    <row r="13" spans="1:14" ht="13.15" x14ac:dyDescent="0.25">
      <c r="A13" s="57"/>
      <c r="B13" s="57"/>
      <c r="C13" s="64"/>
      <c r="D13" s="65"/>
      <c r="E13" s="66"/>
      <c r="F13" s="67" t="s">
        <v>96</v>
      </c>
      <c r="G13" s="57"/>
      <c r="H13" s="64" t="s">
        <v>97</v>
      </c>
      <c r="I13" s="54"/>
    </row>
    <row r="14" spans="1:14" ht="13.15" x14ac:dyDescent="0.25">
      <c r="A14" s="57"/>
      <c r="B14" s="64"/>
      <c r="C14" s="54"/>
      <c r="D14" s="59"/>
      <c r="E14" s="66"/>
      <c r="F14" s="59"/>
      <c r="G14" s="57"/>
      <c r="H14" s="60"/>
      <c r="I14" s="54"/>
    </row>
    <row r="15" spans="1:14" ht="13.15" x14ac:dyDescent="0.25">
      <c r="A15" s="57"/>
      <c r="B15" s="68">
        <v>1989</v>
      </c>
      <c r="C15" s="69"/>
      <c r="D15" s="59">
        <f>'[1]System - Annual'!$E29</f>
        <v>322958.82399999996</v>
      </c>
      <c r="E15" s="57"/>
      <c r="F15" s="59"/>
      <c r="G15" s="57"/>
      <c r="H15" s="60"/>
      <c r="I15" s="54"/>
    </row>
    <row r="16" spans="1:14" ht="13.15" x14ac:dyDescent="0.25">
      <c r="A16" s="57"/>
      <c r="B16" s="64">
        <v>1990</v>
      </c>
      <c r="C16" s="70"/>
      <c r="D16" s="59">
        <f>'[1]System - Annual'!$E30</f>
        <v>331129.12599999993</v>
      </c>
      <c r="E16" s="57"/>
      <c r="F16" s="59">
        <f>+D16-D15</f>
        <v>8170.3019999999669</v>
      </c>
      <c r="G16" s="57"/>
      <c r="H16" s="60">
        <v>-3.4431211365194225E-2</v>
      </c>
      <c r="I16" s="54"/>
    </row>
    <row r="17" spans="1:28" ht="13.15" x14ac:dyDescent="0.25">
      <c r="A17" s="57"/>
      <c r="B17" s="64">
        <v>1991</v>
      </c>
      <c r="C17" s="70"/>
      <c r="D17" s="59">
        <f>'[1]System - Annual'!$E31</f>
        <v>345158.70600000006</v>
      </c>
      <c r="E17" s="57"/>
      <c r="F17" s="59">
        <f t="shared" ref="F17:F26" si="0">+D17-D16</f>
        <v>14029.580000000133</v>
      </c>
      <c r="G17" s="57"/>
      <c r="H17" s="60">
        <f t="shared" ref="H17:H39" si="1">(D17/D16)-1</f>
        <v>4.2368909583629044E-2</v>
      </c>
      <c r="I17" s="54"/>
    </row>
    <row r="18" spans="1:28" ht="13.15" x14ac:dyDescent="0.25">
      <c r="A18" s="57"/>
      <c r="B18" s="64">
        <v>1992</v>
      </c>
      <c r="C18" s="70"/>
      <c r="D18" s="59">
        <f>'[1]System - Annual'!$E32</f>
        <v>352632.36900000001</v>
      </c>
      <c r="E18" s="57"/>
      <c r="F18" s="59">
        <f t="shared" si="0"/>
        <v>7473.6629999999423</v>
      </c>
      <c r="G18" s="57"/>
      <c r="H18" s="60">
        <f t="shared" si="1"/>
        <v>2.1652830625688901E-2</v>
      </c>
      <c r="I18" s="54"/>
      <c r="AA18" s="71"/>
      <c r="AB18" s="71"/>
    </row>
    <row r="19" spans="1:28" ht="13.15" x14ac:dyDescent="0.25">
      <c r="A19" s="57"/>
      <c r="B19" s="64">
        <v>1993</v>
      </c>
      <c r="C19" s="70"/>
      <c r="D19" s="59">
        <f>'[1]System - Annual'!$E33</f>
        <v>330203.52900000004</v>
      </c>
      <c r="E19" s="57"/>
      <c r="F19" s="59">
        <f t="shared" si="0"/>
        <v>-22428.839999999967</v>
      </c>
      <c r="G19" s="57"/>
      <c r="H19" s="60">
        <f t="shared" si="1"/>
        <v>-6.3604030632820274E-2</v>
      </c>
      <c r="I19" s="54"/>
    </row>
    <row r="20" spans="1:28" ht="13.15" x14ac:dyDescent="0.25">
      <c r="A20" s="57"/>
      <c r="B20" s="64">
        <v>1994</v>
      </c>
      <c r="C20" s="70"/>
      <c r="D20" s="59">
        <f>'[1]System - Annual'!$E34</f>
        <v>352010.95199999999</v>
      </c>
      <c r="E20" s="57"/>
      <c r="F20" s="59">
        <f t="shared" si="0"/>
        <v>21807.422999999952</v>
      </c>
      <c r="G20" s="57"/>
      <c r="H20" s="60">
        <f t="shared" si="1"/>
        <v>6.6042368069300528E-2</v>
      </c>
      <c r="I20" s="54"/>
    </row>
    <row r="21" spans="1:28" ht="13.15" x14ac:dyDescent="0.25">
      <c r="A21" s="57"/>
      <c r="B21" s="64">
        <v>1995</v>
      </c>
      <c r="C21" s="70"/>
      <c r="D21" s="59">
        <f>'[1]System - Annual'!$E35</f>
        <v>357868.43299999996</v>
      </c>
      <c r="E21" s="57"/>
      <c r="F21" s="59">
        <f t="shared" si="0"/>
        <v>5857.4809999999707</v>
      </c>
      <c r="G21" s="57"/>
      <c r="H21" s="60">
        <f t="shared" si="1"/>
        <v>1.6640053290160051E-2</v>
      </c>
      <c r="I21" s="54"/>
      <c r="AA21" s="72"/>
    </row>
    <row r="22" spans="1:28" ht="13.15" x14ac:dyDescent="0.25">
      <c r="A22" s="57"/>
      <c r="B22" s="64">
        <v>1996</v>
      </c>
      <c r="C22" s="70"/>
      <c r="D22" s="59">
        <f>'[1]System - Annual'!$E36</f>
        <v>368097.86</v>
      </c>
      <c r="E22" s="57"/>
      <c r="F22" s="59">
        <f>+D22-D21</f>
        <v>10229.427000000025</v>
      </c>
      <c r="G22" s="57"/>
      <c r="H22" s="60">
        <f t="shared" si="1"/>
        <v>2.8584323334268635E-2</v>
      </c>
      <c r="I22" s="54"/>
    </row>
    <row r="23" spans="1:28" ht="13.15" x14ac:dyDescent="0.25">
      <c r="A23" s="57"/>
      <c r="B23" s="64">
        <v>1997</v>
      </c>
      <c r="C23" s="70"/>
      <c r="D23" s="59">
        <f>'[1]System - Annual'!$E37</f>
        <v>382554.90300000005</v>
      </c>
      <c r="E23" s="57"/>
      <c r="F23" s="59">
        <f t="shared" si="0"/>
        <v>14457.043000000063</v>
      </c>
      <c r="G23" s="57"/>
      <c r="H23" s="60">
        <f t="shared" si="1"/>
        <v>3.9274998773424219E-2</v>
      </c>
      <c r="I23" s="54"/>
    </row>
    <row r="24" spans="1:28" ht="13.15" x14ac:dyDescent="0.25">
      <c r="A24" s="57"/>
      <c r="B24" s="64">
        <v>1998</v>
      </c>
      <c r="C24" s="70"/>
      <c r="D24" s="59">
        <f>'[1]System - Annual'!$E38</f>
        <v>373338.65500000009</v>
      </c>
      <c r="E24" s="57"/>
      <c r="F24" s="59">
        <f t="shared" si="0"/>
        <v>-9216.2479999999632</v>
      </c>
      <c r="G24" s="57"/>
      <c r="H24" s="60">
        <f t="shared" si="1"/>
        <v>-2.4091308012852641E-2</v>
      </c>
      <c r="I24" s="54"/>
    </row>
    <row r="25" spans="1:28" ht="13.15" x14ac:dyDescent="0.25">
      <c r="A25" s="57"/>
      <c r="B25" s="64">
        <v>1999</v>
      </c>
      <c r="C25" s="70"/>
      <c r="D25" s="59">
        <f>'[1]System - Annual'!$E39</f>
        <v>473336.22699999996</v>
      </c>
      <c r="E25" s="57"/>
      <c r="F25" s="59">
        <f t="shared" si="0"/>
        <v>99997.571999999869</v>
      </c>
      <c r="G25" s="57"/>
      <c r="H25" s="60">
        <f t="shared" si="1"/>
        <v>0.26784682127276604</v>
      </c>
      <c r="I25" s="54"/>
    </row>
    <row r="26" spans="1:28" ht="14.45" x14ac:dyDescent="0.3">
      <c r="A26" s="73"/>
      <c r="B26" s="64">
        <v>2000</v>
      </c>
      <c r="C26" s="59"/>
      <c r="D26" s="59">
        <f>'[1]System - Annual'!$E40</f>
        <v>408400.51700000005</v>
      </c>
      <c r="E26" s="74"/>
      <c r="F26" s="59">
        <f t="shared" si="0"/>
        <v>-64935.709999999905</v>
      </c>
      <c r="G26" s="57"/>
      <c r="H26" s="60">
        <f t="shared" si="1"/>
        <v>-0.13718728104029088</v>
      </c>
      <c r="I26" s="54"/>
      <c r="L26" s="75"/>
    </row>
    <row r="27" spans="1:28" ht="14.45" x14ac:dyDescent="0.3">
      <c r="A27" s="73"/>
      <c r="B27" s="64">
        <v>2001</v>
      </c>
      <c r="C27" s="54"/>
      <c r="D27" s="59">
        <f>'[1]System - Annual'!$E41</f>
        <v>419055.38799999998</v>
      </c>
      <c r="E27" s="57"/>
      <c r="F27" s="59">
        <f>+D27-D26</f>
        <v>10654.870999999926</v>
      </c>
      <c r="G27" s="57"/>
      <c r="H27" s="60">
        <f t="shared" si="1"/>
        <v>2.6089269127932857E-2</v>
      </c>
      <c r="I27" s="54"/>
      <c r="L27" s="75"/>
    </row>
    <row r="28" spans="1:28" ht="14.45" x14ac:dyDescent="0.3">
      <c r="A28" s="73"/>
      <c r="B28" s="64">
        <v>2002</v>
      </c>
      <c r="C28" s="54"/>
      <c r="D28" s="59">
        <f>'[1]System - Annual'!$E42</f>
        <v>419855.72899999999</v>
      </c>
      <c r="E28" s="57"/>
      <c r="F28" s="59">
        <f t="shared" ref="F28:F39" si="2">+D28-D27</f>
        <v>800.3410000000149</v>
      </c>
      <c r="G28" s="57"/>
      <c r="H28" s="60">
        <f t="shared" si="1"/>
        <v>1.9098692509831316E-3</v>
      </c>
      <c r="I28" s="54"/>
      <c r="L28" s="75"/>
    </row>
    <row r="29" spans="1:28" ht="14.45" x14ac:dyDescent="0.3">
      <c r="A29" s="73"/>
      <c r="B29" s="64">
        <v>2003</v>
      </c>
      <c r="C29" s="54"/>
      <c r="D29" s="59">
        <f>'[1]System - Annual'!$E43</f>
        <v>424539.22000000003</v>
      </c>
      <c r="E29" s="57"/>
      <c r="F29" s="59">
        <f t="shared" si="2"/>
        <v>4683.4910000000382</v>
      </c>
      <c r="G29" s="57"/>
      <c r="H29" s="60">
        <f t="shared" si="1"/>
        <v>1.1155000816959193E-2</v>
      </c>
      <c r="I29" s="54"/>
      <c r="L29" s="75"/>
    </row>
    <row r="30" spans="1:28" ht="14.45" x14ac:dyDescent="0.3">
      <c r="A30" s="73"/>
      <c r="B30" s="64">
        <v>2004</v>
      </c>
      <c r="C30" s="54"/>
      <c r="D30" s="59">
        <f>'[1]System - Annual'!$E44</f>
        <v>413074.80300000001</v>
      </c>
      <c r="E30" s="57"/>
      <c r="F30" s="59">
        <f t="shared" si="2"/>
        <v>-11464.417000000016</v>
      </c>
      <c r="G30" s="57"/>
      <c r="H30" s="60">
        <f t="shared" si="1"/>
        <v>-2.7004376650995865E-2</v>
      </c>
      <c r="I30" s="54"/>
      <c r="L30" s="76" t="s">
        <v>2</v>
      </c>
      <c r="M30" s="77" t="s">
        <v>98</v>
      </c>
      <c r="N30" s="53" t="s">
        <v>99</v>
      </c>
    </row>
    <row r="31" spans="1:28" ht="14.45" x14ac:dyDescent="0.3">
      <c r="A31" s="73"/>
      <c r="B31" s="64">
        <v>2005</v>
      </c>
      <c r="C31" s="54"/>
      <c r="D31" s="59">
        <f>'[1]System - Annual'!$E45</f>
        <v>424164.20500000002</v>
      </c>
      <c r="E31" s="57"/>
      <c r="F31" s="59">
        <f t="shared" si="2"/>
        <v>11089.402000000002</v>
      </c>
      <c r="G31" s="57"/>
      <c r="H31" s="60">
        <f t="shared" si="1"/>
        <v>2.6845989925945668E-2</v>
      </c>
      <c r="I31" s="78"/>
      <c r="K31" s="64">
        <v>2000</v>
      </c>
      <c r="L31" s="75">
        <f>+D26</f>
        <v>408400.51700000005</v>
      </c>
    </row>
    <row r="32" spans="1:28" ht="14.45" x14ac:dyDescent="0.3">
      <c r="A32" s="73"/>
      <c r="B32" s="64">
        <v>2006</v>
      </c>
      <c r="C32" s="54"/>
      <c r="D32" s="59">
        <f>'[1]System - Annual'!$E46</f>
        <v>421744.44180000003</v>
      </c>
      <c r="E32" s="73"/>
      <c r="F32" s="59">
        <f t="shared" si="2"/>
        <v>-2419.7631999999867</v>
      </c>
      <c r="G32" s="57"/>
      <c r="H32" s="60">
        <f t="shared" si="1"/>
        <v>-5.7047793554385606E-3</v>
      </c>
      <c r="I32" s="78"/>
      <c r="K32" s="64">
        <v>2001</v>
      </c>
      <c r="L32" s="75">
        <f t="shared" ref="L32:L44" si="3">+D27</f>
        <v>419055.38799999998</v>
      </c>
    </row>
    <row r="33" spans="1:17" ht="14.45" x14ac:dyDescent="0.3">
      <c r="A33" s="73"/>
      <c r="B33" s="64">
        <v>2007</v>
      </c>
      <c r="C33" s="54"/>
      <c r="D33" s="59">
        <f>'[1]System - Annual'!$E47</f>
        <v>436891.61900000001</v>
      </c>
      <c r="E33" s="57"/>
      <c r="F33" s="59">
        <f t="shared" si="2"/>
        <v>15147.177199999976</v>
      </c>
      <c r="G33" s="57"/>
      <c r="H33" s="60">
        <f t="shared" si="1"/>
        <v>3.5915534856492792E-2</v>
      </c>
      <c r="I33" s="78"/>
      <c r="K33" s="64">
        <v>2002</v>
      </c>
      <c r="L33" s="75">
        <f t="shared" si="3"/>
        <v>419855.72899999999</v>
      </c>
    </row>
    <row r="34" spans="1:17" ht="14.45" x14ac:dyDescent="0.3">
      <c r="A34" s="73"/>
      <c r="B34" s="64">
        <v>2008</v>
      </c>
      <c r="C34" s="54"/>
      <c r="D34" s="59">
        <f>'[1]System - Annual'!$E48</f>
        <v>422853.88300000003</v>
      </c>
      <c r="E34" s="57"/>
      <c r="F34" s="59">
        <f t="shared" si="2"/>
        <v>-14037.735999999975</v>
      </c>
      <c r="G34" s="57"/>
      <c r="H34" s="60">
        <f t="shared" si="1"/>
        <v>-3.2130934514447596E-2</v>
      </c>
      <c r="I34" s="78"/>
      <c r="K34" s="64">
        <v>2003</v>
      </c>
      <c r="L34" s="75">
        <f t="shared" si="3"/>
        <v>424539.22000000003</v>
      </c>
    </row>
    <row r="35" spans="1:17" ht="14.45" x14ac:dyDescent="0.3">
      <c r="A35" s="73"/>
      <c r="B35" s="64">
        <v>2009</v>
      </c>
      <c r="C35" s="54"/>
      <c r="D35" s="59">
        <f>'[1]System - Annual'!$E49</f>
        <v>421698.41599999997</v>
      </c>
      <c r="E35" s="57"/>
      <c r="F35" s="59">
        <f t="shared" si="2"/>
        <v>-1155.4670000000624</v>
      </c>
      <c r="G35" s="57"/>
      <c r="H35" s="60">
        <f t="shared" si="1"/>
        <v>-2.7325443763278612E-3</v>
      </c>
      <c r="I35" s="78"/>
      <c r="K35" s="64">
        <v>2004</v>
      </c>
      <c r="L35" s="75">
        <f t="shared" si="3"/>
        <v>413074.80300000001</v>
      </c>
    </row>
    <row r="36" spans="1:17" ht="14.45" x14ac:dyDescent="0.3">
      <c r="A36" s="73"/>
      <c r="B36" s="64">
        <v>2010</v>
      </c>
      <c r="C36" s="54"/>
      <c r="D36" s="59">
        <f>'[1]System - Annual'!$E50</f>
        <v>430802.49800000002</v>
      </c>
      <c r="E36" s="57"/>
      <c r="F36" s="59">
        <f t="shared" si="2"/>
        <v>9104.0820000000531</v>
      </c>
      <c r="G36" s="57"/>
      <c r="H36" s="60">
        <f t="shared" si="1"/>
        <v>2.1589082753395994E-2</v>
      </c>
      <c r="I36" s="78"/>
      <c r="K36" s="64">
        <v>2005</v>
      </c>
      <c r="L36" s="75">
        <f t="shared" si="3"/>
        <v>424164.20500000002</v>
      </c>
    </row>
    <row r="37" spans="1:17" ht="15" x14ac:dyDescent="0.25">
      <c r="A37" s="73"/>
      <c r="B37" s="64">
        <v>2011</v>
      </c>
      <c r="C37" s="54"/>
      <c r="D37" s="59">
        <f>'[1]System - Annual'!$E51</f>
        <v>437469.70099999994</v>
      </c>
      <c r="E37" s="57"/>
      <c r="F37" s="59">
        <f t="shared" si="2"/>
        <v>6667.2029999999213</v>
      </c>
      <c r="G37" s="57"/>
      <c r="H37" s="60">
        <f t="shared" si="1"/>
        <v>1.5476240344362902E-2</v>
      </c>
      <c r="I37" s="78"/>
      <c r="K37" s="64">
        <v>2006</v>
      </c>
      <c r="L37" s="75">
        <f t="shared" si="3"/>
        <v>421744.44180000003</v>
      </c>
    </row>
    <row r="38" spans="1:17" ht="15" x14ac:dyDescent="0.25">
      <c r="A38" s="73"/>
      <c r="B38" s="64">
        <v>2012</v>
      </c>
      <c r="C38" s="54"/>
      <c r="D38" s="59">
        <f>'[1]System - Annual'!$E52</f>
        <v>441330.36499999993</v>
      </c>
      <c r="E38" s="57"/>
      <c r="F38" s="59">
        <f t="shared" si="2"/>
        <v>3860.6639999999898</v>
      </c>
      <c r="G38" s="57"/>
      <c r="H38" s="60">
        <f t="shared" si="1"/>
        <v>8.8249860302895833E-3</v>
      </c>
      <c r="I38" s="78"/>
      <c r="K38" s="64">
        <v>2007</v>
      </c>
      <c r="L38" s="75">
        <f t="shared" si="3"/>
        <v>436891.61900000001</v>
      </c>
    </row>
    <row r="39" spans="1:17" ht="15" x14ac:dyDescent="0.25">
      <c r="A39" s="57"/>
      <c r="B39" s="64">
        <v>2013</v>
      </c>
      <c r="C39" s="54"/>
      <c r="D39" s="59">
        <f>'[1]System - Annual'!$E53</f>
        <v>441529.48800000001</v>
      </c>
      <c r="E39" s="57"/>
      <c r="F39" s="59">
        <f t="shared" si="2"/>
        <v>199.12300000007963</v>
      </c>
      <c r="G39" s="57"/>
      <c r="H39" s="60">
        <f t="shared" si="1"/>
        <v>4.5118807993205223E-4</v>
      </c>
      <c r="I39" s="54"/>
      <c r="K39" s="64">
        <v>2008</v>
      </c>
      <c r="L39" s="75">
        <f t="shared" si="3"/>
        <v>422853.88300000003</v>
      </c>
    </row>
    <row r="40" spans="1:17" ht="15" x14ac:dyDescent="0.25">
      <c r="A40" s="57"/>
      <c r="B40" s="64"/>
      <c r="C40" s="54"/>
      <c r="D40" s="59"/>
      <c r="E40" s="57"/>
      <c r="F40" s="79"/>
      <c r="G40" s="57"/>
      <c r="H40" s="60"/>
      <c r="I40" s="54"/>
      <c r="K40" s="64">
        <v>2009</v>
      </c>
      <c r="L40" s="75">
        <f t="shared" si="3"/>
        <v>421698.41599999997</v>
      </c>
    </row>
    <row r="41" spans="1:17" ht="15" x14ac:dyDescent="0.25">
      <c r="A41" s="113" t="s">
        <v>101</v>
      </c>
      <c r="B41" s="113"/>
      <c r="C41" s="113"/>
      <c r="D41" s="113"/>
      <c r="E41" s="113"/>
      <c r="F41" s="113"/>
      <c r="G41" s="113"/>
      <c r="H41" s="113"/>
      <c r="I41" s="113"/>
      <c r="K41" s="64">
        <v>2010</v>
      </c>
      <c r="L41" s="75">
        <f t="shared" si="3"/>
        <v>430802.49800000002</v>
      </c>
    </row>
    <row r="42" spans="1:17" ht="15" x14ac:dyDescent="0.25">
      <c r="A42" s="57"/>
      <c r="B42" s="57"/>
      <c r="C42" s="57"/>
      <c r="D42" s="57"/>
      <c r="E42" s="80"/>
      <c r="F42" s="57"/>
      <c r="G42" s="81"/>
      <c r="H42" s="57"/>
      <c r="I42" s="54"/>
      <c r="K42" s="64">
        <v>2011</v>
      </c>
      <c r="L42" s="75">
        <f t="shared" si="3"/>
        <v>437469.70099999994</v>
      </c>
    </row>
    <row r="43" spans="1:17" ht="15" x14ac:dyDescent="0.25">
      <c r="A43" s="57"/>
      <c r="B43" s="82" t="s">
        <v>99</v>
      </c>
      <c r="C43" s="114" t="s">
        <v>95</v>
      </c>
      <c r="D43" s="114"/>
      <c r="E43" s="82">
        <v>2014</v>
      </c>
      <c r="F43" s="114" t="s">
        <v>95</v>
      </c>
      <c r="G43" s="114"/>
      <c r="H43" s="114" t="s">
        <v>100</v>
      </c>
      <c r="I43" s="114"/>
      <c r="K43" s="64">
        <v>2012</v>
      </c>
      <c r="L43" s="75">
        <f t="shared" si="3"/>
        <v>441330.36499999993</v>
      </c>
    </row>
    <row r="44" spans="1:17" ht="15" x14ac:dyDescent="0.25">
      <c r="A44" s="57"/>
      <c r="B44" s="83" t="s">
        <v>89</v>
      </c>
      <c r="C44" s="84" t="s">
        <v>96</v>
      </c>
      <c r="D44" s="85" t="s">
        <v>97</v>
      </c>
      <c r="E44" s="83" t="s">
        <v>104</v>
      </c>
      <c r="F44" s="84" t="s">
        <v>96</v>
      </c>
      <c r="G44" s="85" t="s">
        <v>97</v>
      </c>
      <c r="H44" s="84" t="s">
        <v>96</v>
      </c>
      <c r="I44" s="85" t="s">
        <v>97</v>
      </c>
      <c r="K44" s="64">
        <v>2013</v>
      </c>
      <c r="L44" s="75">
        <f t="shared" si="3"/>
        <v>441529.48800000001</v>
      </c>
    </row>
    <row r="45" spans="1:17" ht="15" customHeight="1" x14ac:dyDescent="0.25">
      <c r="A45" s="64">
        <v>2014</v>
      </c>
      <c r="B45" s="81">
        <f>SUM('[2]Err Customers &amp; Sales'!$K$153:$K$157)+SUM(Err!J122:J128)</f>
        <v>446471.43603842868</v>
      </c>
      <c r="C45" s="59">
        <f>+B45-D39</f>
        <v>4941.9480384286726</v>
      </c>
      <c r="D45" s="60">
        <f>+B45/D39-1</f>
        <v>1.1192792718815348E-2</v>
      </c>
      <c r="E45" s="81">
        <f>+Err!K133</f>
        <v>452247.23650207825</v>
      </c>
      <c r="F45" s="59">
        <f>+E45-D39</f>
        <v>10717.748502078233</v>
      </c>
      <c r="G45" s="60">
        <f>+E45/D39-1</f>
        <v>2.4274139764993929E-2</v>
      </c>
      <c r="H45" s="59">
        <f>+E45-B45</f>
        <v>5775.8004636495607</v>
      </c>
      <c r="I45" s="60">
        <f t="shared" ref="I45:I54" si="4">(E45/B45)-1</f>
        <v>1.2936550913309475E-2</v>
      </c>
      <c r="J45" s="86"/>
      <c r="K45" s="64">
        <v>2014</v>
      </c>
      <c r="L45" s="87"/>
      <c r="M45" s="88">
        <f t="shared" ref="M45:M54" si="5">+E45</f>
        <v>452247.23650207825</v>
      </c>
      <c r="N45" s="87">
        <f t="shared" ref="N45:N54" si="6">+B45</f>
        <v>446471.43603842868</v>
      </c>
      <c r="O45" s="87"/>
      <c r="P45" s="87"/>
      <c r="Q45" s="71" t="e">
        <f t="shared" ref="Q45:Q54" si="7">+E45/O45-1</f>
        <v>#DIV/0!</v>
      </c>
    </row>
    <row r="46" spans="1:17" ht="15" x14ac:dyDescent="0.25">
      <c r="A46" s="64">
        <v>2015</v>
      </c>
      <c r="B46" s="81">
        <f>+'[2]Annual Sales'!$E49</f>
        <v>449135.75077427586</v>
      </c>
      <c r="C46" s="59">
        <f t="shared" ref="C46:C54" si="8">+B46-B45</f>
        <v>2664.3147358471761</v>
      </c>
      <c r="D46" s="60">
        <f t="shared" ref="D46:D54" si="9">+B46/B45-1</f>
        <v>5.9674920292500655E-3</v>
      </c>
      <c r="E46" s="81">
        <f>+Err!K145</f>
        <v>461425.5497726851</v>
      </c>
      <c r="F46" s="59">
        <f t="shared" ref="F46:F54" si="10">+E46-E45</f>
        <v>9178.3132706068573</v>
      </c>
      <c r="G46" s="60">
        <f t="shared" ref="G46:G54" si="11">+E46/E45-1</f>
        <v>2.0294901836430901E-2</v>
      </c>
      <c r="H46" s="59">
        <f t="shared" ref="H46:H54" si="12">+E46-B46</f>
        <v>12289.798998409242</v>
      </c>
      <c r="I46" s="60">
        <f t="shared" si="4"/>
        <v>2.7363216972201787E-2</v>
      </c>
      <c r="J46" s="86"/>
      <c r="K46" s="64">
        <v>2015</v>
      </c>
      <c r="L46" s="87"/>
      <c r="M46" s="88">
        <f t="shared" si="5"/>
        <v>461425.5497726851</v>
      </c>
      <c r="N46" s="87">
        <f t="shared" si="6"/>
        <v>449135.75077427586</v>
      </c>
      <c r="O46" s="87"/>
      <c r="P46" s="87"/>
      <c r="Q46" s="71" t="e">
        <f t="shared" si="7"/>
        <v>#DIV/0!</v>
      </c>
    </row>
    <row r="47" spans="1:17" ht="15" x14ac:dyDescent="0.25">
      <c r="A47" s="64">
        <v>2016</v>
      </c>
      <c r="B47" s="81">
        <f>+'[2]Annual Sales'!$E50</f>
        <v>456084.83313511335</v>
      </c>
      <c r="C47" s="59">
        <f t="shared" si="8"/>
        <v>6949.0823608374922</v>
      </c>
      <c r="D47" s="60">
        <f t="shared" si="9"/>
        <v>1.5472120286255997E-2</v>
      </c>
      <c r="E47" s="81">
        <f>+Err!K157</f>
        <v>467600.26909229491</v>
      </c>
      <c r="F47" s="59">
        <f t="shared" si="10"/>
        <v>6174.7193196098087</v>
      </c>
      <c r="G47" s="60">
        <f t="shared" si="11"/>
        <v>1.3381832286165629E-2</v>
      </c>
      <c r="H47" s="59">
        <f t="shared" si="12"/>
        <v>11515.435957181558</v>
      </c>
      <c r="I47" s="60">
        <f t="shared" si="4"/>
        <v>2.524845186809821E-2</v>
      </c>
      <c r="J47" s="86"/>
      <c r="K47" s="64">
        <v>2016</v>
      </c>
      <c r="L47" s="87"/>
      <c r="M47" s="88">
        <f t="shared" si="5"/>
        <v>467600.26909229491</v>
      </c>
      <c r="N47" s="87">
        <f t="shared" si="6"/>
        <v>456084.83313511335</v>
      </c>
      <c r="O47" s="87"/>
      <c r="P47" s="87"/>
      <c r="Q47" s="71" t="e">
        <f t="shared" si="7"/>
        <v>#DIV/0!</v>
      </c>
    </row>
    <row r="48" spans="1:17" ht="15" x14ac:dyDescent="0.25">
      <c r="A48" s="64">
        <v>2017</v>
      </c>
      <c r="B48" s="81">
        <f>+'[2]Annual Sales'!$E51</f>
        <v>462668.9476941388</v>
      </c>
      <c r="C48" s="59">
        <f t="shared" si="8"/>
        <v>6584.1145590254455</v>
      </c>
      <c r="D48" s="60">
        <f t="shared" si="9"/>
        <v>1.4436162048552248E-2</v>
      </c>
      <c r="E48" s="81">
        <f>+Err!K169</f>
        <v>473303.23180272995</v>
      </c>
      <c r="F48" s="59">
        <f t="shared" si="10"/>
        <v>5702.9627104350366</v>
      </c>
      <c r="G48" s="60">
        <f t="shared" si="11"/>
        <v>1.2196234877079215E-2</v>
      </c>
      <c r="H48" s="59">
        <f t="shared" si="12"/>
        <v>10634.28410859115</v>
      </c>
      <c r="I48" s="60">
        <f t="shared" si="4"/>
        <v>2.2984650605126111E-2</v>
      </c>
      <c r="J48" s="86"/>
      <c r="K48" s="64">
        <v>2017</v>
      </c>
      <c r="L48" s="87"/>
      <c r="M48" s="88">
        <f t="shared" si="5"/>
        <v>473303.23180272995</v>
      </c>
      <c r="N48" s="87">
        <f t="shared" si="6"/>
        <v>462668.9476941388</v>
      </c>
      <c r="O48" s="87"/>
      <c r="P48" s="87"/>
      <c r="Q48" s="71" t="e">
        <f t="shared" si="7"/>
        <v>#DIV/0!</v>
      </c>
    </row>
    <row r="49" spans="1:17" ht="15" x14ac:dyDescent="0.25">
      <c r="A49" s="64">
        <v>2018</v>
      </c>
      <c r="B49" s="81">
        <f>+'[2]Annual Sales'!$E52</f>
        <v>468907.26266514562</v>
      </c>
      <c r="C49" s="59">
        <f t="shared" si="8"/>
        <v>6238.3149710068246</v>
      </c>
      <c r="D49" s="60">
        <f t="shared" si="9"/>
        <v>1.3483323231648692E-2</v>
      </c>
      <c r="E49" s="81">
        <f>+Err!K181</f>
        <v>478570.48072420375</v>
      </c>
      <c r="F49" s="59">
        <f t="shared" si="10"/>
        <v>5267.2489214738016</v>
      </c>
      <c r="G49" s="60">
        <f t="shared" si="11"/>
        <v>1.1128698406329907E-2</v>
      </c>
      <c r="H49" s="59">
        <f t="shared" si="12"/>
        <v>9663.2180590581265</v>
      </c>
      <c r="I49" s="60">
        <f t="shared" si="4"/>
        <v>2.0607951355103626E-2</v>
      </c>
      <c r="J49" s="86"/>
      <c r="K49" s="64">
        <v>2018</v>
      </c>
      <c r="L49" s="87"/>
      <c r="M49" s="88">
        <f t="shared" si="5"/>
        <v>478570.48072420375</v>
      </c>
      <c r="N49" s="87">
        <f t="shared" si="6"/>
        <v>468907.26266514562</v>
      </c>
      <c r="O49" s="87"/>
      <c r="P49" s="87"/>
      <c r="Q49" s="71" t="e">
        <f t="shared" si="7"/>
        <v>#DIV/0!</v>
      </c>
    </row>
    <row r="50" spans="1:17" ht="15" x14ac:dyDescent="0.25">
      <c r="A50" s="64">
        <v>2019</v>
      </c>
      <c r="B50" s="81">
        <f>+'[2]Annual Sales'!$E53</f>
        <v>474817.9395418326</v>
      </c>
      <c r="C50" s="59">
        <f t="shared" si="8"/>
        <v>5910.6768766869791</v>
      </c>
      <c r="D50" s="60">
        <f t="shared" si="9"/>
        <v>1.2605215033548944E-2</v>
      </c>
      <c r="E50" s="81">
        <f>+Err!K193</f>
        <v>483435.30495845643</v>
      </c>
      <c r="F50" s="59">
        <f t="shared" si="10"/>
        <v>4864.8242342526792</v>
      </c>
      <c r="G50" s="60">
        <f t="shared" si="11"/>
        <v>1.0165324503280893E-2</v>
      </c>
      <c r="H50" s="59">
        <f t="shared" si="12"/>
        <v>8617.3654166238266</v>
      </c>
      <c r="I50" s="60">
        <f t="shared" si="4"/>
        <v>1.8148778087321293E-2</v>
      </c>
      <c r="J50" s="86"/>
      <c r="K50" s="64">
        <v>2019</v>
      </c>
      <c r="L50" s="87"/>
      <c r="M50" s="88">
        <f t="shared" si="5"/>
        <v>483435.30495845643</v>
      </c>
      <c r="N50" s="87">
        <f t="shared" si="6"/>
        <v>474817.9395418326</v>
      </c>
      <c r="O50" s="87"/>
      <c r="P50" s="87"/>
      <c r="Q50" s="71" t="e">
        <f t="shared" si="7"/>
        <v>#DIV/0!</v>
      </c>
    </row>
    <row r="51" spans="1:17" ht="15" x14ac:dyDescent="0.25">
      <c r="A51" s="64">
        <v>2020</v>
      </c>
      <c r="B51" s="81">
        <f>+'[2]Annual Sales'!$E54</f>
        <v>480418.1859710319</v>
      </c>
      <c r="C51" s="59">
        <f t="shared" si="8"/>
        <v>5600.2464291992947</v>
      </c>
      <c r="D51" s="60">
        <f t="shared" si="9"/>
        <v>1.1794513144560481E-2</v>
      </c>
      <c r="E51" s="81">
        <f>+Err!K205</f>
        <v>487928.45027643949</v>
      </c>
      <c r="F51" s="59">
        <f t="shared" si="10"/>
        <v>4493.1453179830569</v>
      </c>
      <c r="G51" s="60">
        <f t="shared" si="11"/>
        <v>9.2942018754074152E-3</v>
      </c>
      <c r="H51" s="59">
        <f t="shared" si="12"/>
        <v>7510.2643054075888</v>
      </c>
      <c r="I51" s="60">
        <f t="shared" si="4"/>
        <v>1.5632764380531627E-2</v>
      </c>
      <c r="J51" s="86"/>
      <c r="K51" s="64">
        <v>2020</v>
      </c>
      <c r="L51" s="87"/>
      <c r="M51" s="88">
        <f t="shared" si="5"/>
        <v>487928.45027643949</v>
      </c>
      <c r="N51" s="87">
        <f t="shared" si="6"/>
        <v>480418.1859710319</v>
      </c>
      <c r="O51" s="87"/>
      <c r="P51" s="87"/>
      <c r="Q51" s="71" t="e">
        <f t="shared" si="7"/>
        <v>#DIV/0!</v>
      </c>
    </row>
    <row r="52" spans="1:17" ht="15" x14ac:dyDescent="0.25">
      <c r="A52" s="64">
        <v>2021</v>
      </c>
      <c r="B52" s="81">
        <f>+'[2]Annual Sales'!$E55</f>
        <v>485724.30584902066</v>
      </c>
      <c r="C52" s="59">
        <f t="shared" si="8"/>
        <v>5306.1198779887636</v>
      </c>
      <c r="D52" s="60">
        <f t="shared" si="9"/>
        <v>1.1044793958546517E-2</v>
      </c>
      <c r="E52" s="81">
        <f>+Err!K217</f>
        <v>492078.31343210489</v>
      </c>
      <c r="F52" s="59">
        <f t="shared" si="10"/>
        <v>4149.8631556654</v>
      </c>
      <c r="G52" s="60">
        <f t="shared" si="11"/>
        <v>8.505064939980933E-3</v>
      </c>
      <c r="H52" s="59">
        <f t="shared" si="12"/>
        <v>6354.0075830842252</v>
      </c>
      <c r="I52" s="60">
        <f t="shared" si="4"/>
        <v>1.3081510450620337E-2</v>
      </c>
      <c r="J52" s="86"/>
      <c r="K52" s="64">
        <v>2021</v>
      </c>
      <c r="L52" s="87"/>
      <c r="M52" s="88">
        <f t="shared" si="5"/>
        <v>492078.31343210489</v>
      </c>
      <c r="N52" s="87">
        <f t="shared" si="6"/>
        <v>485724.30584902066</v>
      </c>
      <c r="O52" s="87"/>
      <c r="P52" s="87"/>
      <c r="Q52" s="71" t="e">
        <f t="shared" si="7"/>
        <v>#DIV/0!</v>
      </c>
    </row>
    <row r="53" spans="1:17" ht="15" x14ac:dyDescent="0.25">
      <c r="A53" s="64">
        <v>2022</v>
      </c>
      <c r="B53" s="81">
        <f>+'[2]Annual Sales'!$E56</f>
        <v>490751.74678676116</v>
      </c>
      <c r="C53" s="59">
        <f t="shared" si="8"/>
        <v>5027.4409377404954</v>
      </c>
      <c r="D53" s="60">
        <f t="shared" si="9"/>
        <v>1.0350400169809815E-2</v>
      </c>
      <c r="E53" s="81">
        <f>+Err!K229</f>
        <v>495911.12163036718</v>
      </c>
      <c r="F53" s="59">
        <f t="shared" si="10"/>
        <v>3832.8081982622971</v>
      </c>
      <c r="G53" s="60">
        <f t="shared" si="11"/>
        <v>7.7890207587680838E-3</v>
      </c>
      <c r="H53" s="59">
        <f t="shared" si="12"/>
        <v>5159.3748436060268</v>
      </c>
      <c r="I53" s="60">
        <f t="shared" si="4"/>
        <v>1.0513207293478821E-2</v>
      </c>
      <c r="J53" s="86"/>
      <c r="K53" s="64">
        <v>2022</v>
      </c>
      <c r="L53" s="87"/>
      <c r="M53" s="88">
        <f t="shared" si="5"/>
        <v>495911.12163036718</v>
      </c>
      <c r="N53" s="87">
        <f t="shared" si="6"/>
        <v>490751.74678676116</v>
      </c>
      <c r="O53" s="87"/>
      <c r="P53" s="87"/>
      <c r="Q53" s="71" t="e">
        <f t="shared" si="7"/>
        <v>#DIV/0!</v>
      </c>
    </row>
    <row r="54" spans="1:17" ht="15" x14ac:dyDescent="0.25">
      <c r="A54" s="64">
        <v>2023</v>
      </c>
      <c r="B54" s="81">
        <f>+'[2]Err Customers &amp; Sales'!$L$265</f>
        <v>495515.14508224896</v>
      </c>
      <c r="C54" s="59">
        <f t="shared" si="8"/>
        <v>4763.3982954878011</v>
      </c>
      <c r="D54" s="60">
        <f t="shared" si="9"/>
        <v>9.7063297821688987E-3</v>
      </c>
      <c r="E54" s="81">
        <f>+Err!K241</f>
        <v>499451.09828347975</v>
      </c>
      <c r="F54" s="59">
        <f t="shared" si="10"/>
        <v>3539.9766531125642</v>
      </c>
      <c r="G54" s="60">
        <f t="shared" si="11"/>
        <v>7.1383288228634711E-3</v>
      </c>
      <c r="H54" s="59">
        <f t="shared" si="12"/>
        <v>3935.95320123079</v>
      </c>
      <c r="I54" s="60">
        <f t="shared" si="4"/>
        <v>7.9431541907311054E-3</v>
      </c>
      <c r="K54" s="64">
        <v>2023</v>
      </c>
      <c r="L54" s="87"/>
      <c r="M54" s="88">
        <f t="shared" si="5"/>
        <v>499451.09828347975</v>
      </c>
      <c r="N54" s="87">
        <f t="shared" si="6"/>
        <v>495515.14508224896</v>
      </c>
      <c r="O54" s="87"/>
      <c r="P54" s="87"/>
      <c r="Q54" s="71" t="e">
        <f t="shared" si="7"/>
        <v>#DIV/0!</v>
      </c>
    </row>
    <row r="55" spans="1:17" x14ac:dyDescent="0.2">
      <c r="B55" s="89"/>
      <c r="E55" s="90"/>
    </row>
    <row r="56" spans="1:17" x14ac:dyDescent="0.2">
      <c r="B56" s="89"/>
      <c r="E56" s="91"/>
    </row>
    <row r="57" spans="1:17" ht="15" x14ac:dyDescent="0.25">
      <c r="M57" s="50">
        <v>453619.94095485052</v>
      </c>
      <c r="N57" s="92"/>
      <c r="O57" s="93"/>
    </row>
    <row r="58" spans="1:17" ht="15" x14ac:dyDescent="0.25">
      <c r="M58" s="50">
        <v>461425.5497726851</v>
      </c>
      <c r="N58" s="92"/>
      <c r="O58" s="93"/>
    </row>
    <row r="59" spans="1:17" ht="15" x14ac:dyDescent="0.25">
      <c r="A59" s="94"/>
      <c r="B59" s="89"/>
      <c r="M59" s="50">
        <v>467600.26909229491</v>
      </c>
      <c r="N59" s="92"/>
      <c r="O59" s="93"/>
    </row>
    <row r="60" spans="1:17" ht="15" x14ac:dyDescent="0.25">
      <c r="M60" s="50">
        <v>473303.23180272995</v>
      </c>
      <c r="N60" s="92"/>
      <c r="O60" s="93"/>
    </row>
    <row r="61" spans="1:17" ht="15" x14ac:dyDescent="0.25">
      <c r="B61" s="89">
        <f>SUM('[2]Err Customers &amp; Sales'!$K$151:$K$157)</f>
        <v>254739.98237169388</v>
      </c>
      <c r="M61" s="50">
        <v>478570.48072420375</v>
      </c>
      <c r="N61" s="92"/>
      <c r="O61" s="93"/>
    </row>
    <row r="62" spans="1:17" ht="15" x14ac:dyDescent="0.25">
      <c r="B62" s="89">
        <f>SUM(Err!J122:J126)</f>
        <v>186357.424</v>
      </c>
      <c r="M62" s="50">
        <v>483435.30495845643</v>
      </c>
      <c r="N62" s="92"/>
      <c r="O62" s="93"/>
    </row>
    <row r="63" spans="1:17" ht="15" x14ac:dyDescent="0.25">
      <c r="B63" s="87">
        <f>SUM(B61:B62)</f>
        <v>441097.40637169388</v>
      </c>
      <c r="M63" s="50">
        <v>487928.45027643949</v>
      </c>
      <c r="N63" s="92"/>
      <c r="O63" s="93"/>
    </row>
    <row r="64" spans="1:17" ht="15" x14ac:dyDescent="0.25">
      <c r="M64" s="50">
        <v>492078.31343210489</v>
      </c>
      <c r="N64" s="92"/>
      <c r="O64" s="93"/>
    </row>
    <row r="65" spans="5:15" ht="15" x14ac:dyDescent="0.25">
      <c r="M65" s="50">
        <v>495911.12163036718</v>
      </c>
      <c r="N65" s="92"/>
      <c r="O65" s="93"/>
    </row>
    <row r="66" spans="5:15" ht="15" x14ac:dyDescent="0.25">
      <c r="M66" s="50">
        <v>499451.09828347975</v>
      </c>
      <c r="N66" s="92"/>
      <c r="O66" s="93"/>
    </row>
    <row r="67" spans="5:15" x14ac:dyDescent="0.2">
      <c r="M67" s="87"/>
      <c r="N67" s="92"/>
      <c r="O67" s="93"/>
    </row>
    <row r="76" spans="5:15" x14ac:dyDescent="0.2">
      <c r="E76" s="53">
        <v>187060</v>
      </c>
      <c r="F76" s="53">
        <v>186357</v>
      </c>
      <c r="G76" s="71">
        <f>+F76/E76-1</f>
        <v>-3.758152464449882E-3</v>
      </c>
    </row>
  </sheetData>
  <mergeCells count="8">
    <mergeCell ref="C43:D43"/>
    <mergeCell ref="F43:G43"/>
    <mergeCell ref="H43:I43"/>
    <mergeCell ref="M1:N1"/>
    <mergeCell ref="A1:I1"/>
    <mergeCell ref="B3:H3"/>
    <mergeCell ref="B10:H10"/>
    <mergeCell ref="A41:I41"/>
  </mergeCells>
  <printOptions horizontalCentered="1"/>
  <pageMargins left="0.7" right="0.7" top="0.75" bottom="0.75" header="0.3" footer="0.3"/>
  <pageSetup scale="62" orientation="portrait" r:id="rId1"/>
  <headerFooter alignWithMargins="0">
    <oddHeader>&amp;L&amp;D&amp;C&amp;A</oddHeader>
    <oddFooter>&amp;R&amp;F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zoomScaleNormal="100" zoomScaleSheetLayoutView="70" zoomScalePageLayoutView="85" workbookViewId="0">
      <selection activeCell="M1" sqref="M1:N1"/>
    </sheetView>
  </sheetViews>
  <sheetFormatPr defaultRowHeight="12.75" x14ac:dyDescent="0.2"/>
  <cols>
    <col min="1" max="1" width="9.140625" style="53"/>
    <col min="2" max="2" width="17.7109375" style="53" customWidth="1"/>
    <col min="3" max="3" width="9.140625" style="53"/>
    <col min="4" max="4" width="9.5703125" style="53" bestFit="1" customWidth="1"/>
    <col min="5" max="5" width="18" style="53" customWidth="1"/>
    <col min="6" max="6" width="9.140625" style="53"/>
    <col min="7" max="7" width="10.7109375" style="53" bestFit="1" customWidth="1"/>
    <col min="8" max="8" width="11" style="53" customWidth="1"/>
    <col min="9" max="9" width="11.42578125" style="53" customWidth="1"/>
    <col min="10" max="10" width="5.7109375" style="53" customWidth="1"/>
    <col min="11" max="11" width="9.140625" style="53"/>
    <col min="12" max="12" width="12.5703125" style="53" customWidth="1"/>
    <col min="13" max="13" width="13.5703125" style="53" bestFit="1" customWidth="1"/>
    <col min="14" max="14" width="11.85546875" style="53" bestFit="1" customWidth="1"/>
    <col min="15" max="15" width="13.140625" style="53" bestFit="1" customWidth="1"/>
    <col min="16" max="16" width="10.140625" style="53" customWidth="1"/>
    <col min="17" max="257" width="9.140625" style="53"/>
    <col min="258" max="258" width="17.7109375" style="53" customWidth="1"/>
    <col min="259" max="259" width="9.140625" style="53"/>
    <col min="260" max="260" width="9.5703125" style="53" bestFit="1" customWidth="1"/>
    <col min="261" max="261" width="18" style="53" customWidth="1"/>
    <col min="262" max="262" width="9.140625" style="53"/>
    <col min="263" max="263" width="10.7109375" style="53" bestFit="1" customWidth="1"/>
    <col min="264" max="264" width="11" style="53" customWidth="1"/>
    <col min="265" max="265" width="11.42578125" style="53" customWidth="1"/>
    <col min="266" max="513" width="9.140625" style="53"/>
    <col min="514" max="514" width="17.7109375" style="53" customWidth="1"/>
    <col min="515" max="515" width="9.140625" style="53"/>
    <col min="516" max="516" width="9.5703125" style="53" bestFit="1" customWidth="1"/>
    <col min="517" max="517" width="18" style="53" customWidth="1"/>
    <col min="518" max="518" width="9.140625" style="53"/>
    <col min="519" max="519" width="10.7109375" style="53" bestFit="1" customWidth="1"/>
    <col min="520" max="520" width="11" style="53" customWidth="1"/>
    <col min="521" max="521" width="11.42578125" style="53" customWidth="1"/>
    <col min="522" max="769" width="9.140625" style="53"/>
    <col min="770" max="770" width="17.7109375" style="53" customWidth="1"/>
    <col min="771" max="771" width="9.140625" style="53"/>
    <col min="772" max="772" width="9.5703125" style="53" bestFit="1" customWidth="1"/>
    <col min="773" max="773" width="18" style="53" customWidth="1"/>
    <col min="774" max="774" width="9.140625" style="53"/>
    <col min="775" max="775" width="10.7109375" style="53" bestFit="1" customWidth="1"/>
    <col min="776" max="776" width="11" style="53" customWidth="1"/>
    <col min="777" max="777" width="11.42578125" style="53" customWidth="1"/>
    <col min="778" max="1025" width="9.140625" style="53"/>
    <col min="1026" max="1026" width="17.7109375" style="53" customWidth="1"/>
    <col min="1027" max="1027" width="9.140625" style="53"/>
    <col min="1028" max="1028" width="9.5703125" style="53" bestFit="1" customWidth="1"/>
    <col min="1029" max="1029" width="18" style="53" customWidth="1"/>
    <col min="1030" max="1030" width="9.140625" style="53"/>
    <col min="1031" max="1031" width="10.7109375" style="53" bestFit="1" customWidth="1"/>
    <col min="1032" max="1032" width="11" style="53" customWidth="1"/>
    <col min="1033" max="1033" width="11.42578125" style="53" customWidth="1"/>
    <col min="1034" max="1281" width="9.140625" style="53"/>
    <col min="1282" max="1282" width="17.7109375" style="53" customWidth="1"/>
    <col min="1283" max="1283" width="9.140625" style="53"/>
    <col min="1284" max="1284" width="9.5703125" style="53" bestFit="1" customWidth="1"/>
    <col min="1285" max="1285" width="18" style="53" customWidth="1"/>
    <col min="1286" max="1286" width="9.140625" style="53"/>
    <col min="1287" max="1287" width="10.7109375" style="53" bestFit="1" customWidth="1"/>
    <col min="1288" max="1288" width="11" style="53" customWidth="1"/>
    <col min="1289" max="1289" width="11.42578125" style="53" customWidth="1"/>
    <col min="1290" max="1537" width="9.140625" style="53"/>
    <col min="1538" max="1538" width="17.7109375" style="53" customWidth="1"/>
    <col min="1539" max="1539" width="9.140625" style="53"/>
    <col min="1540" max="1540" width="9.5703125" style="53" bestFit="1" customWidth="1"/>
    <col min="1541" max="1541" width="18" style="53" customWidth="1"/>
    <col min="1542" max="1542" width="9.140625" style="53"/>
    <col min="1543" max="1543" width="10.7109375" style="53" bestFit="1" customWidth="1"/>
    <col min="1544" max="1544" width="11" style="53" customWidth="1"/>
    <col min="1545" max="1545" width="11.42578125" style="53" customWidth="1"/>
    <col min="1546" max="1793" width="9.140625" style="53"/>
    <col min="1794" max="1794" width="17.7109375" style="53" customWidth="1"/>
    <col min="1795" max="1795" width="9.140625" style="53"/>
    <col min="1796" max="1796" width="9.5703125" style="53" bestFit="1" customWidth="1"/>
    <col min="1797" max="1797" width="18" style="53" customWidth="1"/>
    <col min="1798" max="1798" width="9.140625" style="53"/>
    <col min="1799" max="1799" width="10.7109375" style="53" bestFit="1" customWidth="1"/>
    <col min="1800" max="1800" width="11" style="53" customWidth="1"/>
    <col min="1801" max="1801" width="11.42578125" style="53" customWidth="1"/>
    <col min="1802" max="2049" width="9.140625" style="53"/>
    <col min="2050" max="2050" width="17.7109375" style="53" customWidth="1"/>
    <col min="2051" max="2051" width="9.140625" style="53"/>
    <col min="2052" max="2052" width="9.5703125" style="53" bestFit="1" customWidth="1"/>
    <col min="2053" max="2053" width="18" style="53" customWidth="1"/>
    <col min="2054" max="2054" width="9.140625" style="53"/>
    <col min="2055" max="2055" width="10.7109375" style="53" bestFit="1" customWidth="1"/>
    <col min="2056" max="2056" width="11" style="53" customWidth="1"/>
    <col min="2057" max="2057" width="11.42578125" style="53" customWidth="1"/>
    <col min="2058" max="2305" width="9.140625" style="53"/>
    <col min="2306" max="2306" width="17.7109375" style="53" customWidth="1"/>
    <col min="2307" max="2307" width="9.140625" style="53"/>
    <col min="2308" max="2308" width="9.5703125" style="53" bestFit="1" customWidth="1"/>
    <col min="2309" max="2309" width="18" style="53" customWidth="1"/>
    <col min="2310" max="2310" width="9.140625" style="53"/>
    <col min="2311" max="2311" width="10.7109375" style="53" bestFit="1" customWidth="1"/>
    <col min="2312" max="2312" width="11" style="53" customWidth="1"/>
    <col min="2313" max="2313" width="11.42578125" style="53" customWidth="1"/>
    <col min="2314" max="2561" width="9.140625" style="53"/>
    <col min="2562" max="2562" width="17.7109375" style="53" customWidth="1"/>
    <col min="2563" max="2563" width="9.140625" style="53"/>
    <col min="2564" max="2564" width="9.5703125" style="53" bestFit="1" customWidth="1"/>
    <col min="2565" max="2565" width="18" style="53" customWidth="1"/>
    <col min="2566" max="2566" width="9.140625" style="53"/>
    <col min="2567" max="2567" width="10.7109375" style="53" bestFit="1" customWidth="1"/>
    <col min="2568" max="2568" width="11" style="53" customWidth="1"/>
    <col min="2569" max="2569" width="11.42578125" style="53" customWidth="1"/>
    <col min="2570" max="2817" width="9.140625" style="53"/>
    <col min="2818" max="2818" width="17.7109375" style="53" customWidth="1"/>
    <col min="2819" max="2819" width="9.140625" style="53"/>
    <col min="2820" max="2820" width="9.5703125" style="53" bestFit="1" customWidth="1"/>
    <col min="2821" max="2821" width="18" style="53" customWidth="1"/>
    <col min="2822" max="2822" width="9.140625" style="53"/>
    <col min="2823" max="2823" width="10.7109375" style="53" bestFit="1" customWidth="1"/>
    <col min="2824" max="2824" width="11" style="53" customWidth="1"/>
    <col min="2825" max="2825" width="11.42578125" style="53" customWidth="1"/>
    <col min="2826" max="3073" width="9.140625" style="53"/>
    <col min="3074" max="3074" width="17.7109375" style="53" customWidth="1"/>
    <col min="3075" max="3075" width="9.140625" style="53"/>
    <col min="3076" max="3076" width="9.5703125" style="53" bestFit="1" customWidth="1"/>
    <col min="3077" max="3077" width="18" style="53" customWidth="1"/>
    <col min="3078" max="3078" width="9.140625" style="53"/>
    <col min="3079" max="3079" width="10.7109375" style="53" bestFit="1" customWidth="1"/>
    <col min="3080" max="3080" width="11" style="53" customWidth="1"/>
    <col min="3081" max="3081" width="11.42578125" style="53" customWidth="1"/>
    <col min="3082" max="3329" width="9.140625" style="53"/>
    <col min="3330" max="3330" width="17.7109375" style="53" customWidth="1"/>
    <col min="3331" max="3331" width="9.140625" style="53"/>
    <col min="3332" max="3332" width="9.5703125" style="53" bestFit="1" customWidth="1"/>
    <col min="3333" max="3333" width="18" style="53" customWidth="1"/>
    <col min="3334" max="3334" width="9.140625" style="53"/>
    <col min="3335" max="3335" width="10.7109375" style="53" bestFit="1" customWidth="1"/>
    <col min="3336" max="3336" width="11" style="53" customWidth="1"/>
    <col min="3337" max="3337" width="11.42578125" style="53" customWidth="1"/>
    <col min="3338" max="3585" width="9.140625" style="53"/>
    <col min="3586" max="3586" width="17.7109375" style="53" customWidth="1"/>
    <col min="3587" max="3587" width="9.140625" style="53"/>
    <col min="3588" max="3588" width="9.5703125" style="53" bestFit="1" customWidth="1"/>
    <col min="3589" max="3589" width="18" style="53" customWidth="1"/>
    <col min="3590" max="3590" width="9.140625" style="53"/>
    <col min="3591" max="3591" width="10.7109375" style="53" bestFit="1" customWidth="1"/>
    <col min="3592" max="3592" width="11" style="53" customWidth="1"/>
    <col min="3593" max="3593" width="11.42578125" style="53" customWidth="1"/>
    <col min="3594" max="3841" width="9.140625" style="53"/>
    <col min="3842" max="3842" width="17.7109375" style="53" customWidth="1"/>
    <col min="3843" max="3843" width="9.140625" style="53"/>
    <col min="3844" max="3844" width="9.5703125" style="53" bestFit="1" customWidth="1"/>
    <col min="3845" max="3845" width="18" style="53" customWidth="1"/>
    <col min="3846" max="3846" width="9.140625" style="53"/>
    <col min="3847" max="3847" width="10.7109375" style="53" bestFit="1" customWidth="1"/>
    <col min="3848" max="3848" width="11" style="53" customWidth="1"/>
    <col min="3849" max="3849" width="11.42578125" style="53" customWidth="1"/>
    <col min="3850" max="4097" width="9.140625" style="53"/>
    <col min="4098" max="4098" width="17.7109375" style="53" customWidth="1"/>
    <col min="4099" max="4099" width="9.140625" style="53"/>
    <col min="4100" max="4100" width="9.5703125" style="53" bestFit="1" customWidth="1"/>
    <col min="4101" max="4101" width="18" style="53" customWidth="1"/>
    <col min="4102" max="4102" width="9.140625" style="53"/>
    <col min="4103" max="4103" width="10.7109375" style="53" bestFit="1" customWidth="1"/>
    <col min="4104" max="4104" width="11" style="53" customWidth="1"/>
    <col min="4105" max="4105" width="11.42578125" style="53" customWidth="1"/>
    <col min="4106" max="4353" width="9.140625" style="53"/>
    <col min="4354" max="4354" width="17.7109375" style="53" customWidth="1"/>
    <col min="4355" max="4355" width="9.140625" style="53"/>
    <col min="4356" max="4356" width="9.5703125" style="53" bestFit="1" customWidth="1"/>
    <col min="4357" max="4357" width="18" style="53" customWidth="1"/>
    <col min="4358" max="4358" width="9.140625" style="53"/>
    <col min="4359" max="4359" width="10.7109375" style="53" bestFit="1" customWidth="1"/>
    <col min="4360" max="4360" width="11" style="53" customWidth="1"/>
    <col min="4361" max="4361" width="11.42578125" style="53" customWidth="1"/>
    <col min="4362" max="4609" width="9.140625" style="53"/>
    <col min="4610" max="4610" width="17.7109375" style="53" customWidth="1"/>
    <col min="4611" max="4611" width="9.140625" style="53"/>
    <col min="4612" max="4612" width="9.5703125" style="53" bestFit="1" customWidth="1"/>
    <col min="4613" max="4613" width="18" style="53" customWidth="1"/>
    <col min="4614" max="4614" width="9.140625" style="53"/>
    <col min="4615" max="4615" width="10.7109375" style="53" bestFit="1" customWidth="1"/>
    <col min="4616" max="4616" width="11" style="53" customWidth="1"/>
    <col min="4617" max="4617" width="11.42578125" style="53" customWidth="1"/>
    <col min="4618" max="4865" width="9.140625" style="53"/>
    <col min="4866" max="4866" width="17.7109375" style="53" customWidth="1"/>
    <col min="4867" max="4867" width="9.140625" style="53"/>
    <col min="4868" max="4868" width="9.5703125" style="53" bestFit="1" customWidth="1"/>
    <col min="4869" max="4869" width="18" style="53" customWidth="1"/>
    <col min="4870" max="4870" width="9.140625" style="53"/>
    <col min="4871" max="4871" width="10.7109375" style="53" bestFit="1" customWidth="1"/>
    <col min="4872" max="4872" width="11" style="53" customWidth="1"/>
    <col min="4873" max="4873" width="11.42578125" style="53" customWidth="1"/>
    <col min="4874" max="5121" width="9.140625" style="53"/>
    <col min="5122" max="5122" width="17.7109375" style="53" customWidth="1"/>
    <col min="5123" max="5123" width="9.140625" style="53"/>
    <col min="5124" max="5124" width="9.5703125" style="53" bestFit="1" customWidth="1"/>
    <col min="5125" max="5125" width="18" style="53" customWidth="1"/>
    <col min="5126" max="5126" width="9.140625" style="53"/>
    <col min="5127" max="5127" width="10.7109375" style="53" bestFit="1" customWidth="1"/>
    <col min="5128" max="5128" width="11" style="53" customWidth="1"/>
    <col min="5129" max="5129" width="11.42578125" style="53" customWidth="1"/>
    <col min="5130" max="5377" width="9.140625" style="53"/>
    <col min="5378" max="5378" width="17.7109375" style="53" customWidth="1"/>
    <col min="5379" max="5379" width="9.140625" style="53"/>
    <col min="5380" max="5380" width="9.5703125" style="53" bestFit="1" customWidth="1"/>
    <col min="5381" max="5381" width="18" style="53" customWidth="1"/>
    <col min="5382" max="5382" width="9.140625" style="53"/>
    <col min="5383" max="5383" width="10.7109375" style="53" bestFit="1" customWidth="1"/>
    <col min="5384" max="5384" width="11" style="53" customWidth="1"/>
    <col min="5385" max="5385" width="11.42578125" style="53" customWidth="1"/>
    <col min="5386" max="5633" width="9.140625" style="53"/>
    <col min="5634" max="5634" width="17.7109375" style="53" customWidth="1"/>
    <col min="5635" max="5635" width="9.140625" style="53"/>
    <col min="5636" max="5636" width="9.5703125" style="53" bestFit="1" customWidth="1"/>
    <col min="5637" max="5637" width="18" style="53" customWidth="1"/>
    <col min="5638" max="5638" width="9.140625" style="53"/>
    <col min="5639" max="5639" width="10.7109375" style="53" bestFit="1" customWidth="1"/>
    <col min="5640" max="5640" width="11" style="53" customWidth="1"/>
    <col min="5641" max="5641" width="11.42578125" style="53" customWidth="1"/>
    <col min="5642" max="5889" width="9.140625" style="53"/>
    <col min="5890" max="5890" width="17.7109375" style="53" customWidth="1"/>
    <col min="5891" max="5891" width="9.140625" style="53"/>
    <col min="5892" max="5892" width="9.5703125" style="53" bestFit="1" customWidth="1"/>
    <col min="5893" max="5893" width="18" style="53" customWidth="1"/>
    <col min="5894" max="5894" width="9.140625" style="53"/>
    <col min="5895" max="5895" width="10.7109375" style="53" bestFit="1" customWidth="1"/>
    <col min="5896" max="5896" width="11" style="53" customWidth="1"/>
    <col min="5897" max="5897" width="11.42578125" style="53" customWidth="1"/>
    <col min="5898" max="6145" width="9.140625" style="53"/>
    <col min="6146" max="6146" width="17.7109375" style="53" customWidth="1"/>
    <col min="6147" max="6147" width="9.140625" style="53"/>
    <col min="6148" max="6148" width="9.5703125" style="53" bestFit="1" customWidth="1"/>
    <col min="6149" max="6149" width="18" style="53" customWidth="1"/>
    <col min="6150" max="6150" width="9.140625" style="53"/>
    <col min="6151" max="6151" width="10.7109375" style="53" bestFit="1" customWidth="1"/>
    <col min="6152" max="6152" width="11" style="53" customWidth="1"/>
    <col min="6153" max="6153" width="11.42578125" style="53" customWidth="1"/>
    <col min="6154" max="6401" width="9.140625" style="53"/>
    <col min="6402" max="6402" width="17.7109375" style="53" customWidth="1"/>
    <col min="6403" max="6403" width="9.140625" style="53"/>
    <col min="6404" max="6404" width="9.5703125" style="53" bestFit="1" customWidth="1"/>
    <col min="6405" max="6405" width="18" style="53" customWidth="1"/>
    <col min="6406" max="6406" width="9.140625" style="53"/>
    <col min="6407" max="6407" width="10.7109375" style="53" bestFit="1" customWidth="1"/>
    <col min="6408" max="6408" width="11" style="53" customWidth="1"/>
    <col min="6409" max="6409" width="11.42578125" style="53" customWidth="1"/>
    <col min="6410" max="6657" width="9.140625" style="53"/>
    <col min="6658" max="6658" width="17.7109375" style="53" customWidth="1"/>
    <col min="6659" max="6659" width="9.140625" style="53"/>
    <col min="6660" max="6660" width="9.5703125" style="53" bestFit="1" customWidth="1"/>
    <col min="6661" max="6661" width="18" style="53" customWidth="1"/>
    <col min="6662" max="6662" width="9.140625" style="53"/>
    <col min="6663" max="6663" width="10.7109375" style="53" bestFit="1" customWidth="1"/>
    <col min="6664" max="6664" width="11" style="53" customWidth="1"/>
    <col min="6665" max="6665" width="11.42578125" style="53" customWidth="1"/>
    <col min="6666" max="6913" width="9.140625" style="53"/>
    <col min="6914" max="6914" width="17.7109375" style="53" customWidth="1"/>
    <col min="6915" max="6915" width="9.140625" style="53"/>
    <col min="6916" max="6916" width="9.5703125" style="53" bestFit="1" customWidth="1"/>
    <col min="6917" max="6917" width="18" style="53" customWidth="1"/>
    <col min="6918" max="6918" width="9.140625" style="53"/>
    <col min="6919" max="6919" width="10.7109375" style="53" bestFit="1" customWidth="1"/>
    <col min="6920" max="6920" width="11" style="53" customWidth="1"/>
    <col min="6921" max="6921" width="11.42578125" style="53" customWidth="1"/>
    <col min="6922" max="7169" width="9.140625" style="53"/>
    <col min="7170" max="7170" width="17.7109375" style="53" customWidth="1"/>
    <col min="7171" max="7171" width="9.140625" style="53"/>
    <col min="7172" max="7172" width="9.5703125" style="53" bestFit="1" customWidth="1"/>
    <col min="7173" max="7173" width="18" style="53" customWidth="1"/>
    <col min="7174" max="7174" width="9.140625" style="53"/>
    <col min="7175" max="7175" width="10.7109375" style="53" bestFit="1" customWidth="1"/>
    <col min="7176" max="7176" width="11" style="53" customWidth="1"/>
    <col min="7177" max="7177" width="11.42578125" style="53" customWidth="1"/>
    <col min="7178" max="7425" width="9.140625" style="53"/>
    <col min="7426" max="7426" width="17.7109375" style="53" customWidth="1"/>
    <col min="7427" max="7427" width="9.140625" style="53"/>
    <col min="7428" max="7428" width="9.5703125" style="53" bestFit="1" customWidth="1"/>
    <col min="7429" max="7429" width="18" style="53" customWidth="1"/>
    <col min="7430" max="7430" width="9.140625" style="53"/>
    <col min="7431" max="7431" width="10.7109375" style="53" bestFit="1" customWidth="1"/>
    <col min="7432" max="7432" width="11" style="53" customWidth="1"/>
    <col min="7433" max="7433" width="11.42578125" style="53" customWidth="1"/>
    <col min="7434" max="7681" width="9.140625" style="53"/>
    <col min="7682" max="7682" width="17.7109375" style="53" customWidth="1"/>
    <col min="7683" max="7683" width="9.140625" style="53"/>
    <col min="7684" max="7684" width="9.5703125" style="53" bestFit="1" customWidth="1"/>
    <col min="7685" max="7685" width="18" style="53" customWidth="1"/>
    <col min="7686" max="7686" width="9.140625" style="53"/>
    <col min="7687" max="7687" width="10.7109375" style="53" bestFit="1" customWidth="1"/>
    <col min="7688" max="7688" width="11" style="53" customWidth="1"/>
    <col min="7689" max="7689" width="11.42578125" style="53" customWidth="1"/>
    <col min="7690" max="7937" width="9.140625" style="53"/>
    <col min="7938" max="7938" width="17.7109375" style="53" customWidth="1"/>
    <col min="7939" max="7939" width="9.140625" style="53"/>
    <col min="7940" max="7940" width="9.5703125" style="53" bestFit="1" customWidth="1"/>
    <col min="7941" max="7941" width="18" style="53" customWidth="1"/>
    <col min="7942" max="7942" width="9.140625" style="53"/>
    <col min="7943" max="7943" width="10.7109375" style="53" bestFit="1" customWidth="1"/>
    <col min="7944" max="7944" width="11" style="53" customWidth="1"/>
    <col min="7945" max="7945" width="11.42578125" style="53" customWidth="1"/>
    <col min="7946" max="8193" width="9.140625" style="53"/>
    <col min="8194" max="8194" width="17.7109375" style="53" customWidth="1"/>
    <col min="8195" max="8195" width="9.140625" style="53"/>
    <col min="8196" max="8196" width="9.5703125" style="53" bestFit="1" customWidth="1"/>
    <col min="8197" max="8197" width="18" style="53" customWidth="1"/>
    <col min="8198" max="8198" width="9.140625" style="53"/>
    <col min="8199" max="8199" width="10.7109375" style="53" bestFit="1" customWidth="1"/>
    <col min="8200" max="8200" width="11" style="53" customWidth="1"/>
    <col min="8201" max="8201" width="11.42578125" style="53" customWidth="1"/>
    <col min="8202" max="8449" width="9.140625" style="53"/>
    <col min="8450" max="8450" width="17.7109375" style="53" customWidth="1"/>
    <col min="8451" max="8451" width="9.140625" style="53"/>
    <col min="8452" max="8452" width="9.5703125" style="53" bestFit="1" customWidth="1"/>
    <col min="8453" max="8453" width="18" style="53" customWidth="1"/>
    <col min="8454" max="8454" width="9.140625" style="53"/>
    <col min="8455" max="8455" width="10.7109375" style="53" bestFit="1" customWidth="1"/>
    <col min="8456" max="8456" width="11" style="53" customWidth="1"/>
    <col min="8457" max="8457" width="11.42578125" style="53" customWidth="1"/>
    <col min="8458" max="8705" width="9.140625" style="53"/>
    <col min="8706" max="8706" width="17.7109375" style="53" customWidth="1"/>
    <col min="8707" max="8707" width="9.140625" style="53"/>
    <col min="8708" max="8708" width="9.5703125" style="53" bestFit="1" customWidth="1"/>
    <col min="8709" max="8709" width="18" style="53" customWidth="1"/>
    <col min="8710" max="8710" width="9.140625" style="53"/>
    <col min="8711" max="8711" width="10.7109375" style="53" bestFit="1" customWidth="1"/>
    <col min="8712" max="8712" width="11" style="53" customWidth="1"/>
    <col min="8713" max="8713" width="11.42578125" style="53" customWidth="1"/>
    <col min="8714" max="8961" width="9.140625" style="53"/>
    <col min="8962" max="8962" width="17.7109375" style="53" customWidth="1"/>
    <col min="8963" max="8963" width="9.140625" style="53"/>
    <col min="8964" max="8964" width="9.5703125" style="53" bestFit="1" customWidth="1"/>
    <col min="8965" max="8965" width="18" style="53" customWidth="1"/>
    <col min="8966" max="8966" width="9.140625" style="53"/>
    <col min="8967" max="8967" width="10.7109375" style="53" bestFit="1" customWidth="1"/>
    <col min="8968" max="8968" width="11" style="53" customWidth="1"/>
    <col min="8969" max="8969" width="11.42578125" style="53" customWidth="1"/>
    <col min="8970" max="9217" width="9.140625" style="53"/>
    <col min="9218" max="9218" width="17.7109375" style="53" customWidth="1"/>
    <col min="9219" max="9219" width="9.140625" style="53"/>
    <col min="9220" max="9220" width="9.5703125" style="53" bestFit="1" customWidth="1"/>
    <col min="9221" max="9221" width="18" style="53" customWidth="1"/>
    <col min="9222" max="9222" width="9.140625" style="53"/>
    <col min="9223" max="9223" width="10.7109375" style="53" bestFit="1" customWidth="1"/>
    <col min="9224" max="9224" width="11" style="53" customWidth="1"/>
    <col min="9225" max="9225" width="11.42578125" style="53" customWidth="1"/>
    <col min="9226" max="9473" width="9.140625" style="53"/>
    <col min="9474" max="9474" width="17.7109375" style="53" customWidth="1"/>
    <col min="9475" max="9475" width="9.140625" style="53"/>
    <col min="9476" max="9476" width="9.5703125" style="53" bestFit="1" customWidth="1"/>
    <col min="9477" max="9477" width="18" style="53" customWidth="1"/>
    <col min="9478" max="9478" width="9.140625" style="53"/>
    <col min="9479" max="9479" width="10.7109375" style="53" bestFit="1" customWidth="1"/>
    <col min="9480" max="9480" width="11" style="53" customWidth="1"/>
    <col min="9481" max="9481" width="11.42578125" style="53" customWidth="1"/>
    <col min="9482" max="9729" width="9.140625" style="53"/>
    <col min="9730" max="9730" width="17.7109375" style="53" customWidth="1"/>
    <col min="9731" max="9731" width="9.140625" style="53"/>
    <col min="9732" max="9732" width="9.5703125" style="53" bestFit="1" customWidth="1"/>
    <col min="9733" max="9733" width="18" style="53" customWidth="1"/>
    <col min="9734" max="9734" width="9.140625" style="53"/>
    <col min="9735" max="9735" width="10.7109375" style="53" bestFit="1" customWidth="1"/>
    <col min="9736" max="9736" width="11" style="53" customWidth="1"/>
    <col min="9737" max="9737" width="11.42578125" style="53" customWidth="1"/>
    <col min="9738" max="9985" width="9.140625" style="53"/>
    <col min="9986" max="9986" width="17.7109375" style="53" customWidth="1"/>
    <col min="9987" max="9987" width="9.140625" style="53"/>
    <col min="9988" max="9988" width="9.5703125" style="53" bestFit="1" customWidth="1"/>
    <col min="9989" max="9989" width="18" style="53" customWidth="1"/>
    <col min="9990" max="9990" width="9.140625" style="53"/>
    <col min="9991" max="9991" width="10.7109375" style="53" bestFit="1" customWidth="1"/>
    <col min="9992" max="9992" width="11" style="53" customWidth="1"/>
    <col min="9993" max="9993" width="11.42578125" style="53" customWidth="1"/>
    <col min="9994" max="10241" width="9.140625" style="53"/>
    <col min="10242" max="10242" width="17.7109375" style="53" customWidth="1"/>
    <col min="10243" max="10243" width="9.140625" style="53"/>
    <col min="10244" max="10244" width="9.5703125" style="53" bestFit="1" customWidth="1"/>
    <col min="10245" max="10245" width="18" style="53" customWidth="1"/>
    <col min="10246" max="10246" width="9.140625" style="53"/>
    <col min="10247" max="10247" width="10.7109375" style="53" bestFit="1" customWidth="1"/>
    <col min="10248" max="10248" width="11" style="53" customWidth="1"/>
    <col min="10249" max="10249" width="11.42578125" style="53" customWidth="1"/>
    <col min="10250" max="10497" width="9.140625" style="53"/>
    <col min="10498" max="10498" width="17.7109375" style="53" customWidth="1"/>
    <col min="10499" max="10499" width="9.140625" style="53"/>
    <col min="10500" max="10500" width="9.5703125" style="53" bestFit="1" customWidth="1"/>
    <col min="10501" max="10501" width="18" style="53" customWidth="1"/>
    <col min="10502" max="10502" width="9.140625" style="53"/>
    <col min="10503" max="10503" width="10.7109375" style="53" bestFit="1" customWidth="1"/>
    <col min="10504" max="10504" width="11" style="53" customWidth="1"/>
    <col min="10505" max="10505" width="11.42578125" style="53" customWidth="1"/>
    <col min="10506" max="10753" width="9.140625" style="53"/>
    <col min="10754" max="10754" width="17.7109375" style="53" customWidth="1"/>
    <col min="10755" max="10755" width="9.140625" style="53"/>
    <col min="10756" max="10756" width="9.5703125" style="53" bestFit="1" customWidth="1"/>
    <col min="10757" max="10757" width="18" style="53" customWidth="1"/>
    <col min="10758" max="10758" width="9.140625" style="53"/>
    <col min="10759" max="10759" width="10.7109375" style="53" bestFit="1" customWidth="1"/>
    <col min="10760" max="10760" width="11" style="53" customWidth="1"/>
    <col min="10761" max="10761" width="11.42578125" style="53" customWidth="1"/>
    <col min="10762" max="11009" width="9.140625" style="53"/>
    <col min="11010" max="11010" width="17.7109375" style="53" customWidth="1"/>
    <col min="11011" max="11011" width="9.140625" style="53"/>
    <col min="11012" max="11012" width="9.5703125" style="53" bestFit="1" customWidth="1"/>
    <col min="11013" max="11013" width="18" style="53" customWidth="1"/>
    <col min="11014" max="11014" width="9.140625" style="53"/>
    <col min="11015" max="11015" width="10.7109375" style="53" bestFit="1" customWidth="1"/>
    <col min="11016" max="11016" width="11" style="53" customWidth="1"/>
    <col min="11017" max="11017" width="11.42578125" style="53" customWidth="1"/>
    <col min="11018" max="11265" width="9.140625" style="53"/>
    <col min="11266" max="11266" width="17.7109375" style="53" customWidth="1"/>
    <col min="11267" max="11267" width="9.140625" style="53"/>
    <col min="11268" max="11268" width="9.5703125" style="53" bestFit="1" customWidth="1"/>
    <col min="11269" max="11269" width="18" style="53" customWidth="1"/>
    <col min="11270" max="11270" width="9.140625" style="53"/>
    <col min="11271" max="11271" width="10.7109375" style="53" bestFit="1" customWidth="1"/>
    <col min="11272" max="11272" width="11" style="53" customWidth="1"/>
    <col min="11273" max="11273" width="11.42578125" style="53" customWidth="1"/>
    <col min="11274" max="11521" width="9.140625" style="53"/>
    <col min="11522" max="11522" width="17.7109375" style="53" customWidth="1"/>
    <col min="11523" max="11523" width="9.140625" style="53"/>
    <col min="11524" max="11524" width="9.5703125" style="53" bestFit="1" customWidth="1"/>
    <col min="11525" max="11525" width="18" style="53" customWidth="1"/>
    <col min="11526" max="11526" width="9.140625" style="53"/>
    <col min="11527" max="11527" width="10.7109375" style="53" bestFit="1" customWidth="1"/>
    <col min="11528" max="11528" width="11" style="53" customWidth="1"/>
    <col min="11529" max="11529" width="11.42578125" style="53" customWidth="1"/>
    <col min="11530" max="11777" width="9.140625" style="53"/>
    <col min="11778" max="11778" width="17.7109375" style="53" customWidth="1"/>
    <col min="11779" max="11779" width="9.140625" style="53"/>
    <col min="11780" max="11780" width="9.5703125" style="53" bestFit="1" customWidth="1"/>
    <col min="11781" max="11781" width="18" style="53" customWidth="1"/>
    <col min="11782" max="11782" width="9.140625" style="53"/>
    <col min="11783" max="11783" width="10.7109375" style="53" bestFit="1" customWidth="1"/>
    <col min="11784" max="11784" width="11" style="53" customWidth="1"/>
    <col min="11785" max="11785" width="11.42578125" style="53" customWidth="1"/>
    <col min="11786" max="12033" width="9.140625" style="53"/>
    <col min="12034" max="12034" width="17.7109375" style="53" customWidth="1"/>
    <col min="12035" max="12035" width="9.140625" style="53"/>
    <col min="12036" max="12036" width="9.5703125" style="53" bestFit="1" customWidth="1"/>
    <col min="12037" max="12037" width="18" style="53" customWidth="1"/>
    <col min="12038" max="12038" width="9.140625" style="53"/>
    <col min="12039" max="12039" width="10.7109375" style="53" bestFit="1" customWidth="1"/>
    <col min="12040" max="12040" width="11" style="53" customWidth="1"/>
    <col min="12041" max="12041" width="11.42578125" style="53" customWidth="1"/>
    <col min="12042" max="12289" width="9.140625" style="53"/>
    <col min="12290" max="12290" width="17.7109375" style="53" customWidth="1"/>
    <col min="12291" max="12291" width="9.140625" style="53"/>
    <col min="12292" max="12292" width="9.5703125" style="53" bestFit="1" customWidth="1"/>
    <col min="12293" max="12293" width="18" style="53" customWidth="1"/>
    <col min="12294" max="12294" width="9.140625" style="53"/>
    <col min="12295" max="12295" width="10.7109375" style="53" bestFit="1" customWidth="1"/>
    <col min="12296" max="12296" width="11" style="53" customWidth="1"/>
    <col min="12297" max="12297" width="11.42578125" style="53" customWidth="1"/>
    <col min="12298" max="12545" width="9.140625" style="53"/>
    <col min="12546" max="12546" width="17.7109375" style="53" customWidth="1"/>
    <col min="12547" max="12547" width="9.140625" style="53"/>
    <col min="12548" max="12548" width="9.5703125" style="53" bestFit="1" customWidth="1"/>
    <col min="12549" max="12549" width="18" style="53" customWidth="1"/>
    <col min="12550" max="12550" width="9.140625" style="53"/>
    <col min="12551" max="12551" width="10.7109375" style="53" bestFit="1" customWidth="1"/>
    <col min="12552" max="12552" width="11" style="53" customWidth="1"/>
    <col min="12553" max="12553" width="11.42578125" style="53" customWidth="1"/>
    <col min="12554" max="12801" width="9.140625" style="53"/>
    <col min="12802" max="12802" width="17.7109375" style="53" customWidth="1"/>
    <col min="12803" max="12803" width="9.140625" style="53"/>
    <col min="12804" max="12804" width="9.5703125" style="53" bestFit="1" customWidth="1"/>
    <col min="12805" max="12805" width="18" style="53" customWidth="1"/>
    <col min="12806" max="12806" width="9.140625" style="53"/>
    <col min="12807" max="12807" width="10.7109375" style="53" bestFit="1" customWidth="1"/>
    <col min="12808" max="12808" width="11" style="53" customWidth="1"/>
    <col min="12809" max="12809" width="11.42578125" style="53" customWidth="1"/>
    <col min="12810" max="13057" width="9.140625" style="53"/>
    <col min="13058" max="13058" width="17.7109375" style="53" customWidth="1"/>
    <col min="13059" max="13059" width="9.140625" style="53"/>
    <col min="13060" max="13060" width="9.5703125" style="53" bestFit="1" customWidth="1"/>
    <col min="13061" max="13061" width="18" style="53" customWidth="1"/>
    <col min="13062" max="13062" width="9.140625" style="53"/>
    <col min="13063" max="13063" width="10.7109375" style="53" bestFit="1" customWidth="1"/>
    <col min="13064" max="13064" width="11" style="53" customWidth="1"/>
    <col min="13065" max="13065" width="11.42578125" style="53" customWidth="1"/>
    <col min="13066" max="13313" width="9.140625" style="53"/>
    <col min="13314" max="13314" width="17.7109375" style="53" customWidth="1"/>
    <col min="13315" max="13315" width="9.140625" style="53"/>
    <col min="13316" max="13316" width="9.5703125" style="53" bestFit="1" customWidth="1"/>
    <col min="13317" max="13317" width="18" style="53" customWidth="1"/>
    <col min="13318" max="13318" width="9.140625" style="53"/>
    <col min="13319" max="13319" width="10.7109375" style="53" bestFit="1" customWidth="1"/>
    <col min="13320" max="13320" width="11" style="53" customWidth="1"/>
    <col min="13321" max="13321" width="11.42578125" style="53" customWidth="1"/>
    <col min="13322" max="13569" width="9.140625" style="53"/>
    <col min="13570" max="13570" width="17.7109375" style="53" customWidth="1"/>
    <col min="13571" max="13571" width="9.140625" style="53"/>
    <col min="13572" max="13572" width="9.5703125" style="53" bestFit="1" customWidth="1"/>
    <col min="13573" max="13573" width="18" style="53" customWidth="1"/>
    <col min="13574" max="13574" width="9.140625" style="53"/>
    <col min="13575" max="13575" width="10.7109375" style="53" bestFit="1" customWidth="1"/>
    <col min="13576" max="13576" width="11" style="53" customWidth="1"/>
    <col min="13577" max="13577" width="11.42578125" style="53" customWidth="1"/>
    <col min="13578" max="13825" width="9.140625" style="53"/>
    <col min="13826" max="13826" width="17.7109375" style="53" customWidth="1"/>
    <col min="13827" max="13827" width="9.140625" style="53"/>
    <col min="13828" max="13828" width="9.5703125" style="53" bestFit="1" customWidth="1"/>
    <col min="13829" max="13829" width="18" style="53" customWidth="1"/>
    <col min="13830" max="13830" width="9.140625" style="53"/>
    <col min="13831" max="13831" width="10.7109375" style="53" bestFit="1" customWidth="1"/>
    <col min="13832" max="13832" width="11" style="53" customWidth="1"/>
    <col min="13833" max="13833" width="11.42578125" style="53" customWidth="1"/>
    <col min="13834" max="14081" width="9.140625" style="53"/>
    <col min="14082" max="14082" width="17.7109375" style="53" customWidth="1"/>
    <col min="14083" max="14083" width="9.140625" style="53"/>
    <col min="14084" max="14084" width="9.5703125" style="53" bestFit="1" customWidth="1"/>
    <col min="14085" max="14085" width="18" style="53" customWidth="1"/>
    <col min="14086" max="14086" width="9.140625" style="53"/>
    <col min="14087" max="14087" width="10.7109375" style="53" bestFit="1" customWidth="1"/>
    <col min="14088" max="14088" width="11" style="53" customWidth="1"/>
    <col min="14089" max="14089" width="11.42578125" style="53" customWidth="1"/>
    <col min="14090" max="14337" width="9.140625" style="53"/>
    <col min="14338" max="14338" width="17.7109375" style="53" customWidth="1"/>
    <col min="14339" max="14339" width="9.140625" style="53"/>
    <col min="14340" max="14340" width="9.5703125" style="53" bestFit="1" customWidth="1"/>
    <col min="14341" max="14341" width="18" style="53" customWidth="1"/>
    <col min="14342" max="14342" width="9.140625" style="53"/>
    <col min="14343" max="14343" width="10.7109375" style="53" bestFit="1" customWidth="1"/>
    <col min="14344" max="14344" width="11" style="53" customWidth="1"/>
    <col min="14345" max="14345" width="11.42578125" style="53" customWidth="1"/>
    <col min="14346" max="14593" width="9.140625" style="53"/>
    <col min="14594" max="14594" width="17.7109375" style="53" customWidth="1"/>
    <col min="14595" max="14595" width="9.140625" style="53"/>
    <col min="14596" max="14596" width="9.5703125" style="53" bestFit="1" customWidth="1"/>
    <col min="14597" max="14597" width="18" style="53" customWidth="1"/>
    <col min="14598" max="14598" width="9.140625" style="53"/>
    <col min="14599" max="14599" width="10.7109375" style="53" bestFit="1" customWidth="1"/>
    <col min="14600" max="14600" width="11" style="53" customWidth="1"/>
    <col min="14601" max="14601" width="11.42578125" style="53" customWidth="1"/>
    <col min="14602" max="14849" width="9.140625" style="53"/>
    <col min="14850" max="14850" width="17.7109375" style="53" customWidth="1"/>
    <col min="14851" max="14851" width="9.140625" style="53"/>
    <col min="14852" max="14852" width="9.5703125" style="53" bestFit="1" customWidth="1"/>
    <col min="14853" max="14853" width="18" style="53" customWidth="1"/>
    <col min="14854" max="14854" width="9.140625" style="53"/>
    <col min="14855" max="14855" width="10.7109375" style="53" bestFit="1" customWidth="1"/>
    <col min="14856" max="14856" width="11" style="53" customWidth="1"/>
    <col min="14857" max="14857" width="11.42578125" style="53" customWidth="1"/>
    <col min="14858" max="15105" width="9.140625" style="53"/>
    <col min="15106" max="15106" width="17.7109375" style="53" customWidth="1"/>
    <col min="15107" max="15107" width="9.140625" style="53"/>
    <col min="15108" max="15108" width="9.5703125" style="53" bestFit="1" customWidth="1"/>
    <col min="15109" max="15109" width="18" style="53" customWidth="1"/>
    <col min="15110" max="15110" width="9.140625" style="53"/>
    <col min="15111" max="15111" width="10.7109375" style="53" bestFit="1" customWidth="1"/>
    <col min="15112" max="15112" width="11" style="53" customWidth="1"/>
    <col min="15113" max="15113" width="11.42578125" style="53" customWidth="1"/>
    <col min="15114" max="15361" width="9.140625" style="53"/>
    <col min="15362" max="15362" width="17.7109375" style="53" customWidth="1"/>
    <col min="15363" max="15363" width="9.140625" style="53"/>
    <col min="15364" max="15364" width="9.5703125" style="53" bestFit="1" customWidth="1"/>
    <col min="15365" max="15365" width="18" style="53" customWidth="1"/>
    <col min="15366" max="15366" width="9.140625" style="53"/>
    <col min="15367" max="15367" width="10.7109375" style="53" bestFit="1" customWidth="1"/>
    <col min="15368" max="15368" width="11" style="53" customWidth="1"/>
    <col min="15369" max="15369" width="11.42578125" style="53" customWidth="1"/>
    <col min="15370" max="15617" width="9.140625" style="53"/>
    <col min="15618" max="15618" width="17.7109375" style="53" customWidth="1"/>
    <col min="15619" max="15619" width="9.140625" style="53"/>
    <col min="15620" max="15620" width="9.5703125" style="53" bestFit="1" customWidth="1"/>
    <col min="15621" max="15621" width="18" style="53" customWidth="1"/>
    <col min="15622" max="15622" width="9.140625" style="53"/>
    <col min="15623" max="15623" width="10.7109375" style="53" bestFit="1" customWidth="1"/>
    <col min="15624" max="15624" width="11" style="53" customWidth="1"/>
    <col min="15625" max="15625" width="11.42578125" style="53" customWidth="1"/>
    <col min="15626" max="15873" width="9.140625" style="53"/>
    <col min="15874" max="15874" width="17.7109375" style="53" customWidth="1"/>
    <col min="15875" max="15875" width="9.140625" style="53"/>
    <col min="15876" max="15876" width="9.5703125" style="53" bestFit="1" customWidth="1"/>
    <col min="15877" max="15877" width="18" style="53" customWidth="1"/>
    <col min="15878" max="15878" width="9.140625" style="53"/>
    <col min="15879" max="15879" width="10.7109375" style="53" bestFit="1" customWidth="1"/>
    <col min="15880" max="15880" width="11" style="53" customWidth="1"/>
    <col min="15881" max="15881" width="11.42578125" style="53" customWidth="1"/>
    <col min="15882" max="16129" width="9.140625" style="53"/>
    <col min="16130" max="16130" width="17.7109375" style="53" customWidth="1"/>
    <col min="16131" max="16131" width="9.140625" style="53"/>
    <col min="16132" max="16132" width="9.5703125" style="53" bestFit="1" customWidth="1"/>
    <col min="16133" max="16133" width="18" style="53" customWidth="1"/>
    <col min="16134" max="16134" width="9.140625" style="53"/>
    <col min="16135" max="16135" width="10.7109375" style="53" bestFit="1" customWidth="1"/>
    <col min="16136" max="16136" width="11" style="53" customWidth="1"/>
    <col min="16137" max="16137" width="11.42578125" style="53" customWidth="1"/>
    <col min="16138" max="16384" width="9.140625" style="53"/>
  </cols>
  <sheetData>
    <row r="1" spans="1:14" ht="33" customHeight="1" x14ac:dyDescent="0.3">
      <c r="A1" s="110" t="s">
        <v>107</v>
      </c>
      <c r="B1" s="110"/>
      <c r="C1" s="110"/>
      <c r="D1" s="110"/>
      <c r="E1" s="110"/>
      <c r="F1" s="110"/>
      <c r="G1" s="110"/>
      <c r="H1" s="110"/>
      <c r="I1" s="110"/>
      <c r="M1" s="109" t="s">
        <v>121</v>
      </c>
      <c r="N1" s="109"/>
    </row>
    <row r="2" spans="1:14" ht="17.45" x14ac:dyDescent="0.3">
      <c r="A2" s="54"/>
      <c r="B2" s="55"/>
      <c r="C2" s="55"/>
      <c r="D2" s="55"/>
      <c r="E2" s="55"/>
      <c r="F2" s="55"/>
      <c r="G2" s="55"/>
      <c r="H2" s="55"/>
      <c r="I2" s="54"/>
      <c r="K2" s="56"/>
    </row>
    <row r="3" spans="1:14" ht="13.15" x14ac:dyDescent="0.25">
      <c r="A3" s="54"/>
      <c r="B3" s="111" t="s">
        <v>91</v>
      </c>
      <c r="C3" s="111"/>
      <c r="D3" s="111"/>
      <c r="E3" s="111"/>
      <c r="F3" s="111"/>
      <c r="G3" s="111"/>
      <c r="H3" s="111"/>
      <c r="I3" s="54"/>
    </row>
    <row r="4" spans="1:14" ht="13.15" x14ac:dyDescent="0.25">
      <c r="A4" s="57"/>
      <c r="B4" s="57"/>
      <c r="C4" s="57"/>
      <c r="D4" s="57"/>
      <c r="E4" s="57"/>
      <c r="F4" s="57"/>
      <c r="G4" s="57"/>
      <c r="H4" s="57"/>
      <c r="I4" s="54"/>
    </row>
    <row r="5" spans="1:14" ht="13.15" x14ac:dyDescent="0.25">
      <c r="A5" s="54"/>
      <c r="B5" s="58" t="s">
        <v>103</v>
      </c>
      <c r="C5" s="57"/>
      <c r="D5" s="54"/>
      <c r="E5" s="54"/>
      <c r="F5" s="59">
        <f>AVERAGE(F17:F39)</f>
        <v>1.7608695652173914</v>
      </c>
      <c r="G5" s="60">
        <f>((D39/D16)^(1/23)-1)</f>
        <v>5.0567048608418652E-4</v>
      </c>
      <c r="H5" s="54"/>
      <c r="I5" s="54"/>
    </row>
    <row r="6" spans="1:14" ht="13.15" x14ac:dyDescent="0.25">
      <c r="A6" s="54"/>
      <c r="B6" s="58"/>
      <c r="C6" s="57"/>
      <c r="D6" s="54"/>
      <c r="E6" s="54"/>
      <c r="F6" s="59"/>
      <c r="G6" s="60"/>
      <c r="H6" s="54"/>
      <c r="I6" s="54"/>
    </row>
    <row r="7" spans="1:14" ht="13.15" x14ac:dyDescent="0.25">
      <c r="A7" s="54"/>
      <c r="B7" s="58" t="s">
        <v>92</v>
      </c>
      <c r="C7" s="57"/>
      <c r="D7" s="54"/>
      <c r="E7" s="54"/>
      <c r="F7" s="59">
        <f>AVERAGE(C46:C54)</f>
        <v>48.138327531467183</v>
      </c>
      <c r="G7" s="60">
        <f>+(B54/B45)^(1/9)-1</f>
        <v>1.2829746889212457E-2</v>
      </c>
      <c r="H7" s="54"/>
      <c r="I7" s="54"/>
    </row>
    <row r="8" spans="1:14" ht="13.15" x14ac:dyDescent="0.25">
      <c r="A8" s="54"/>
      <c r="B8" s="58" t="s">
        <v>93</v>
      </c>
      <c r="C8" s="57"/>
      <c r="D8" s="54"/>
      <c r="E8" s="54"/>
      <c r="F8" s="59">
        <f>AVERAGE(F46:F54)</f>
        <v>39.737735042982017</v>
      </c>
      <c r="G8" s="60">
        <f>(E54/E45)^(1/9)-1</f>
        <v>1.063040672531268E-2</v>
      </c>
      <c r="H8" s="54"/>
      <c r="I8" s="60"/>
    </row>
    <row r="9" spans="1:14" ht="13.15" x14ac:dyDescent="0.25">
      <c r="A9" s="57"/>
      <c r="B9" s="54"/>
      <c r="C9" s="54"/>
      <c r="D9" s="54"/>
      <c r="E9" s="54"/>
      <c r="F9" s="54"/>
      <c r="G9" s="54"/>
      <c r="H9" s="57"/>
      <c r="I9" s="54"/>
    </row>
    <row r="10" spans="1:14" ht="13.15" x14ac:dyDescent="0.25">
      <c r="A10" s="54"/>
      <c r="B10" s="112" t="s">
        <v>94</v>
      </c>
      <c r="C10" s="112"/>
      <c r="D10" s="112"/>
      <c r="E10" s="112"/>
      <c r="F10" s="112"/>
      <c r="G10" s="112"/>
      <c r="H10" s="112"/>
      <c r="I10" s="54"/>
    </row>
    <row r="11" spans="1:14" ht="13.15" x14ac:dyDescent="0.25">
      <c r="A11" s="61"/>
      <c r="B11" s="62"/>
      <c r="C11" s="62"/>
      <c r="D11" s="63"/>
      <c r="E11" s="63"/>
      <c r="F11" s="63"/>
      <c r="G11" s="63"/>
      <c r="H11" s="63"/>
      <c r="I11" s="54"/>
    </row>
    <row r="12" spans="1:14" ht="13.15" x14ac:dyDescent="0.25">
      <c r="A12" s="57"/>
      <c r="B12" s="57"/>
      <c r="C12" s="57"/>
      <c r="D12" s="64"/>
      <c r="E12" s="57"/>
      <c r="F12" s="62" t="s">
        <v>95</v>
      </c>
      <c r="G12" s="62"/>
      <c r="H12" s="62"/>
      <c r="I12" s="54"/>
    </row>
    <row r="13" spans="1:14" ht="13.15" x14ac:dyDescent="0.25">
      <c r="A13" s="57"/>
      <c r="B13" s="57"/>
      <c r="C13" s="64"/>
      <c r="D13" s="65"/>
      <c r="E13" s="66"/>
      <c r="F13" s="67" t="s">
        <v>96</v>
      </c>
      <c r="G13" s="57"/>
      <c r="H13" s="64" t="s">
        <v>97</v>
      </c>
      <c r="I13" s="54"/>
    </row>
    <row r="14" spans="1:14" ht="13.15" x14ac:dyDescent="0.25">
      <c r="A14" s="57"/>
      <c r="B14" s="64"/>
      <c r="C14" s="54"/>
      <c r="D14" s="59"/>
      <c r="E14" s="66"/>
      <c r="F14" s="59"/>
      <c r="G14" s="57"/>
      <c r="H14" s="60"/>
      <c r="I14" s="54"/>
    </row>
    <row r="15" spans="1:14" ht="13.15" x14ac:dyDescent="0.25">
      <c r="A15" s="57"/>
      <c r="B15" s="68">
        <v>1989</v>
      </c>
      <c r="C15" s="69"/>
      <c r="D15" s="59">
        <f>+'[3]System - Annual'!$E29</f>
        <v>3169.5833333333335</v>
      </c>
      <c r="E15" s="57"/>
      <c r="F15" s="59"/>
      <c r="G15" s="57"/>
      <c r="H15" s="60"/>
      <c r="I15" s="54"/>
    </row>
    <row r="16" spans="1:14" ht="13.15" x14ac:dyDescent="0.25">
      <c r="A16" s="57"/>
      <c r="B16" s="64">
        <v>1990</v>
      </c>
      <c r="C16" s="70"/>
      <c r="D16" s="59">
        <f>+'[3]System - Annual'!$E30</f>
        <v>3462.9166666666665</v>
      </c>
      <c r="E16" s="57"/>
      <c r="F16" s="59">
        <f>+D16-D15</f>
        <v>293.33333333333303</v>
      </c>
      <c r="G16" s="57"/>
      <c r="H16" s="60">
        <v>-3.4431211365194225E-2</v>
      </c>
      <c r="I16" s="54"/>
    </row>
    <row r="17" spans="1:28" ht="13.15" x14ac:dyDescent="0.25">
      <c r="A17" s="57"/>
      <c r="B17" s="64">
        <v>1991</v>
      </c>
      <c r="C17" s="70"/>
      <c r="D17" s="59">
        <f>+'[3]System - Annual'!$E31</f>
        <v>3730.3333333333335</v>
      </c>
      <c r="E17" s="57"/>
      <c r="F17" s="59">
        <f t="shared" ref="F17:F26" si="0">+D17-D16</f>
        <v>267.41666666666697</v>
      </c>
      <c r="G17" s="57"/>
      <c r="H17" s="60">
        <f t="shared" ref="H17:H39" si="1">(D17/D16)-1</f>
        <v>7.7222957526170255E-2</v>
      </c>
      <c r="I17" s="54"/>
    </row>
    <row r="18" spans="1:28" ht="13.15" x14ac:dyDescent="0.25">
      <c r="A18" s="57"/>
      <c r="B18" s="64">
        <v>1992</v>
      </c>
      <c r="C18" s="70"/>
      <c r="D18" s="59">
        <f>+'[3]System - Annual'!$E32</f>
        <v>4030.6666666666665</v>
      </c>
      <c r="E18" s="57"/>
      <c r="F18" s="59">
        <f t="shared" si="0"/>
        <v>300.33333333333303</v>
      </c>
      <c r="G18" s="57"/>
      <c r="H18" s="60">
        <f t="shared" si="1"/>
        <v>8.0511125011169637E-2</v>
      </c>
      <c r="I18" s="54"/>
      <c r="AA18" s="71"/>
      <c r="AB18" s="71"/>
    </row>
    <row r="19" spans="1:28" ht="13.15" x14ac:dyDescent="0.25">
      <c r="A19" s="57"/>
      <c r="B19" s="64">
        <v>1993</v>
      </c>
      <c r="C19" s="70"/>
      <c r="D19" s="59">
        <f>+'[3]System - Annual'!$E33</f>
        <v>2750.4166666666665</v>
      </c>
      <c r="E19" s="57"/>
      <c r="F19" s="59">
        <f t="shared" si="0"/>
        <v>-1280.25</v>
      </c>
      <c r="G19" s="57"/>
      <c r="H19" s="60">
        <f t="shared" si="1"/>
        <v>-0.31762735693020183</v>
      </c>
      <c r="I19" s="54"/>
    </row>
    <row r="20" spans="1:28" ht="13.15" x14ac:dyDescent="0.25">
      <c r="A20" s="57"/>
      <c r="B20" s="64">
        <v>1994</v>
      </c>
      <c r="C20" s="70"/>
      <c r="D20" s="59">
        <f>+'[3]System - Annual'!$E34</f>
        <v>2228.5833333333335</v>
      </c>
      <c r="E20" s="57"/>
      <c r="F20" s="59">
        <f t="shared" si="0"/>
        <v>-521.83333333333303</v>
      </c>
      <c r="G20" s="57"/>
      <c r="H20" s="60">
        <f t="shared" si="1"/>
        <v>-0.18972882896530818</v>
      </c>
      <c r="I20" s="54"/>
    </row>
    <row r="21" spans="1:28" ht="13.15" x14ac:dyDescent="0.25">
      <c r="A21" s="57"/>
      <c r="B21" s="64">
        <v>1995</v>
      </c>
      <c r="C21" s="70"/>
      <c r="D21" s="59">
        <f>+'[3]System - Annual'!$E35</f>
        <v>2131.5</v>
      </c>
      <c r="E21" s="57"/>
      <c r="F21" s="59">
        <f t="shared" si="0"/>
        <v>-97.083333333333485</v>
      </c>
      <c r="G21" s="57"/>
      <c r="H21" s="60">
        <f t="shared" si="1"/>
        <v>-4.3562801480761415E-2</v>
      </c>
      <c r="I21" s="54"/>
      <c r="AA21" s="72"/>
    </row>
    <row r="22" spans="1:28" ht="13.15" x14ac:dyDescent="0.25">
      <c r="A22" s="57"/>
      <c r="B22" s="64">
        <v>1996</v>
      </c>
      <c r="C22" s="70"/>
      <c r="D22" s="59">
        <f>+'[3]System - Annual'!$E36</f>
        <v>2160</v>
      </c>
      <c r="E22" s="57"/>
      <c r="F22" s="59">
        <f>+D22-D21</f>
        <v>28.5</v>
      </c>
      <c r="G22" s="57"/>
      <c r="H22" s="60">
        <f t="shared" si="1"/>
        <v>1.3370865587614356E-2</v>
      </c>
      <c r="I22" s="54"/>
    </row>
    <row r="23" spans="1:28" ht="13.15" x14ac:dyDescent="0.25">
      <c r="A23" s="57"/>
      <c r="B23" s="64">
        <v>1997</v>
      </c>
      <c r="C23" s="70"/>
      <c r="D23" s="59">
        <f>+'[3]System - Annual'!$E37</f>
        <v>2208.0833333333335</v>
      </c>
      <c r="E23" s="57"/>
      <c r="F23" s="59">
        <f t="shared" si="0"/>
        <v>48.083333333333485</v>
      </c>
      <c r="G23" s="57"/>
      <c r="H23" s="60">
        <f t="shared" si="1"/>
        <v>2.2260802469135976E-2</v>
      </c>
      <c r="I23" s="54"/>
    </row>
    <row r="24" spans="1:28" ht="13.15" x14ac:dyDescent="0.25">
      <c r="A24" s="57"/>
      <c r="B24" s="64">
        <v>1998</v>
      </c>
      <c r="C24" s="70"/>
      <c r="D24" s="59">
        <f>+'[3]System - Annual'!$E38</f>
        <v>2275.6666666666665</v>
      </c>
      <c r="E24" s="57"/>
      <c r="F24" s="59">
        <f t="shared" si="0"/>
        <v>67.58333333333303</v>
      </c>
      <c r="G24" s="57"/>
      <c r="H24" s="60">
        <f t="shared" si="1"/>
        <v>3.0607238555308003E-2</v>
      </c>
      <c r="I24" s="54"/>
    </row>
    <row r="25" spans="1:28" ht="13.15" x14ac:dyDescent="0.25">
      <c r="A25" s="57"/>
      <c r="B25" s="64">
        <v>1999</v>
      </c>
      <c r="C25" s="70"/>
      <c r="D25" s="59">
        <f>+'[3]System - Annual'!$E39</f>
        <v>2305.8333333333335</v>
      </c>
      <c r="E25" s="57"/>
      <c r="F25" s="59">
        <f t="shared" si="0"/>
        <v>30.16666666666697</v>
      </c>
      <c r="G25" s="57"/>
      <c r="H25" s="60">
        <f t="shared" si="1"/>
        <v>1.3256188662662982E-2</v>
      </c>
      <c r="I25" s="54"/>
    </row>
    <row r="26" spans="1:28" ht="14.45" x14ac:dyDescent="0.3">
      <c r="A26" s="73"/>
      <c r="B26" s="64">
        <v>2000</v>
      </c>
      <c r="C26" s="59"/>
      <c r="D26" s="59">
        <f>+'[3]System - Annual'!$E40</f>
        <v>2406.5</v>
      </c>
      <c r="E26" s="74"/>
      <c r="F26" s="59">
        <f t="shared" si="0"/>
        <v>100.66666666666652</v>
      </c>
      <c r="G26" s="57"/>
      <c r="H26" s="60">
        <f t="shared" si="1"/>
        <v>4.3657390675822194E-2</v>
      </c>
      <c r="I26" s="54"/>
      <c r="L26" s="75"/>
    </row>
    <row r="27" spans="1:28" ht="14.45" x14ac:dyDescent="0.3">
      <c r="A27" s="73"/>
      <c r="B27" s="64">
        <v>2001</v>
      </c>
      <c r="C27" s="54"/>
      <c r="D27" s="59">
        <f>+'[3]System - Annual'!$E41</f>
        <v>2446.5833333333335</v>
      </c>
      <c r="E27" s="57"/>
      <c r="F27" s="59">
        <f>+D27-D26</f>
        <v>40.083333333333485</v>
      </c>
      <c r="G27" s="57"/>
      <c r="H27" s="60">
        <f t="shared" si="1"/>
        <v>1.6656278135604996E-2</v>
      </c>
      <c r="I27" s="54"/>
      <c r="L27" s="75"/>
    </row>
    <row r="28" spans="1:28" ht="14.45" x14ac:dyDescent="0.3">
      <c r="A28" s="73"/>
      <c r="B28" s="64">
        <v>2002</v>
      </c>
      <c r="C28" s="54"/>
      <c r="D28" s="59">
        <f>+'[3]System - Annual'!$E42</f>
        <v>2522</v>
      </c>
      <c r="E28" s="57"/>
      <c r="F28" s="59">
        <f t="shared" ref="F28:F39" si="2">+D28-D27</f>
        <v>75.416666666666515</v>
      </c>
      <c r="G28" s="57"/>
      <c r="H28" s="60">
        <f t="shared" si="1"/>
        <v>3.0825300589257143E-2</v>
      </c>
      <c r="I28" s="54"/>
      <c r="L28" s="75"/>
    </row>
    <row r="29" spans="1:28" ht="14.45" x14ac:dyDescent="0.3">
      <c r="A29" s="73"/>
      <c r="B29" s="64">
        <v>2003</v>
      </c>
      <c r="C29" s="54"/>
      <c r="D29" s="59">
        <f>+'[3]System - Annual'!$E43</f>
        <v>2610.5833333333335</v>
      </c>
      <c r="E29" s="57"/>
      <c r="F29" s="59">
        <f t="shared" si="2"/>
        <v>88.583333333333485</v>
      </c>
      <c r="G29" s="57"/>
      <c r="H29" s="60">
        <f t="shared" si="1"/>
        <v>3.5124240021147335E-2</v>
      </c>
      <c r="I29" s="54"/>
      <c r="L29" s="75"/>
    </row>
    <row r="30" spans="1:28" ht="14.45" x14ac:dyDescent="0.3">
      <c r="A30" s="73"/>
      <c r="B30" s="64">
        <v>2004</v>
      </c>
      <c r="C30" s="54"/>
      <c r="D30" s="59">
        <f>+'[3]System - Annual'!$E44</f>
        <v>2766.6666666666665</v>
      </c>
      <c r="E30" s="57"/>
      <c r="F30" s="59">
        <f t="shared" si="2"/>
        <v>156.08333333333303</v>
      </c>
      <c r="G30" s="57"/>
      <c r="H30" s="60">
        <f t="shared" si="1"/>
        <v>5.9788680690777696E-2</v>
      </c>
      <c r="I30" s="54"/>
      <c r="L30" s="76" t="s">
        <v>2</v>
      </c>
      <c r="M30" s="77" t="s">
        <v>98</v>
      </c>
      <c r="N30" s="53" t="s">
        <v>99</v>
      </c>
    </row>
    <row r="31" spans="1:28" ht="14.45" x14ac:dyDescent="0.3">
      <c r="A31" s="73"/>
      <c r="B31" s="64">
        <v>2005</v>
      </c>
      <c r="C31" s="54"/>
      <c r="D31" s="59">
        <f>+'[3]System - Annual'!$E45</f>
        <v>2897.0833333333335</v>
      </c>
      <c r="E31" s="57"/>
      <c r="F31" s="59">
        <f t="shared" si="2"/>
        <v>130.41666666666697</v>
      </c>
      <c r="G31" s="57"/>
      <c r="H31" s="60">
        <f t="shared" si="1"/>
        <v>4.7138554216867634E-2</v>
      </c>
      <c r="I31" s="78"/>
      <c r="K31" s="64">
        <v>2000</v>
      </c>
      <c r="L31" s="75">
        <f>+D26</f>
        <v>2406.5</v>
      </c>
    </row>
    <row r="32" spans="1:28" ht="14.45" x14ac:dyDescent="0.3">
      <c r="A32" s="73"/>
      <c r="B32" s="64">
        <v>2006</v>
      </c>
      <c r="C32" s="54"/>
      <c r="D32" s="59">
        <f>+'[3]System - Annual'!$E46</f>
        <v>2963.1666666666665</v>
      </c>
      <c r="E32" s="73"/>
      <c r="F32" s="59">
        <f t="shared" si="2"/>
        <v>66.08333333333303</v>
      </c>
      <c r="G32" s="57"/>
      <c r="H32" s="60">
        <f t="shared" si="1"/>
        <v>2.2810297713217187E-2</v>
      </c>
      <c r="I32" s="78"/>
      <c r="K32" s="64">
        <v>2001</v>
      </c>
      <c r="L32" s="75">
        <f t="shared" ref="L32:L44" si="3">+D27</f>
        <v>2446.5833333333335</v>
      </c>
    </row>
    <row r="33" spans="1:17" ht="14.45" x14ac:dyDescent="0.3">
      <c r="A33" s="73"/>
      <c r="B33" s="64">
        <v>2007</v>
      </c>
      <c r="C33" s="54"/>
      <c r="D33" s="59">
        <f>+'[3]System - Annual'!$E47</f>
        <v>3032.0833333333335</v>
      </c>
      <c r="E33" s="57"/>
      <c r="F33" s="59">
        <f t="shared" si="2"/>
        <v>68.91666666666697</v>
      </c>
      <c r="G33" s="57"/>
      <c r="H33" s="60">
        <f t="shared" si="1"/>
        <v>2.3257776027898247E-2</v>
      </c>
      <c r="I33" s="78"/>
      <c r="K33" s="64">
        <v>2002</v>
      </c>
      <c r="L33" s="75">
        <f t="shared" si="3"/>
        <v>2522</v>
      </c>
    </row>
    <row r="34" spans="1:17" ht="14.45" x14ac:dyDescent="0.3">
      <c r="A34" s="73"/>
      <c r="B34" s="64">
        <v>2008</v>
      </c>
      <c r="C34" s="54"/>
      <c r="D34" s="59">
        <f>+'[3]System - Annual'!$E48</f>
        <v>3117.75</v>
      </c>
      <c r="E34" s="57"/>
      <c r="F34" s="59">
        <f t="shared" si="2"/>
        <v>85.666666666666515</v>
      </c>
      <c r="G34" s="57"/>
      <c r="H34" s="60">
        <f t="shared" si="1"/>
        <v>2.8253401126837829E-2</v>
      </c>
      <c r="I34" s="78"/>
      <c r="K34" s="64">
        <v>2003</v>
      </c>
      <c r="L34" s="75">
        <f t="shared" si="3"/>
        <v>2610.5833333333335</v>
      </c>
    </row>
    <row r="35" spans="1:17" ht="14.45" x14ac:dyDescent="0.3">
      <c r="A35" s="73"/>
      <c r="B35" s="64">
        <v>2009</v>
      </c>
      <c r="C35" s="54"/>
      <c r="D35" s="59">
        <f>+'[3]System - Annual'!$E49</f>
        <v>3216.75</v>
      </c>
      <c r="E35" s="57"/>
      <c r="F35" s="59">
        <f t="shared" si="2"/>
        <v>99</v>
      </c>
      <c r="G35" s="57"/>
      <c r="H35" s="60">
        <f t="shared" si="1"/>
        <v>3.175366851094541E-2</v>
      </c>
      <c r="I35" s="78"/>
      <c r="K35" s="64">
        <v>2004</v>
      </c>
      <c r="L35" s="75">
        <f t="shared" si="3"/>
        <v>2766.6666666666665</v>
      </c>
    </row>
    <row r="36" spans="1:17" ht="14.45" x14ac:dyDescent="0.3">
      <c r="A36" s="73"/>
      <c r="B36" s="64">
        <v>2010</v>
      </c>
      <c r="C36" s="54"/>
      <c r="D36" s="59">
        <f>+'[3]System - Annual'!$E50</f>
        <v>3304</v>
      </c>
      <c r="E36" s="57"/>
      <c r="F36" s="59">
        <f t="shared" si="2"/>
        <v>87.25</v>
      </c>
      <c r="G36" s="57"/>
      <c r="H36" s="60">
        <f t="shared" si="1"/>
        <v>2.7123649646382253E-2</v>
      </c>
      <c r="I36" s="78"/>
      <c r="K36" s="64">
        <v>2005</v>
      </c>
      <c r="L36" s="75">
        <f t="shared" si="3"/>
        <v>2897.0833333333335</v>
      </c>
    </row>
    <row r="37" spans="1:17" ht="15" x14ac:dyDescent="0.25">
      <c r="A37" s="73"/>
      <c r="B37" s="64">
        <v>2011</v>
      </c>
      <c r="C37" s="54"/>
      <c r="D37" s="59">
        <f>+'[3]System - Annual'!$E51</f>
        <v>3378.5</v>
      </c>
      <c r="E37" s="57"/>
      <c r="F37" s="59">
        <f t="shared" si="2"/>
        <v>74.5</v>
      </c>
      <c r="G37" s="57"/>
      <c r="H37" s="60">
        <f t="shared" si="1"/>
        <v>2.2548426150120982E-2</v>
      </c>
      <c r="I37" s="78"/>
      <c r="K37" s="64">
        <v>2006</v>
      </c>
      <c r="L37" s="75">
        <f t="shared" si="3"/>
        <v>2963.1666666666665</v>
      </c>
    </row>
    <row r="38" spans="1:17" ht="15" x14ac:dyDescent="0.25">
      <c r="A38" s="73"/>
      <c r="B38" s="64">
        <v>2012</v>
      </c>
      <c r="C38" s="54"/>
      <c r="D38" s="59">
        <f>+'[3]System - Annual'!$E52</f>
        <v>3429.5</v>
      </c>
      <c r="E38" s="57"/>
      <c r="F38" s="59">
        <f t="shared" si="2"/>
        <v>51</v>
      </c>
      <c r="G38" s="57"/>
      <c r="H38" s="60">
        <f t="shared" si="1"/>
        <v>1.5095456563563703E-2</v>
      </c>
      <c r="I38" s="78"/>
      <c r="K38" s="64">
        <v>2007</v>
      </c>
      <c r="L38" s="75">
        <f t="shared" si="3"/>
        <v>3032.0833333333335</v>
      </c>
    </row>
    <row r="39" spans="1:17" ht="15" x14ac:dyDescent="0.25">
      <c r="A39" s="57"/>
      <c r="B39" s="64">
        <v>2013</v>
      </c>
      <c r="C39" s="54"/>
      <c r="D39" s="59">
        <f>+'[3]System - Annual'!$E53</f>
        <v>3503.4166666666665</v>
      </c>
      <c r="E39" s="57"/>
      <c r="F39" s="59">
        <f t="shared" si="2"/>
        <v>73.916666666666515</v>
      </c>
      <c r="G39" s="57"/>
      <c r="H39" s="60">
        <f t="shared" si="1"/>
        <v>2.1553190455362747E-2</v>
      </c>
      <c r="I39" s="54"/>
      <c r="K39" s="64">
        <v>2008</v>
      </c>
      <c r="L39" s="75">
        <f t="shared" si="3"/>
        <v>3117.75</v>
      </c>
    </row>
    <row r="40" spans="1:17" ht="15" x14ac:dyDescent="0.25">
      <c r="A40" s="57"/>
      <c r="B40" s="64"/>
      <c r="C40" s="54"/>
      <c r="D40" s="59"/>
      <c r="E40" s="57"/>
      <c r="F40" s="79"/>
      <c r="G40" s="57"/>
      <c r="H40" s="60"/>
      <c r="I40" s="54"/>
      <c r="K40" s="64">
        <v>2009</v>
      </c>
      <c r="L40" s="75">
        <f t="shared" si="3"/>
        <v>3216.75</v>
      </c>
    </row>
    <row r="41" spans="1:17" ht="15" x14ac:dyDescent="0.25">
      <c r="A41" s="113" t="s">
        <v>101</v>
      </c>
      <c r="B41" s="113"/>
      <c r="C41" s="113"/>
      <c r="D41" s="113"/>
      <c r="E41" s="113"/>
      <c r="F41" s="113"/>
      <c r="G41" s="113"/>
      <c r="H41" s="113"/>
      <c r="I41" s="113"/>
      <c r="K41" s="64">
        <v>2010</v>
      </c>
      <c r="L41" s="75">
        <f t="shared" si="3"/>
        <v>3304</v>
      </c>
    </row>
    <row r="42" spans="1:17" ht="15" x14ac:dyDescent="0.25">
      <c r="A42" s="57"/>
      <c r="B42" s="57"/>
      <c r="C42" s="57"/>
      <c r="D42" s="57"/>
      <c r="E42" s="80"/>
      <c r="F42" s="57"/>
      <c r="G42" s="81"/>
      <c r="H42" s="57"/>
      <c r="I42" s="54"/>
      <c r="K42" s="64">
        <v>2011</v>
      </c>
      <c r="L42" s="75">
        <f t="shared" si="3"/>
        <v>3378.5</v>
      </c>
    </row>
    <row r="43" spans="1:17" ht="15" x14ac:dyDescent="0.25">
      <c r="A43" s="57"/>
      <c r="B43" s="82" t="s">
        <v>99</v>
      </c>
      <c r="C43" s="114" t="s">
        <v>95</v>
      </c>
      <c r="D43" s="114"/>
      <c r="E43" s="82">
        <v>2014</v>
      </c>
      <c r="F43" s="114" t="s">
        <v>95</v>
      </c>
      <c r="G43" s="114"/>
      <c r="H43" s="114" t="s">
        <v>100</v>
      </c>
      <c r="I43" s="114"/>
      <c r="K43" s="64">
        <v>2012</v>
      </c>
      <c r="L43" s="75">
        <f t="shared" si="3"/>
        <v>3429.5</v>
      </c>
    </row>
    <row r="44" spans="1:17" ht="15" x14ac:dyDescent="0.25">
      <c r="A44" s="57"/>
      <c r="B44" s="83" t="s">
        <v>89</v>
      </c>
      <c r="C44" s="84" t="s">
        <v>96</v>
      </c>
      <c r="D44" s="85" t="s">
        <v>97</v>
      </c>
      <c r="E44" s="83" t="s">
        <v>104</v>
      </c>
      <c r="F44" s="84" t="s">
        <v>96</v>
      </c>
      <c r="G44" s="85" t="s">
        <v>97</v>
      </c>
      <c r="H44" s="84" t="s">
        <v>96</v>
      </c>
      <c r="I44" s="85" t="s">
        <v>97</v>
      </c>
      <c r="K44" s="64">
        <v>2013</v>
      </c>
      <c r="L44" s="75">
        <f t="shared" si="3"/>
        <v>3503.4166666666665</v>
      </c>
    </row>
    <row r="45" spans="1:17" ht="15" customHeight="1" x14ac:dyDescent="0.25">
      <c r="A45" s="64">
        <v>2014</v>
      </c>
      <c r="B45" s="81">
        <f>+'[2]Err Customers &amp; Sales'!$F$157</f>
        <v>3563.6240224822782</v>
      </c>
      <c r="C45" s="59">
        <f>+B45-D39</f>
        <v>60.207355815611663</v>
      </c>
      <c r="D45" s="60">
        <f>+B45/D39-1</f>
        <v>1.7185325510509664E-2</v>
      </c>
      <c r="E45" s="81">
        <f>+Err!F133</f>
        <v>3581.9698681361974</v>
      </c>
      <c r="F45" s="59">
        <f>+E45-D39</f>
        <v>78.553201469530904</v>
      </c>
      <c r="G45" s="60">
        <f>+E45/D39-1</f>
        <v>2.2421883818995125E-2</v>
      </c>
      <c r="H45" s="59">
        <f>+E45-B45</f>
        <v>18.345845653919241</v>
      </c>
      <c r="I45" s="60">
        <f t="shared" ref="I45:I54" si="4">(E45/B45)-1</f>
        <v>5.1480867617286208E-3</v>
      </c>
      <c r="J45" s="86"/>
      <c r="K45" s="64">
        <v>2014</v>
      </c>
      <c r="L45" s="87"/>
      <c r="M45" s="88">
        <f t="shared" ref="M45:M54" si="5">+E45</f>
        <v>3581.9698681361974</v>
      </c>
      <c r="N45" s="87">
        <f t="shared" ref="N45:N54" si="6">+B45</f>
        <v>3563.6240224822782</v>
      </c>
      <c r="O45" s="87"/>
      <c r="P45" s="87"/>
      <c r="Q45" s="71" t="e">
        <f t="shared" ref="Q45:Q54" si="7">+E45/O45-1</f>
        <v>#DIV/0!</v>
      </c>
    </row>
    <row r="46" spans="1:17" ht="15" x14ac:dyDescent="0.25">
      <c r="A46" s="64">
        <v>2015</v>
      </c>
      <c r="B46" s="81">
        <f>+'[2]Err Customers &amp; Sales'!$F$169</f>
        <v>3622.7810273506548</v>
      </c>
      <c r="C46" s="59">
        <f t="shared" ref="C46:C54" si="8">+B46-B45</f>
        <v>59.157004868376589</v>
      </c>
      <c r="D46" s="60">
        <f t="shared" ref="D46:D54" si="9">+B46/B45-1</f>
        <v>1.6600237425487441E-2</v>
      </c>
      <c r="E46" s="81">
        <f>+Err!F145</f>
        <v>3639.6371853144592</v>
      </c>
      <c r="F46" s="59">
        <f t="shared" ref="F46:F54" si="10">+E46-E45</f>
        <v>57.667317178261783</v>
      </c>
      <c r="G46" s="60">
        <f t="shared" ref="G46:G54" si="11">+E46/E45-1</f>
        <v>1.6099330620072294E-2</v>
      </c>
      <c r="H46" s="59">
        <f t="shared" ref="H46:H54" si="12">+E46-B46</f>
        <v>16.856157963804435</v>
      </c>
      <c r="I46" s="60">
        <f t="shared" si="4"/>
        <v>4.6528227448876525E-3</v>
      </c>
      <c r="J46" s="86"/>
      <c r="K46" s="64">
        <v>2015</v>
      </c>
      <c r="L46" s="87"/>
      <c r="M46" s="88">
        <f t="shared" si="5"/>
        <v>3639.6371853144592</v>
      </c>
      <c r="N46" s="87">
        <f t="shared" si="6"/>
        <v>3622.7810273506548</v>
      </c>
      <c r="O46" s="87"/>
      <c r="P46" s="87"/>
      <c r="Q46" s="71" t="e">
        <f t="shared" si="7"/>
        <v>#DIV/0!</v>
      </c>
    </row>
    <row r="47" spans="1:17" ht="15" x14ac:dyDescent="0.25">
      <c r="A47" s="64">
        <v>2016</v>
      </c>
      <c r="B47" s="81">
        <f>+'[2]Err Customers &amp; Sales'!$F$181</f>
        <v>3678.8310893296766</v>
      </c>
      <c r="C47" s="59">
        <f t="shared" si="8"/>
        <v>56.050061979021848</v>
      </c>
      <c r="D47" s="60">
        <f t="shared" si="9"/>
        <v>1.5471556673137155E-2</v>
      </c>
      <c r="E47" s="81">
        <f>+Err!F157</f>
        <v>3688.3477185647666</v>
      </c>
      <c r="F47" s="59">
        <f t="shared" si="10"/>
        <v>48.710533250307435</v>
      </c>
      <c r="G47" s="60">
        <f t="shared" si="11"/>
        <v>1.3383348605968015E-2</v>
      </c>
      <c r="H47" s="59">
        <f t="shared" si="12"/>
        <v>9.5166292350900221</v>
      </c>
      <c r="I47" s="60">
        <f t="shared" si="4"/>
        <v>2.5868622407516639E-3</v>
      </c>
      <c r="J47" s="86"/>
      <c r="K47" s="64">
        <v>2016</v>
      </c>
      <c r="L47" s="87"/>
      <c r="M47" s="88">
        <f t="shared" si="5"/>
        <v>3688.3477185647666</v>
      </c>
      <c r="N47" s="87">
        <f t="shared" si="6"/>
        <v>3678.8310893296766</v>
      </c>
      <c r="O47" s="87"/>
      <c r="P47" s="87"/>
      <c r="Q47" s="71" t="e">
        <f t="shared" si="7"/>
        <v>#DIV/0!</v>
      </c>
    </row>
    <row r="48" spans="1:17" ht="15" x14ac:dyDescent="0.25">
      <c r="A48" s="64">
        <v>2017</v>
      </c>
      <c r="B48" s="81">
        <f>+'[2]Err Customers &amp; Sales'!$F$193</f>
        <v>3731.9373859523989</v>
      </c>
      <c r="C48" s="59">
        <f t="shared" si="8"/>
        <v>53.106296622722311</v>
      </c>
      <c r="D48" s="60">
        <f t="shared" si="9"/>
        <v>1.4435644185120555E-2</v>
      </c>
      <c r="E48" s="81">
        <f>+Err!F169</f>
        <v>3733.3367035457827</v>
      </c>
      <c r="F48" s="59">
        <f t="shared" si="10"/>
        <v>44.988984981016074</v>
      </c>
      <c r="G48" s="60">
        <f t="shared" si="11"/>
        <v>1.2197598603453486E-2</v>
      </c>
      <c r="H48" s="59">
        <f t="shared" si="12"/>
        <v>1.3993175933837847</v>
      </c>
      <c r="I48" s="60">
        <f t="shared" si="4"/>
        <v>3.7495741451909481E-4</v>
      </c>
      <c r="J48" s="86"/>
      <c r="K48" s="64">
        <v>2017</v>
      </c>
      <c r="L48" s="87"/>
      <c r="M48" s="88">
        <f t="shared" si="5"/>
        <v>3733.3367035457827</v>
      </c>
      <c r="N48" s="87">
        <f t="shared" si="6"/>
        <v>3731.9373859523989</v>
      </c>
      <c r="O48" s="87"/>
      <c r="P48" s="87"/>
      <c r="Q48" s="71" t="e">
        <f t="shared" si="7"/>
        <v>#DIV/0!</v>
      </c>
    </row>
    <row r="49" spans="1:17" ht="15" x14ac:dyDescent="0.25">
      <c r="A49" s="64">
        <v>2018</v>
      </c>
      <c r="B49" s="81">
        <f>+'[2]Err Customers &amp; Sales'!$F$205</f>
        <v>3782.2545246209725</v>
      </c>
      <c r="C49" s="59">
        <f t="shared" si="8"/>
        <v>50.317138668573534</v>
      </c>
      <c r="D49" s="60">
        <f t="shared" si="9"/>
        <v>1.3482846431983386E-2</v>
      </c>
      <c r="E49" s="81">
        <f>+Err!F181</f>
        <v>3774.8884713989814</v>
      </c>
      <c r="F49" s="59">
        <f t="shared" si="10"/>
        <v>41.551767853198726</v>
      </c>
      <c r="G49" s="60">
        <f t="shared" si="11"/>
        <v>1.1129927770440418E-2</v>
      </c>
      <c r="H49" s="59">
        <f t="shared" si="12"/>
        <v>-7.3660532219910237</v>
      </c>
      <c r="I49" s="60">
        <f t="shared" si="4"/>
        <v>-1.947529753495103E-3</v>
      </c>
      <c r="J49" s="86"/>
      <c r="K49" s="64">
        <v>2018</v>
      </c>
      <c r="L49" s="87"/>
      <c r="M49" s="88">
        <f t="shared" si="5"/>
        <v>3774.8884713989814</v>
      </c>
      <c r="N49" s="87">
        <f t="shared" si="6"/>
        <v>3782.2545246209725</v>
      </c>
      <c r="O49" s="87"/>
      <c r="P49" s="87"/>
      <c r="Q49" s="71" t="e">
        <f t="shared" si="7"/>
        <v>#DIV/0!</v>
      </c>
    </row>
    <row r="50" spans="1:17" ht="15" x14ac:dyDescent="0.25">
      <c r="A50" s="64">
        <v>2019</v>
      </c>
      <c r="B50" s="81">
        <f>+'[2]Err Customers &amp; Sales'!$F$217</f>
        <v>3829.9289927123759</v>
      </c>
      <c r="C50" s="59">
        <f t="shared" si="8"/>
        <v>47.674468091403469</v>
      </c>
      <c r="D50" s="60">
        <f t="shared" si="9"/>
        <v>1.2604775215697916E-2</v>
      </c>
      <c r="E50" s="81">
        <f>+Err!F193</f>
        <v>3813.2656299957939</v>
      </c>
      <c r="F50" s="59">
        <f t="shared" si="10"/>
        <v>38.377158596812478</v>
      </c>
      <c r="G50" s="60">
        <f t="shared" si="11"/>
        <v>1.0166435084793424E-2</v>
      </c>
      <c r="H50" s="59">
        <f t="shared" si="12"/>
        <v>-16.663362716582014</v>
      </c>
      <c r="I50" s="60">
        <f t="shared" si="4"/>
        <v>-4.3508281088994183E-3</v>
      </c>
      <c r="J50" s="86"/>
      <c r="K50" s="64">
        <v>2019</v>
      </c>
      <c r="L50" s="87"/>
      <c r="M50" s="88">
        <f t="shared" si="5"/>
        <v>3813.2656299957939</v>
      </c>
      <c r="N50" s="87">
        <f t="shared" si="6"/>
        <v>3829.9289927123759</v>
      </c>
      <c r="O50" s="87"/>
      <c r="P50" s="87"/>
      <c r="Q50" s="71" t="e">
        <f t="shared" si="7"/>
        <v>#DIV/0!</v>
      </c>
    </row>
    <row r="51" spans="1:17" ht="15" x14ac:dyDescent="0.25">
      <c r="A51" s="64">
        <v>2020</v>
      </c>
      <c r="B51" s="81">
        <f>+'[2]Err Customers &amp; Sales'!$F$229</f>
        <v>3875.0995840444648</v>
      </c>
      <c r="C51" s="59">
        <f t="shared" si="8"/>
        <v>45.170591332088861</v>
      </c>
      <c r="D51" s="60">
        <f t="shared" si="9"/>
        <v>1.1794106736192633E-2</v>
      </c>
      <c r="E51" s="81">
        <f>+Err!F205</f>
        <v>3848.7107236237766</v>
      </c>
      <c r="F51" s="59">
        <f t="shared" si="10"/>
        <v>35.445093627982715</v>
      </c>
      <c r="G51" s="60">
        <f t="shared" si="11"/>
        <v>9.2952070658718355E-3</v>
      </c>
      <c r="H51" s="59">
        <f t="shared" si="12"/>
        <v>-26.388860420688161</v>
      </c>
      <c r="I51" s="60">
        <f t="shared" si="4"/>
        <v>-6.8098534884994955E-3</v>
      </c>
      <c r="J51" s="86"/>
      <c r="K51" s="64">
        <v>2020</v>
      </c>
      <c r="L51" s="87"/>
      <c r="M51" s="88">
        <f t="shared" si="5"/>
        <v>3848.7107236237766</v>
      </c>
      <c r="N51" s="87">
        <f t="shared" si="6"/>
        <v>3875.0995840444648</v>
      </c>
      <c r="O51" s="87"/>
      <c r="P51" s="87"/>
      <c r="Q51" s="71" t="e">
        <f t="shared" si="7"/>
        <v>#DIV/0!</v>
      </c>
    </row>
    <row r="52" spans="1:17" ht="15" x14ac:dyDescent="0.25">
      <c r="A52" s="64">
        <v>2021</v>
      </c>
      <c r="B52" s="81">
        <f>+'[2]Err Customers &amp; Sales'!$F$241</f>
        <v>3917.8978029439095</v>
      </c>
      <c r="C52" s="59">
        <f t="shared" si="8"/>
        <v>42.798218899444691</v>
      </c>
      <c r="D52" s="60">
        <f t="shared" si="9"/>
        <v>1.1044417819780605E-2</v>
      </c>
      <c r="E52" s="81">
        <f>+Err!F217</f>
        <v>3881.4477658705891</v>
      </c>
      <c r="F52" s="59">
        <f t="shared" si="10"/>
        <v>32.737042246812507</v>
      </c>
      <c r="G52" s="60">
        <f t="shared" si="11"/>
        <v>8.5059763119814669E-3</v>
      </c>
      <c r="H52" s="59">
        <f t="shared" si="12"/>
        <v>-36.450037073320345</v>
      </c>
      <c r="I52" s="60">
        <f t="shared" si="4"/>
        <v>-9.3034680603286679E-3</v>
      </c>
      <c r="J52" s="86"/>
      <c r="K52" s="64">
        <v>2021</v>
      </c>
      <c r="L52" s="87"/>
      <c r="M52" s="88">
        <f t="shared" si="5"/>
        <v>3881.4477658705891</v>
      </c>
      <c r="N52" s="87">
        <f t="shared" si="6"/>
        <v>3917.8978029439095</v>
      </c>
      <c r="O52" s="87"/>
      <c r="P52" s="87"/>
      <c r="Q52" s="71" t="e">
        <f t="shared" si="7"/>
        <v>#DIV/0!</v>
      </c>
    </row>
    <row r="53" spans="1:17" ht="15" x14ac:dyDescent="0.25">
      <c r="A53" s="64">
        <v>2022</v>
      </c>
      <c r="B53" s="81">
        <f>+'[2]Err Customers &amp; Sales'!$F$253</f>
        <v>3958.4482470923758</v>
      </c>
      <c r="C53" s="59">
        <f t="shared" si="8"/>
        <v>40.55044414846634</v>
      </c>
      <c r="D53" s="60">
        <f t="shared" si="9"/>
        <v>1.0350051529674165E-2</v>
      </c>
      <c r="E53" s="81">
        <f>+Err!F229</f>
        <v>3911.6836553936287</v>
      </c>
      <c r="F53" s="59">
        <f t="shared" si="10"/>
        <v>30.235889523039532</v>
      </c>
      <c r="G53" s="60">
        <f t="shared" si="11"/>
        <v>7.7898483624854187E-3</v>
      </c>
      <c r="H53" s="59">
        <f t="shared" si="12"/>
        <v>-46.764591698747154</v>
      </c>
      <c r="I53" s="60">
        <f t="shared" si="4"/>
        <v>-1.1813869673071409E-2</v>
      </c>
      <c r="J53" s="86"/>
      <c r="K53" s="64">
        <v>2022</v>
      </c>
      <c r="L53" s="87"/>
      <c r="M53" s="88">
        <f t="shared" si="5"/>
        <v>3911.6836553936287</v>
      </c>
      <c r="N53" s="87">
        <f t="shared" si="6"/>
        <v>3958.4482470923758</v>
      </c>
      <c r="O53" s="87"/>
      <c r="P53" s="87"/>
      <c r="Q53" s="71" t="e">
        <f t="shared" si="7"/>
        <v>#DIV/0!</v>
      </c>
    </row>
    <row r="54" spans="1:17" ht="15" x14ac:dyDescent="0.25">
      <c r="A54" s="64">
        <v>2023</v>
      </c>
      <c r="B54" s="81">
        <f>+'[2]Err Customers &amp; Sales'!$F$265</f>
        <v>3996.8689702654829</v>
      </c>
      <c r="C54" s="59">
        <f t="shared" si="8"/>
        <v>38.420723173107035</v>
      </c>
      <c r="D54" s="60">
        <f t="shared" si="9"/>
        <v>9.7060061859666202E-3</v>
      </c>
      <c r="E54" s="81">
        <f>+Err!F241</f>
        <v>3939.6094835230356</v>
      </c>
      <c r="F54" s="59">
        <f t="shared" si="10"/>
        <v>27.925828129406909</v>
      </c>
      <c r="G54" s="60">
        <f t="shared" si="11"/>
        <v>7.1390814262042301E-3</v>
      </c>
      <c r="H54" s="59">
        <f t="shared" si="12"/>
        <v>-57.25948674244728</v>
      </c>
      <c r="I54" s="60">
        <f t="shared" si="4"/>
        <v>-1.4326085535559585E-2</v>
      </c>
      <c r="K54" s="64">
        <v>2023</v>
      </c>
      <c r="L54" s="87"/>
      <c r="M54" s="88">
        <f t="shared" si="5"/>
        <v>3939.6094835230356</v>
      </c>
      <c r="N54" s="87">
        <f t="shared" si="6"/>
        <v>3996.8689702654829</v>
      </c>
      <c r="O54" s="87"/>
      <c r="P54" s="87"/>
      <c r="Q54" s="71" t="e">
        <f t="shared" si="7"/>
        <v>#DIV/0!</v>
      </c>
    </row>
    <row r="55" spans="1:17" x14ac:dyDescent="0.2">
      <c r="B55" s="89"/>
      <c r="E55" s="90"/>
    </row>
    <row r="56" spans="1:17" x14ac:dyDescent="0.2">
      <c r="B56" s="89"/>
      <c r="E56" s="91"/>
    </row>
    <row r="57" spans="1:17" ht="15" x14ac:dyDescent="0.25">
      <c r="M57" s="50">
        <v>453619.94095485052</v>
      </c>
      <c r="N57" s="92"/>
      <c r="O57" s="93"/>
    </row>
    <row r="58" spans="1:17" ht="15" x14ac:dyDescent="0.25">
      <c r="M58" s="50">
        <v>461425.5497726851</v>
      </c>
      <c r="N58" s="92"/>
      <c r="O58" s="93"/>
    </row>
    <row r="59" spans="1:17" ht="15" x14ac:dyDescent="0.25">
      <c r="A59" s="94"/>
      <c r="B59" s="89"/>
      <c r="M59" s="50">
        <v>467600.26909229491</v>
      </c>
      <c r="N59" s="92"/>
      <c r="O59" s="93"/>
    </row>
    <row r="60" spans="1:17" ht="15" x14ac:dyDescent="0.25">
      <c r="M60" s="50">
        <v>473303.23180272995</v>
      </c>
      <c r="N60" s="92"/>
      <c r="O60" s="93"/>
    </row>
    <row r="61" spans="1:17" ht="15" x14ac:dyDescent="0.25">
      <c r="B61" s="89"/>
      <c r="M61" s="50">
        <v>478570.48072420375</v>
      </c>
      <c r="N61" s="92"/>
      <c r="O61" s="93"/>
    </row>
    <row r="62" spans="1:17" ht="15" x14ac:dyDescent="0.25">
      <c r="B62" s="89"/>
      <c r="M62" s="50">
        <v>483435.30495845643</v>
      </c>
      <c r="N62" s="92"/>
      <c r="O62" s="93"/>
    </row>
    <row r="63" spans="1:17" ht="15" x14ac:dyDescent="0.25">
      <c r="B63" s="87"/>
      <c r="M63" s="50">
        <v>487928.45027643949</v>
      </c>
      <c r="N63" s="92"/>
      <c r="O63" s="93"/>
    </row>
    <row r="64" spans="1:17" ht="15" x14ac:dyDescent="0.25">
      <c r="M64" s="50">
        <v>492078.31343210489</v>
      </c>
      <c r="N64" s="92"/>
      <c r="O64" s="93"/>
    </row>
    <row r="65" spans="13:15" ht="15" x14ac:dyDescent="0.25">
      <c r="M65" s="50">
        <v>495911.12163036718</v>
      </c>
      <c r="N65" s="92"/>
      <c r="O65" s="93"/>
    </row>
    <row r="66" spans="13:15" ht="15" x14ac:dyDescent="0.25">
      <c r="M66" s="50">
        <v>499451.09828347975</v>
      </c>
      <c r="N66" s="92"/>
      <c r="O66" s="93"/>
    </row>
    <row r="67" spans="13:15" x14ac:dyDescent="0.2">
      <c r="M67" s="87"/>
      <c r="N67" s="92"/>
      <c r="O67" s="93"/>
    </row>
  </sheetData>
  <mergeCells count="8">
    <mergeCell ref="C43:D43"/>
    <mergeCell ref="F43:G43"/>
    <mergeCell ref="H43:I43"/>
    <mergeCell ref="M1:N1"/>
    <mergeCell ref="A1:I1"/>
    <mergeCell ref="B3:H3"/>
    <mergeCell ref="B10:H10"/>
    <mergeCell ref="A41:I41"/>
  </mergeCells>
  <printOptions horizontalCentered="1"/>
  <pageMargins left="0.7" right="0.7" top="0.75" bottom="0.75" header="0.3" footer="0.3"/>
  <pageSetup scale="85" orientation="portrait" r:id="rId1"/>
  <headerFooter alignWithMargins="0">
    <oddHeader>&amp;LJune 19, 2014&amp;C&amp;A</oddHeader>
    <oddFooter>&amp;R&amp;F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I1" sqref="I1:J1"/>
    </sheetView>
  </sheetViews>
  <sheetFormatPr defaultRowHeight="15" x14ac:dyDescent="0.25"/>
  <cols>
    <col min="2" max="5" width="12.5703125" customWidth="1"/>
  </cols>
  <sheetData>
    <row r="1" spans="1:10" ht="27.6" customHeight="1" thickBot="1" x14ac:dyDescent="0.3">
      <c r="B1" s="115" t="s">
        <v>111</v>
      </c>
      <c r="C1" s="115"/>
      <c r="D1" s="115"/>
      <c r="E1" s="115"/>
      <c r="I1" s="109" t="s">
        <v>122</v>
      </c>
      <c r="J1" s="109"/>
    </row>
    <row r="2" spans="1:10" s="99" customFormat="1" ht="14.45" x14ac:dyDescent="0.3">
      <c r="A2" s="99">
        <v>2014</v>
      </c>
      <c r="B2" s="99" t="s">
        <v>2</v>
      </c>
      <c r="C2" s="99" t="s">
        <v>89</v>
      </c>
      <c r="D2" s="99" t="s">
        <v>108</v>
      </c>
      <c r="E2" s="99" t="s">
        <v>109</v>
      </c>
    </row>
    <row r="3" spans="1:10" ht="14.45" x14ac:dyDescent="0.3">
      <c r="A3" t="s">
        <v>73</v>
      </c>
      <c r="B3" s="23">
        <f>'[1]Division - Monthly'!$BC593</f>
        <v>34628.398999999998</v>
      </c>
      <c r="C3" s="23">
        <f>'[4]Sales(ST)'!$U87</f>
        <v>36550.506202385128</v>
      </c>
      <c r="D3" s="23">
        <f>+B3-C3</f>
        <v>-1922.1072023851302</v>
      </c>
      <c r="E3" s="102">
        <f>+B3/C3-1</f>
        <v>-5.2587704031844651E-2</v>
      </c>
      <c r="F3" s="100"/>
      <c r="G3" s="100"/>
    </row>
    <row r="4" spans="1:10" ht="14.45" x14ac:dyDescent="0.3">
      <c r="A4" t="s">
        <v>74</v>
      </c>
      <c r="B4" s="23">
        <f>'[1]Division - Monthly'!$BC594</f>
        <v>33826.311000000002</v>
      </c>
      <c r="C4" s="23">
        <f>'[4]Sales(ST)'!$U88</f>
        <v>38467.742555189005</v>
      </c>
      <c r="D4" s="23">
        <f t="shared" ref="D4:D7" si="0">+B4-C4</f>
        <v>-4641.4315551890031</v>
      </c>
      <c r="E4" s="102">
        <f t="shared" ref="E4:E7" si="1">+B4/C4-1</f>
        <v>-0.12065775756219699</v>
      </c>
      <c r="F4" s="100"/>
      <c r="G4" s="100"/>
    </row>
    <row r="5" spans="1:10" ht="14.45" x14ac:dyDescent="0.3">
      <c r="A5" t="s">
        <v>75</v>
      </c>
      <c r="B5" s="23">
        <f>'[1]Division - Monthly'!$BC595</f>
        <v>43198.112000000001</v>
      </c>
      <c r="C5" s="23">
        <f>'[4]Sales(ST)'!$U89</f>
        <v>36898.319097367319</v>
      </c>
      <c r="D5" s="23">
        <f t="shared" si="0"/>
        <v>6299.7929026326819</v>
      </c>
      <c r="E5" s="102">
        <f t="shared" si="1"/>
        <v>0.17073387234818971</v>
      </c>
      <c r="F5" s="100"/>
      <c r="G5" s="100"/>
    </row>
    <row r="6" spans="1:10" ht="14.45" x14ac:dyDescent="0.3">
      <c r="A6" t="s">
        <v>76</v>
      </c>
      <c r="B6" s="23">
        <f>'[1]Division - Monthly'!$BC596</f>
        <v>36794.230000000003</v>
      </c>
      <c r="C6" s="23">
        <f>'[4]Sales(ST)'!$U90</f>
        <v>36923.386017883553</v>
      </c>
      <c r="D6" s="23">
        <f t="shared" si="0"/>
        <v>-129.15601788354979</v>
      </c>
      <c r="E6" s="102">
        <f t="shared" si="1"/>
        <v>-3.4979462019272267E-3</v>
      </c>
      <c r="F6" s="100"/>
      <c r="G6" s="100"/>
    </row>
    <row r="7" spans="1:10" ht="14.45" x14ac:dyDescent="0.3">
      <c r="A7" t="s">
        <v>77</v>
      </c>
      <c r="B7" s="23">
        <f>'[1]Division - Monthly'!$BC597</f>
        <v>37910.372000000003</v>
      </c>
      <c r="C7" s="23">
        <f>'[4]Sales(ST)'!$U91</f>
        <v>38221.533629145852</v>
      </c>
      <c r="D7" s="23">
        <f t="shared" si="0"/>
        <v>-311.16162914584856</v>
      </c>
      <c r="E7" s="102">
        <f t="shared" si="1"/>
        <v>-8.1410032408687494E-3</v>
      </c>
      <c r="F7" s="100"/>
      <c r="G7" s="100"/>
    </row>
    <row r="8" spans="1:10" ht="14.45" x14ac:dyDescent="0.3">
      <c r="A8" t="s">
        <v>78</v>
      </c>
      <c r="B8" s="104">
        <f>'[1]Division - Monthly'!$BC598</f>
        <v>25050.665000000005</v>
      </c>
      <c r="C8" s="23">
        <f>'[4]Sales(ST)'!$U92</f>
        <v>36954.904645275434</v>
      </c>
      <c r="D8" s="23">
        <f t="shared" ref="D8:D9" si="2">+B8-C8</f>
        <v>-11904.239645275429</v>
      </c>
      <c r="E8" s="102">
        <f t="shared" ref="E8:E9" si="3">+B8/C8-1</f>
        <v>-0.32212881509348845</v>
      </c>
      <c r="F8" s="100"/>
      <c r="G8" s="100"/>
    </row>
    <row r="9" spans="1:10" ht="14.45" x14ac:dyDescent="0.3">
      <c r="A9" t="s">
        <v>79</v>
      </c>
      <c r="B9" s="23">
        <f>'[1]Division - Monthly'!$BC599</f>
        <v>48367.955999999998</v>
      </c>
      <c r="C9" s="23">
        <f>'[4]Sales(ST)'!$U93</f>
        <v>31089.686687989768</v>
      </c>
      <c r="D9" s="23">
        <f t="shared" si="2"/>
        <v>17278.26931201023</v>
      </c>
      <c r="E9" s="102">
        <f t="shared" si="3"/>
        <v>0.55575565895570711</v>
      </c>
      <c r="F9" s="100"/>
      <c r="G9" s="100"/>
    </row>
    <row r="10" spans="1:10" ht="14.45" x14ac:dyDescent="0.3">
      <c r="A10" t="s">
        <v>80</v>
      </c>
      <c r="B10" s="23">
        <f>'[1]Division - Monthly'!$BC600</f>
        <v>0</v>
      </c>
      <c r="C10" s="23">
        <f>'[4]Sales(ST)'!$U94</f>
        <v>34184.58266239259</v>
      </c>
      <c r="D10" s="23"/>
      <c r="E10" s="100"/>
      <c r="F10" s="100"/>
      <c r="G10" s="100"/>
    </row>
    <row r="11" spans="1:10" ht="14.45" x14ac:dyDescent="0.3">
      <c r="A11" t="s">
        <v>81</v>
      </c>
      <c r="B11" s="23">
        <f>'[1]Division - Monthly'!$BC601</f>
        <v>0</v>
      </c>
      <c r="C11" s="23">
        <f>'[4]Sales(ST)'!$U95</f>
        <v>38334.776989718739</v>
      </c>
      <c r="D11" s="23"/>
      <c r="E11" s="100"/>
      <c r="F11" s="100"/>
      <c r="G11" s="100"/>
    </row>
    <row r="12" spans="1:10" ht="14.45" x14ac:dyDescent="0.3">
      <c r="A12" t="s">
        <v>82</v>
      </c>
      <c r="B12" s="23">
        <f>'[1]Division - Monthly'!$BC602</f>
        <v>0</v>
      </c>
      <c r="C12" s="23">
        <f>'[4]Sales(ST)'!$U96</f>
        <v>38019.296399708655</v>
      </c>
      <c r="D12" s="23"/>
      <c r="E12" s="100"/>
      <c r="F12" s="100"/>
      <c r="G12" s="100"/>
    </row>
    <row r="13" spans="1:10" ht="14.45" x14ac:dyDescent="0.3">
      <c r="A13" t="s">
        <v>83</v>
      </c>
      <c r="B13" s="23">
        <f>'[1]Division - Monthly'!$BC603</f>
        <v>0</v>
      </c>
      <c r="C13" s="23">
        <f>'[4]Sales(ST)'!$U97</f>
        <v>38072.090276234252</v>
      </c>
      <c r="D13" s="23"/>
      <c r="E13" s="100"/>
      <c r="F13" s="100"/>
      <c r="G13" s="100"/>
    </row>
    <row r="14" spans="1:10" ht="14.45" x14ac:dyDescent="0.3">
      <c r="A14" t="s">
        <v>84</v>
      </c>
      <c r="B14" s="23">
        <f>'[1]Division - Monthly'!$BC604</f>
        <v>0</v>
      </c>
      <c r="C14" s="23">
        <f>'[4]Sales(ST)'!$U98</f>
        <v>38084.644710374429</v>
      </c>
      <c r="D14" s="23"/>
      <c r="E14" s="100"/>
      <c r="F14" s="100"/>
      <c r="G14" s="100"/>
    </row>
    <row r="15" spans="1:10" ht="14.45" x14ac:dyDescent="0.3">
      <c r="B15" s="100"/>
      <c r="C15" s="100"/>
      <c r="D15" s="100"/>
      <c r="E15" s="100"/>
      <c r="F15" s="100"/>
      <c r="G15" s="100"/>
    </row>
    <row r="16" spans="1:10" thickBot="1" x14ac:dyDescent="0.35">
      <c r="A16" s="105" t="s">
        <v>110</v>
      </c>
      <c r="B16" s="106">
        <f>SUM(B3:B9)</f>
        <v>259776.04500000001</v>
      </c>
      <c r="C16" s="106">
        <f>SUM(C3:C9)</f>
        <v>255106.07883523605</v>
      </c>
      <c r="D16" s="106">
        <f t="shared" ref="D16" si="4">+B16-C16</f>
        <v>4669.9661647639587</v>
      </c>
      <c r="E16" s="107">
        <f t="shared" ref="E16" si="5">+B16/C16-1</f>
        <v>1.8305977599930578E-2</v>
      </c>
      <c r="F16" s="103" t="s">
        <v>113</v>
      </c>
      <c r="G16" s="100"/>
    </row>
    <row r="17" spans="1:7" thickTop="1" x14ac:dyDescent="0.3">
      <c r="B17" s="39"/>
      <c r="C17" s="39"/>
      <c r="D17" s="100"/>
      <c r="E17" s="100"/>
      <c r="F17" s="100"/>
      <c r="G17" s="100"/>
    </row>
    <row r="18" spans="1:7" ht="16.149999999999999" thickBot="1" x14ac:dyDescent="0.35">
      <c r="B18" s="115" t="s">
        <v>112</v>
      </c>
      <c r="C18" s="115"/>
      <c r="D18" s="115"/>
      <c r="E18" s="115"/>
      <c r="F18" s="100"/>
      <c r="G18" s="100"/>
    </row>
    <row r="19" spans="1:7" s="99" customFormat="1" ht="14.45" x14ac:dyDescent="0.3">
      <c r="A19" s="99">
        <v>2014</v>
      </c>
      <c r="B19" s="99" t="s">
        <v>2</v>
      </c>
      <c r="C19" s="99" t="s">
        <v>89</v>
      </c>
      <c r="D19" s="99" t="s">
        <v>108</v>
      </c>
      <c r="E19" s="99" t="s">
        <v>109</v>
      </c>
    </row>
    <row r="20" spans="1:7" ht="14.45" x14ac:dyDescent="0.3">
      <c r="A20" t="s">
        <v>73</v>
      </c>
      <c r="B20" s="101">
        <f>'[3]System - Monthly'!$E593</f>
        <v>3545</v>
      </c>
      <c r="C20" s="23">
        <f>+[4]Customers_revenue_class!$F206</f>
        <v>3535.5642683487499</v>
      </c>
      <c r="D20" s="23">
        <f>+B20-C20</f>
        <v>9.4357316512500802</v>
      </c>
      <c r="E20" s="102">
        <f>+B20/C20-1</f>
        <v>2.6688050152903209E-3</v>
      </c>
      <c r="F20" s="100"/>
      <c r="G20" s="100"/>
    </row>
    <row r="21" spans="1:7" ht="14.45" x14ac:dyDescent="0.3">
      <c r="A21" t="s">
        <v>74</v>
      </c>
      <c r="B21" s="101">
        <f>'[3]System - Monthly'!$E594</f>
        <v>3559</v>
      </c>
      <c r="C21" s="23">
        <f>+[4]Customers_revenue_class!$F207</f>
        <v>3540.7426958665401</v>
      </c>
      <c r="D21" s="23">
        <f t="shared" ref="D21:D24" si="6">+B21-C21</f>
        <v>18.257304133459911</v>
      </c>
      <c r="E21" s="102">
        <f t="shared" ref="E21:E24" si="7">+B21/C21-1</f>
        <v>5.1563487385777318E-3</v>
      </c>
      <c r="F21" s="100"/>
      <c r="G21" s="100"/>
    </row>
    <row r="22" spans="1:7" ht="14.45" x14ac:dyDescent="0.3">
      <c r="A22" t="s">
        <v>75</v>
      </c>
      <c r="B22" s="101">
        <f>'[3]System - Monthly'!$E595</f>
        <v>3565</v>
      </c>
      <c r="C22" s="23">
        <f>+[4]Customers_revenue_class!$F208</f>
        <v>3545.8978943993102</v>
      </c>
      <c r="D22" s="23">
        <f t="shared" si="6"/>
        <v>19.102105600689811</v>
      </c>
      <c r="E22" s="102">
        <f t="shared" si="7"/>
        <v>5.3870997331484372E-3</v>
      </c>
      <c r="F22" s="100"/>
      <c r="G22" s="100"/>
    </row>
    <row r="23" spans="1:7" ht="14.45" x14ac:dyDescent="0.3">
      <c r="A23" t="s">
        <v>76</v>
      </c>
      <c r="B23" s="101">
        <f>'[3]System - Monthly'!$E596</f>
        <v>3565</v>
      </c>
      <c r="C23" s="23">
        <f>+[4]Customers_revenue_class!$F209</f>
        <v>3551.02996814582</v>
      </c>
      <c r="D23" s="23">
        <f t="shared" si="6"/>
        <v>13.970031854179979</v>
      </c>
      <c r="E23" s="102">
        <f t="shared" si="7"/>
        <v>3.9340788389556902E-3</v>
      </c>
      <c r="F23" s="100"/>
      <c r="G23" s="100"/>
    </row>
    <row r="24" spans="1:7" ht="14.45" x14ac:dyDescent="0.3">
      <c r="A24" t="s">
        <v>77</v>
      </c>
      <c r="B24" s="101">
        <f>'[3]System - Monthly'!$E597</f>
        <v>3577</v>
      </c>
      <c r="C24" s="23">
        <f>+[4]Customers_revenue_class!$F210</f>
        <v>3556.1390208374501</v>
      </c>
      <c r="D24" s="23">
        <f t="shared" si="6"/>
        <v>20.860979162549938</v>
      </c>
      <c r="E24" s="102">
        <f t="shared" si="7"/>
        <v>5.8661877503420889E-3</v>
      </c>
      <c r="F24" s="100"/>
      <c r="G24" s="100"/>
    </row>
    <row r="25" spans="1:7" ht="14.45" x14ac:dyDescent="0.3">
      <c r="A25" t="s">
        <v>78</v>
      </c>
      <c r="B25" s="101">
        <f>'[3]System - Monthly'!$E598</f>
        <v>3578</v>
      </c>
      <c r="C25" s="23">
        <f>+[4]Customers_revenue_class!$F211</f>
        <v>3561.2251557402301</v>
      </c>
      <c r="D25" s="23">
        <f t="shared" ref="D25:D26" si="8">+B25-C25</f>
        <v>16.774844259769907</v>
      </c>
      <c r="E25" s="102">
        <f t="shared" ref="E25:E26" si="9">+B25/C25-1</f>
        <v>4.7104138396671935E-3</v>
      </c>
      <c r="F25" s="100"/>
      <c r="G25" s="100"/>
    </row>
    <row r="26" spans="1:7" ht="14.45" x14ac:dyDescent="0.3">
      <c r="A26" t="s">
        <v>79</v>
      </c>
      <c r="B26" s="101">
        <f>'[3]System - Monthly'!$E599</f>
        <v>3579</v>
      </c>
      <c r="C26" s="23">
        <f>+[4]Customers_revenue_class!$F212</f>
        <v>3566.2884756569802</v>
      </c>
      <c r="D26" s="23">
        <f t="shared" si="8"/>
        <v>12.711524343019846</v>
      </c>
      <c r="E26" s="102">
        <f t="shared" si="9"/>
        <v>3.5643567338388138E-3</v>
      </c>
      <c r="F26" s="100"/>
      <c r="G26" s="100"/>
    </row>
    <row r="27" spans="1:7" ht="14.45" x14ac:dyDescent="0.3">
      <c r="A27" t="s">
        <v>80</v>
      </c>
      <c r="B27" s="101">
        <f>'[3]System - Monthly'!$E600</f>
        <v>0</v>
      </c>
      <c r="C27" s="23">
        <f>+[4]Customers_revenue_class!$F213</f>
        <v>3571.3290829293901</v>
      </c>
      <c r="D27" s="23"/>
      <c r="E27" s="100"/>
      <c r="F27" s="100"/>
      <c r="G27" s="100"/>
    </row>
    <row r="28" spans="1:7" ht="14.45" x14ac:dyDescent="0.3">
      <c r="A28" t="s">
        <v>81</v>
      </c>
      <c r="B28" s="101">
        <f>'[3]System - Monthly'!$E601</f>
        <v>0</v>
      </c>
      <c r="C28" s="23">
        <f>+[4]Customers_revenue_class!$F214</f>
        <v>3576.34707944006</v>
      </c>
      <c r="D28" s="23"/>
      <c r="E28" s="100"/>
      <c r="F28" s="100"/>
      <c r="G28" s="100"/>
    </row>
    <row r="29" spans="1:7" ht="14.45" x14ac:dyDescent="0.3">
      <c r="A29" t="s">
        <v>82</v>
      </c>
      <c r="B29" s="101">
        <f>'[3]System - Monthly'!$E602</f>
        <v>0</v>
      </c>
      <c r="C29" s="23">
        <f>+[4]Customers_revenue_class!$F215</f>
        <v>3581.3425666145699</v>
      </c>
      <c r="D29" s="23"/>
      <c r="E29" s="100"/>
      <c r="F29" s="100"/>
      <c r="G29" s="100"/>
    </row>
    <row r="30" spans="1:7" ht="14.45" x14ac:dyDescent="0.3">
      <c r="A30" t="s">
        <v>83</v>
      </c>
      <c r="B30" s="101">
        <f>'[3]System - Monthly'!$E603</f>
        <v>0</v>
      </c>
      <c r="C30" s="23">
        <f>+[4]Customers_revenue_class!$F216</f>
        <v>3586.31564542355</v>
      </c>
      <c r="D30" s="23"/>
      <c r="E30" s="100"/>
      <c r="F30" s="100"/>
      <c r="G30" s="100"/>
    </row>
    <row r="31" spans="1:7" ht="14.45" x14ac:dyDescent="0.3">
      <c r="A31" t="s">
        <v>84</v>
      </c>
      <c r="B31" s="101">
        <f>'[3]System - Monthly'!$E604</f>
        <v>0</v>
      </c>
      <c r="C31" s="23">
        <f>+[4]Customers_revenue_class!$F217</f>
        <v>3591.2664163846898</v>
      </c>
      <c r="D31" s="23"/>
      <c r="E31" s="100"/>
      <c r="F31" s="100"/>
      <c r="G31" s="100"/>
    </row>
    <row r="32" spans="1:7" ht="14.45" x14ac:dyDescent="0.3">
      <c r="B32" s="100"/>
      <c r="C32" s="100"/>
      <c r="D32" s="100"/>
      <c r="E32" s="100"/>
      <c r="F32" s="100"/>
      <c r="G32" s="100"/>
    </row>
    <row r="33" spans="1:7" thickBot="1" x14ac:dyDescent="0.35">
      <c r="A33" s="105" t="s">
        <v>110</v>
      </c>
      <c r="B33" s="106">
        <f>AVERAGE(B20:B26)</f>
        <v>3566.8571428571427</v>
      </c>
      <c r="C33" s="106">
        <f>AVERAGE(C20:C26)</f>
        <v>3550.9839255707257</v>
      </c>
      <c r="D33" s="106">
        <f t="shared" ref="D33" si="10">+B33-C33</f>
        <v>15.873217286417002</v>
      </c>
      <c r="E33" s="107">
        <f t="shared" ref="E33" si="11">+B33/C33-1</f>
        <v>4.470089873432892E-3</v>
      </c>
      <c r="F33" s="103" t="s">
        <v>113</v>
      </c>
      <c r="G33" s="100"/>
    </row>
    <row r="34" spans="1:7" thickTop="1" x14ac:dyDescent="0.3">
      <c r="B34" s="100"/>
      <c r="C34" s="100"/>
      <c r="D34" s="100"/>
      <c r="E34" s="100"/>
      <c r="F34" s="100"/>
      <c r="G34" s="100"/>
    </row>
    <row r="35" spans="1:7" x14ac:dyDescent="0.25">
      <c r="B35" s="100"/>
      <c r="C35" s="100"/>
      <c r="D35" s="100"/>
      <c r="E35" s="100"/>
      <c r="F35" s="100"/>
      <c r="G35" s="100"/>
    </row>
    <row r="36" spans="1:7" x14ac:dyDescent="0.25">
      <c r="B36" s="100"/>
      <c r="C36" s="100"/>
      <c r="D36" s="100"/>
      <c r="E36" s="100"/>
      <c r="F36" s="100"/>
      <c r="G36" s="100"/>
    </row>
    <row r="37" spans="1:7" x14ac:dyDescent="0.25">
      <c r="B37" s="100"/>
      <c r="C37" s="100"/>
      <c r="D37" s="100"/>
      <c r="E37" s="100"/>
      <c r="F37" s="100"/>
      <c r="G37" s="100"/>
    </row>
  </sheetData>
  <mergeCells count="3">
    <mergeCell ref="B1:E1"/>
    <mergeCell ref="B18:E18"/>
    <mergeCell ref="I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2BF9A7095C24F911B5782191175F8" ma:contentTypeVersion="" ma:contentTypeDescription="Create a new document." ma:contentTypeScope="" ma:versionID="5565101cf31e30004d82915445dce51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A1D1835-2DC4-4CDA-8A96-7F93E72B9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2BA1A-9054-46A4-BFEF-CA66B45F86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0D5B9-B1F6-49E6-A1B4-F9697C116F8A}">
  <ds:schemaRefs>
    <ds:schemaRef ds:uri="c85253b9-0a55-49a1-98ad-b5b6252d7079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Data</vt:lpstr>
      <vt:lpstr>DStat</vt:lpstr>
      <vt:lpstr>Corr</vt:lpstr>
      <vt:lpstr>Coef</vt:lpstr>
      <vt:lpstr>MStat</vt:lpstr>
      <vt:lpstr>Err</vt:lpstr>
      <vt:lpstr>Annual  Sales</vt:lpstr>
      <vt:lpstr> Annual Customers</vt:lpstr>
      <vt:lpstr>2014 Variance</vt:lpstr>
      <vt:lpstr>Elas</vt:lpstr>
      <vt:lpstr>BX</vt:lpstr>
      <vt:lpstr>YHat</vt:lpstr>
      <vt:lpstr>' Annual Customers'!Print_Area</vt:lpstr>
      <vt:lpstr>'Annual  Sales'!Print_Area</vt:lpstr>
      <vt:lpstr>BX!Print_Titles</vt:lpstr>
      <vt:lpstr>Data!Print_Titles</vt:lpstr>
      <vt:lpstr>Err!Print_Titles</vt:lpstr>
      <vt:lpstr>YHat!Print_Titles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dxl0lpb</cp:lastModifiedBy>
  <cp:lastPrinted>2015-10-07T22:03:53Z</cp:lastPrinted>
  <dcterms:created xsi:type="dcterms:W3CDTF">2014-06-19T17:55:04Z</dcterms:created>
  <dcterms:modified xsi:type="dcterms:W3CDTF">2015-10-08T13:11:45Z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0x010100E732BF9A7095C24F911B5782191175F8</vt:lpwstr>
  </property>
</Properties>
</file>