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8" windowWidth="19416" windowHeight="7488"/>
  </bookViews>
  <sheets>
    <sheet name="2017" sheetId="1" r:id="rId1"/>
    <sheet name="data" sheetId="5" r:id="rId2"/>
  </sheets>
  <calcPr calcId="145621"/>
</workbook>
</file>

<file path=xl/calcChain.xml><?xml version="1.0" encoding="utf-8"?>
<calcChain xmlns="http://schemas.openxmlformats.org/spreadsheetml/2006/main">
  <c r="D8" i="5" l="1"/>
  <c r="D9" i="5"/>
  <c r="D10" i="5"/>
  <c r="D11" i="5"/>
  <c r="B12" i="5"/>
  <c r="D12" i="5" s="1"/>
  <c r="C12" i="5"/>
  <c r="D14" i="5"/>
  <c r="D15" i="5"/>
  <c r="B16" i="5"/>
  <c r="C16" i="5"/>
  <c r="C18" i="5" s="1"/>
  <c r="D18" i="5" s="1"/>
  <c r="B18" i="5"/>
  <c r="D16" i="5" l="1"/>
  <c r="C33" i="1"/>
  <c r="B33" i="1"/>
  <c r="E32" i="1"/>
  <c r="E31" i="1"/>
  <c r="C29" i="1"/>
  <c r="B29" i="1"/>
  <c r="B35" i="1" s="1"/>
  <c r="E28" i="1"/>
  <c r="E27" i="1"/>
  <c r="E26" i="1"/>
  <c r="E25" i="1"/>
  <c r="C14" i="1"/>
  <c r="C15" i="1" s="1"/>
  <c r="C10" i="1"/>
  <c r="G10" i="1" s="1"/>
  <c r="G11" i="1" s="1"/>
  <c r="N10" i="1" l="1"/>
  <c r="N11" i="1" s="1"/>
  <c r="E10" i="1"/>
  <c r="E11" i="1" s="1"/>
  <c r="F10" i="1"/>
  <c r="F11" i="1" s="1"/>
  <c r="I10" i="1"/>
  <c r="I11" i="1" s="1"/>
  <c r="M10" i="1"/>
  <c r="M11" i="1" s="1"/>
  <c r="J10" i="1"/>
  <c r="J11" i="1" s="1"/>
  <c r="E29" i="1"/>
  <c r="E33" i="1"/>
  <c r="C35" i="1"/>
  <c r="E35" i="1" s="1"/>
  <c r="E14" i="1"/>
  <c r="E15" i="1" s="1"/>
  <c r="M14" i="1"/>
  <c r="M15" i="1" s="1"/>
  <c r="P10" i="1"/>
  <c r="P11" i="1" s="1"/>
  <c r="L10" i="1"/>
  <c r="L11" i="1" s="1"/>
  <c r="H10" i="1"/>
  <c r="H11" i="1" s="1"/>
  <c r="P14" i="1"/>
  <c r="P15" i="1" s="1"/>
  <c r="L14" i="1"/>
  <c r="L15" i="1" s="1"/>
  <c r="H14" i="1"/>
  <c r="H15" i="1" s="1"/>
  <c r="I14" i="1"/>
  <c r="I15" i="1" s="1"/>
  <c r="O10" i="1"/>
  <c r="O11" i="1" s="1"/>
  <c r="K10" i="1"/>
  <c r="K11" i="1" s="1"/>
  <c r="O14" i="1"/>
  <c r="O15" i="1" s="1"/>
  <c r="K14" i="1"/>
  <c r="K15" i="1" s="1"/>
  <c r="G14" i="1"/>
  <c r="G15" i="1" s="1"/>
  <c r="G17" i="1" s="1"/>
  <c r="N14" i="1"/>
  <c r="N15" i="1" s="1"/>
  <c r="J14" i="1"/>
  <c r="J15" i="1" s="1"/>
  <c r="F14" i="1"/>
  <c r="F15" i="1" s="1"/>
  <c r="C11" i="1"/>
  <c r="C17" i="1" s="1"/>
  <c r="N17" i="1" l="1"/>
  <c r="O17" i="1"/>
  <c r="M17" i="1"/>
  <c r="F17" i="1"/>
  <c r="E17" i="1"/>
  <c r="I17" i="1"/>
  <c r="J17" i="1"/>
  <c r="H17" i="1"/>
  <c r="K17" i="1"/>
  <c r="P17" i="1"/>
  <c r="L17" i="1"/>
</calcChain>
</file>

<file path=xl/sharedStrings.xml><?xml version="1.0" encoding="utf-8"?>
<sst xmlns="http://schemas.openxmlformats.org/spreadsheetml/2006/main" count="65" uniqueCount="48">
  <si>
    <t>Windlogics</t>
  </si>
  <si>
    <t>Traditional</t>
  </si>
  <si>
    <t>Total RCS</t>
  </si>
  <si>
    <t>Average CDIC per Billed Case</t>
  </si>
  <si>
    <t xml:space="preserve">Total CDIC </t>
  </si>
  <si>
    <t>Cases</t>
  </si>
  <si>
    <t>CDIC</t>
  </si>
  <si>
    <t>RPAN</t>
  </si>
  <si>
    <t>DataRaker</t>
  </si>
  <si>
    <t>Total Non-RCS</t>
  </si>
  <si>
    <t>RCS-UKU</t>
  </si>
  <si>
    <t>RCS-CONP</t>
  </si>
  <si>
    <t xml:space="preserve">Total </t>
  </si>
  <si>
    <t>CDIC_Avg</t>
  </si>
  <si>
    <t>Year to Date CDIC figures</t>
  </si>
  <si>
    <t>Jan-Dec 2017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</si>
  <si>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</si>
  <si>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</si>
  <si>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</si>
  <si>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</si>
  <si>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</si>
  <si>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</si>
  <si>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</si>
  <si>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</si>
  <si>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</si>
  <si>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</si>
  <si>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</si>
  <si>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</si>
  <si>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 Non-RCS CDIC Misc Revenue</t>
  </si>
  <si>
    <t>Total RCS CDIC Misc Revenue</t>
  </si>
  <si>
    <t>a</t>
  </si>
  <si>
    <t>b</t>
  </si>
  <si>
    <t>c=a*b</t>
  </si>
  <si>
    <t>d</t>
  </si>
  <si>
    <t>e</t>
  </si>
  <si>
    <t>f=d*e</t>
  </si>
  <si>
    <t>c+f</t>
  </si>
  <si>
    <t>Notes</t>
  </si>
  <si>
    <t>[1] - Non-RCS Billed Case Volume includes RP cases from Windlogics, RP Analytics (RPAN), and traditional sources</t>
  </si>
  <si>
    <t xml:space="preserve"> RCS Billed Case Volumes [2] </t>
  </si>
  <si>
    <t>Non-RCS Billed Case Volume [1]</t>
  </si>
  <si>
    <t>[2] - RCS Billed Case Volume includes UKU and CONP transactions from analytic and traditional sources</t>
  </si>
  <si>
    <t>[3] - The CDIC averages are based on the YTD July 31, 2015 CDIC revenues</t>
  </si>
  <si>
    <t>b/a</t>
  </si>
  <si>
    <t>Revenue Protection 2017 CDIC Estimates</t>
  </si>
  <si>
    <t>FPL RC-16</t>
  </si>
  <si>
    <t>OPC 015125</t>
  </si>
  <si>
    <t>OPC 015126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</si>
</sst>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15" fontId="3" fillId="0" borderId="0" xfId="0" applyNumberFormat="1" applyFont="1"/>
    <xf numFmtId="0" fontId="4" fillId="0" borderId="0" xfId="0" applyFont="1"/>
    <xf numFmtId="0" fontId="3" fillId="2" borderId="0" xfId="0" applyFont="1" applyFill="1"/>
    <xf numFmtId="0" fontId="4" fillId="2" borderId="0" xfId="0" applyFont="1" applyFill="1"/>
    <xf numFmtId="0" fontId="5" fillId="0" borderId="0" xfId="0" applyFont="1" applyAlignment="1">
      <alignment horizontal="center"/>
    </xf>
    <xf numFmtId="1" fontId="3" fillId="0" borderId="0" xfId="0" applyNumberFormat="1" applyFont="1"/>
    <xf numFmtId="44" fontId="3" fillId="2" borderId="0" xfId="0" applyNumberFormat="1" applyFont="1" applyFill="1"/>
    <xf numFmtId="44" fontId="3" fillId="0" borderId="0" xfId="0" applyNumberFormat="1" applyFont="1"/>
    <xf numFmtId="164" fontId="3" fillId="0" borderId="0" xfId="0" applyNumberFormat="1" applyFont="1"/>
    <xf numFmtId="164" fontId="3" fillId="0" borderId="0" xfId="1" applyNumberFormat="1" applyFont="1"/>
    <xf numFmtId="0" fontId="6" fillId="0" borderId="0" xfId="0" applyFont="1" applyAlignment="1">
      <alignment horizontal="center"/>
    </xf>
    <xf numFmtId="164" fontId="2" fillId="0" borderId="1" xfId="0" applyNumberFormat="1" applyFont="1" applyBorder="1"/>
    <xf numFmtId="0" fontId="2" fillId="2" borderId="0" xfId="0" applyFont="1" applyFill="1"/>
    <xf numFmtId="44" fontId="3" fillId="0" borderId="0" xfId="1" applyFont="1"/>
    <xf numFmtId="0" fontId="3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/>
    <xf numFmtId="164" fontId="3" fillId="0" borderId="0" xfId="1" applyNumberFormat="1" applyFont="1" applyBorder="1" applyAlignment="1">
      <alignment horizontal="center" vertical="center"/>
    </xf>
    <xf numFmtId="44" fontId="3" fillId="0" borderId="6" xfId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5" xfId="0" applyFont="1" applyFill="1" applyBorder="1"/>
    <xf numFmtId="0" fontId="3" fillId="3" borderId="0" xfId="0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horizontal="center" vertical="center"/>
    </xf>
    <xf numFmtId="0" fontId="3" fillId="3" borderId="7" xfId="0" applyFont="1" applyFill="1" applyBorder="1"/>
    <xf numFmtId="0" fontId="3" fillId="3" borderId="8" xfId="0" applyFont="1" applyFill="1" applyBorder="1" applyAlignment="1">
      <alignment horizontal="center" vertical="center"/>
    </xf>
    <xf numFmtId="164" fontId="3" fillId="3" borderId="8" xfId="1" applyNumberFormat="1" applyFont="1" applyFill="1" applyBorder="1" applyAlignment="1">
      <alignment horizontal="center" vertical="center"/>
    </xf>
    <xf numFmtId="44" fontId="3" fillId="3" borderId="9" xfId="1" applyFont="1" applyFill="1" applyBorder="1" applyAlignment="1">
      <alignment horizontal="center" vertical="center"/>
    </xf>
    <xf numFmtId="44" fontId="3" fillId="3" borderId="6" xfId="1" applyFont="1" applyFill="1" applyBorder="1" applyAlignment="1">
      <alignment horizontal="center" vertical="center"/>
    </xf>
    <xf numFmtId="0" fontId="3" fillId="3" borderId="0" xfId="0" applyFont="1" applyFill="1"/>
    <xf numFmtId="164" fontId="3" fillId="3" borderId="0" xfId="1" applyNumberFormat="1" applyFont="1" applyFill="1"/>
    <xf numFmtId="44" fontId="3" fillId="3" borderId="0" xfId="1" applyFont="1" applyFill="1"/>
    <xf numFmtId="44" fontId="3" fillId="3" borderId="0" xfId="1" applyNumberFormat="1" applyFont="1" applyFill="1"/>
    <xf numFmtId="0" fontId="7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tabSelected="1" zoomScale="80" zoomScaleNormal="80" workbookViewId="0">
      <pane xSplit="4" ySplit="8" topLeftCell="E9" activePane="bottomRight" state="frozen"/>
      <selection pane="topRight" activeCell="E1" sqref="E1"/>
      <selection pane="bottomLeft" activeCell="A6" sqref="A6"/>
      <selection pane="bottomRight" activeCell="A2" sqref="A2"/>
    </sheetView>
  </sheetViews>
  <sheetFormatPr defaultColWidth="8.88671875" defaultRowHeight="13.2" x14ac:dyDescent="0.25"/>
  <cols>
    <col min="1" max="1" width="33.6640625" style="2" customWidth="1"/>
    <col min="2" max="2" width="6" style="2" bestFit="1" customWidth="1"/>
    <col min="3" max="3" width="14.33203125" style="2" bestFit="1" customWidth="1"/>
    <col min="4" max="4" width="3.5546875" style="2" customWidth="1"/>
    <col min="5" max="14" width="10.6640625" style="2" bestFit="1" customWidth="1"/>
    <col min="15" max="16" width="9.5546875" style="2" bestFit="1" customWidth="1"/>
    <col min="17" max="16384" width="8.88671875" style="2"/>
  </cols>
  <sheetData>
    <row r="1" spans="1:16" s="1" customFormat="1" x14ac:dyDescent="0.25">
      <c r="A1" s="1" t="s">
        <v>46</v>
      </c>
    </row>
    <row r="2" spans="1:16" s="1" customFormat="1" x14ac:dyDescent="0.25">
      <c r="A2" s="1" t="s">
        <v>45</v>
      </c>
    </row>
    <row r="3" spans="1:16" s="1" customFormat="1" x14ac:dyDescent="0.25"/>
    <row r="4" spans="1:16" x14ac:dyDescent="0.25">
      <c r="A4" s="1" t="s">
        <v>44</v>
      </c>
    </row>
    <row r="5" spans="1:16" x14ac:dyDescent="0.25">
      <c r="A5" s="3">
        <v>42244</v>
      </c>
    </row>
    <row r="7" spans="1:16" x14ac:dyDescent="0.25"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5">
      <c r="A8" s="5"/>
      <c r="B8" s="5"/>
      <c r="C8" s="6" t="s">
        <v>15</v>
      </c>
      <c r="D8" s="5"/>
      <c r="E8" s="6" t="s">
        <v>17</v>
      </c>
      <c r="F8" s="6" t="s">
        <v>16</v>
      </c>
      <c r="G8" s="6" t="s">
        <v>18</v>
      </c>
      <c r="H8" s="6" t="s">
        <v>19</v>
      </c>
      <c r="I8" s="6" t="s">
        <v>20</v>
      </c>
      <c r="J8" s="6" t="s">
        <v>21</v>
      </c>
      <c r="K8" s="6" t="s">
        <v>22</v>
      </c>
      <c r="L8" s="6" t="s">
        <v>23</v>
      </c>
      <c r="M8" s="6" t="s">
        <v>24</v>
      </c>
      <c r="N8" s="6" t="s">
        <v>25</v>
      </c>
      <c r="O8" s="6" t="s">
        <v>26</v>
      </c>
      <c r="P8" s="6" t="s">
        <v>27</v>
      </c>
    </row>
    <row r="9" spans="1:16" x14ac:dyDescent="0.25">
      <c r="A9" s="2" t="s">
        <v>40</v>
      </c>
      <c r="B9" s="7" t="s">
        <v>30</v>
      </c>
      <c r="C9" s="2">
        <v>2324</v>
      </c>
      <c r="D9" s="5"/>
      <c r="E9" s="8">
        <v>185.92000000000002</v>
      </c>
      <c r="F9" s="8">
        <v>209.16</v>
      </c>
      <c r="G9" s="8">
        <v>209.16</v>
      </c>
      <c r="H9" s="8">
        <v>209.16</v>
      </c>
      <c r="I9" s="8">
        <v>209.16</v>
      </c>
      <c r="J9" s="8">
        <v>209.16</v>
      </c>
      <c r="K9" s="8">
        <v>209.16</v>
      </c>
      <c r="L9" s="8">
        <v>209.16</v>
      </c>
      <c r="M9" s="8">
        <v>209.16</v>
      </c>
      <c r="N9" s="8">
        <v>209.16</v>
      </c>
      <c r="O9" s="8">
        <v>139.44</v>
      </c>
      <c r="P9" s="8">
        <v>116.2</v>
      </c>
    </row>
    <row r="10" spans="1:16" x14ac:dyDescent="0.25">
      <c r="A10" s="2" t="s">
        <v>3</v>
      </c>
      <c r="B10" s="7" t="s">
        <v>31</v>
      </c>
      <c r="C10" s="10">
        <f>data!D12</f>
        <v>359.67432156862742</v>
      </c>
      <c r="D10" s="9"/>
      <c r="E10" s="10">
        <f>$C$10</f>
        <v>359.67432156862742</v>
      </c>
      <c r="F10" s="10">
        <f t="shared" ref="F10:P10" si="0">$C$10</f>
        <v>359.67432156862742</v>
      </c>
      <c r="G10" s="10">
        <f t="shared" si="0"/>
        <v>359.67432156862742</v>
      </c>
      <c r="H10" s="10">
        <f t="shared" si="0"/>
        <v>359.67432156862742</v>
      </c>
      <c r="I10" s="10">
        <f t="shared" si="0"/>
        <v>359.67432156862742</v>
      </c>
      <c r="J10" s="10">
        <f t="shared" si="0"/>
        <v>359.67432156862742</v>
      </c>
      <c r="K10" s="10">
        <f t="shared" si="0"/>
        <v>359.67432156862742</v>
      </c>
      <c r="L10" s="10">
        <f t="shared" si="0"/>
        <v>359.67432156862742</v>
      </c>
      <c r="M10" s="10">
        <f t="shared" si="0"/>
        <v>359.67432156862742</v>
      </c>
      <c r="N10" s="10">
        <f t="shared" si="0"/>
        <v>359.67432156862742</v>
      </c>
      <c r="O10" s="10">
        <f t="shared" si="0"/>
        <v>359.67432156862742</v>
      </c>
      <c r="P10" s="10">
        <f t="shared" si="0"/>
        <v>359.67432156862742</v>
      </c>
    </row>
    <row r="11" spans="1:16" x14ac:dyDescent="0.25">
      <c r="A11" s="2" t="s">
        <v>28</v>
      </c>
      <c r="B11" s="7" t="s">
        <v>32</v>
      </c>
      <c r="C11" s="11">
        <f>C9*C10</f>
        <v>835883.12332549016</v>
      </c>
      <c r="D11" s="5"/>
      <c r="E11" s="11">
        <f>E9*E10</f>
        <v>66870.64986603921</v>
      </c>
      <c r="F11" s="11">
        <f t="shared" ref="F11:P11" si="1">F9*F10</f>
        <v>75229.481099294106</v>
      </c>
      <c r="G11" s="11">
        <f t="shared" si="1"/>
        <v>75229.481099294106</v>
      </c>
      <c r="H11" s="11">
        <f t="shared" si="1"/>
        <v>75229.481099294106</v>
      </c>
      <c r="I11" s="11">
        <f t="shared" si="1"/>
        <v>75229.481099294106</v>
      </c>
      <c r="J11" s="11">
        <f t="shared" si="1"/>
        <v>75229.481099294106</v>
      </c>
      <c r="K11" s="11">
        <f t="shared" si="1"/>
        <v>75229.481099294106</v>
      </c>
      <c r="L11" s="11">
        <f t="shared" si="1"/>
        <v>75229.481099294106</v>
      </c>
      <c r="M11" s="11">
        <f t="shared" si="1"/>
        <v>75229.481099294106</v>
      </c>
      <c r="N11" s="11">
        <f t="shared" si="1"/>
        <v>75229.481099294106</v>
      </c>
      <c r="O11" s="11">
        <f t="shared" si="1"/>
        <v>50152.987399529404</v>
      </c>
      <c r="P11" s="11">
        <f t="shared" si="1"/>
        <v>41794.156166274508</v>
      </c>
    </row>
    <row r="12" spans="1:16" x14ac:dyDescent="0.25">
      <c r="B12" s="7"/>
      <c r="D12" s="5"/>
    </row>
    <row r="13" spans="1:16" x14ac:dyDescent="0.25">
      <c r="A13" s="2" t="s">
        <v>39</v>
      </c>
      <c r="B13" s="7" t="s">
        <v>33</v>
      </c>
      <c r="C13" s="2">
        <v>1668</v>
      </c>
      <c r="D13" s="5"/>
      <c r="E13" s="8">
        <v>133.44</v>
      </c>
      <c r="F13" s="8">
        <v>150.12</v>
      </c>
      <c r="G13" s="8">
        <v>150.12</v>
      </c>
      <c r="H13" s="8">
        <v>150.12</v>
      </c>
      <c r="I13" s="8">
        <v>150.12</v>
      </c>
      <c r="J13" s="8">
        <v>150.12</v>
      </c>
      <c r="K13" s="8">
        <v>150.12</v>
      </c>
      <c r="L13" s="8">
        <v>150.12</v>
      </c>
      <c r="M13" s="8">
        <v>150.12</v>
      </c>
      <c r="N13" s="8">
        <v>150.12</v>
      </c>
      <c r="O13" s="8">
        <v>100.08</v>
      </c>
      <c r="P13" s="8">
        <v>83.4</v>
      </c>
    </row>
    <row r="14" spans="1:16" x14ac:dyDescent="0.25">
      <c r="A14" s="2" t="s">
        <v>3</v>
      </c>
      <c r="B14" s="7" t="s">
        <v>34</v>
      </c>
      <c r="C14" s="10">
        <f>data!D16</f>
        <v>337.1992461538461</v>
      </c>
      <c r="D14" s="9"/>
      <c r="E14" s="10">
        <f>$C$14</f>
        <v>337.1992461538461</v>
      </c>
      <c r="F14" s="10">
        <f t="shared" ref="F14:P14" si="2">$C$14</f>
        <v>337.1992461538461</v>
      </c>
      <c r="G14" s="10">
        <f t="shared" si="2"/>
        <v>337.1992461538461</v>
      </c>
      <c r="H14" s="10">
        <f t="shared" si="2"/>
        <v>337.1992461538461</v>
      </c>
      <c r="I14" s="10">
        <f t="shared" si="2"/>
        <v>337.1992461538461</v>
      </c>
      <c r="J14" s="10">
        <f t="shared" si="2"/>
        <v>337.1992461538461</v>
      </c>
      <c r="K14" s="10">
        <f t="shared" si="2"/>
        <v>337.1992461538461</v>
      </c>
      <c r="L14" s="10">
        <f t="shared" si="2"/>
        <v>337.1992461538461</v>
      </c>
      <c r="M14" s="10">
        <f t="shared" si="2"/>
        <v>337.1992461538461</v>
      </c>
      <c r="N14" s="10">
        <f t="shared" si="2"/>
        <v>337.1992461538461</v>
      </c>
      <c r="O14" s="10">
        <f t="shared" si="2"/>
        <v>337.1992461538461</v>
      </c>
      <c r="P14" s="10">
        <f t="shared" si="2"/>
        <v>337.1992461538461</v>
      </c>
    </row>
    <row r="15" spans="1:16" x14ac:dyDescent="0.25">
      <c r="A15" s="2" t="s">
        <v>29</v>
      </c>
      <c r="B15" s="7" t="s">
        <v>35</v>
      </c>
      <c r="C15" s="12">
        <f>C13*C14</f>
        <v>562448.34258461534</v>
      </c>
      <c r="D15" s="5"/>
      <c r="E15" s="11">
        <f>E13*E14</f>
        <v>44995.867406769226</v>
      </c>
      <c r="F15" s="11">
        <f t="shared" ref="F15:P15" si="3">F13*F14</f>
        <v>50620.350832615375</v>
      </c>
      <c r="G15" s="11">
        <f t="shared" si="3"/>
        <v>50620.350832615375</v>
      </c>
      <c r="H15" s="11">
        <f t="shared" si="3"/>
        <v>50620.350832615375</v>
      </c>
      <c r="I15" s="11">
        <f t="shared" si="3"/>
        <v>50620.350832615375</v>
      </c>
      <c r="J15" s="11">
        <f t="shared" si="3"/>
        <v>50620.350832615375</v>
      </c>
      <c r="K15" s="11">
        <f t="shared" si="3"/>
        <v>50620.350832615375</v>
      </c>
      <c r="L15" s="11">
        <f t="shared" si="3"/>
        <v>50620.350832615375</v>
      </c>
      <c r="M15" s="11">
        <f t="shared" si="3"/>
        <v>50620.350832615375</v>
      </c>
      <c r="N15" s="11">
        <f t="shared" si="3"/>
        <v>50620.350832615375</v>
      </c>
      <c r="O15" s="11">
        <f t="shared" si="3"/>
        <v>33746.900555076914</v>
      </c>
      <c r="P15" s="11">
        <f t="shared" si="3"/>
        <v>28122.417129230766</v>
      </c>
    </row>
    <row r="16" spans="1:16" x14ac:dyDescent="0.25">
      <c r="B16" s="7"/>
      <c r="C16" s="11"/>
      <c r="D16" s="5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s="1" customFormat="1" ht="13.8" thickBot="1" x14ac:dyDescent="0.3">
      <c r="A17" s="1" t="s">
        <v>4</v>
      </c>
      <c r="B17" s="13" t="s">
        <v>36</v>
      </c>
      <c r="C17" s="14">
        <f>C11+C15</f>
        <v>1398331.4659101055</v>
      </c>
      <c r="D17" s="15"/>
      <c r="E17" s="14">
        <f>E11+E15</f>
        <v>111866.51727280844</v>
      </c>
      <c r="F17" s="14">
        <f t="shared" ref="F17:P17" si="4">F11+F15</f>
        <v>125849.83193190949</v>
      </c>
      <c r="G17" s="14">
        <f t="shared" si="4"/>
        <v>125849.83193190949</v>
      </c>
      <c r="H17" s="14">
        <f t="shared" si="4"/>
        <v>125849.83193190949</v>
      </c>
      <c r="I17" s="14">
        <f t="shared" si="4"/>
        <v>125849.83193190949</v>
      </c>
      <c r="J17" s="14">
        <f t="shared" si="4"/>
        <v>125849.83193190949</v>
      </c>
      <c r="K17" s="14">
        <f t="shared" si="4"/>
        <v>125849.83193190949</v>
      </c>
      <c r="L17" s="14">
        <f t="shared" si="4"/>
        <v>125849.83193190949</v>
      </c>
      <c r="M17" s="14">
        <f t="shared" si="4"/>
        <v>125849.83193190949</v>
      </c>
      <c r="N17" s="14">
        <f t="shared" si="4"/>
        <v>125849.83193190949</v>
      </c>
      <c r="O17" s="14">
        <f t="shared" si="4"/>
        <v>83899.887954606325</v>
      </c>
      <c r="P17" s="14">
        <f t="shared" si="4"/>
        <v>69916.573295505281</v>
      </c>
    </row>
    <row r="18" spans="1:16" ht="13.8" thickTop="1" x14ac:dyDescent="0.25"/>
    <row r="19" spans="1:16" x14ac:dyDescent="0.25">
      <c r="A19" s="2" t="s">
        <v>37</v>
      </c>
    </row>
    <row r="20" spans="1:16" x14ac:dyDescent="0.25">
      <c r="A20" s="2" t="s">
        <v>38</v>
      </c>
    </row>
    <row r="21" spans="1:16" x14ac:dyDescent="0.25">
      <c r="A21" s="2" t="s">
        <v>41</v>
      </c>
    </row>
    <row r="22" spans="1:16" x14ac:dyDescent="0.25">
      <c r="A22" s="2" t="s">
        <v>42</v>
      </c>
    </row>
    <row r="23" spans="1:16" x14ac:dyDescent="0.25">
      <c r="A23" s="17"/>
      <c r="B23" s="18" t="s">
        <v>30</v>
      </c>
      <c r="C23" s="18" t="s">
        <v>31</v>
      </c>
      <c r="D23" s="18"/>
      <c r="E23" s="19" t="s">
        <v>43</v>
      </c>
    </row>
    <row r="24" spans="1:16" x14ac:dyDescent="0.25">
      <c r="A24" s="20" t="s">
        <v>14</v>
      </c>
      <c r="B24" s="21" t="s">
        <v>5</v>
      </c>
      <c r="C24" s="21" t="s">
        <v>6</v>
      </c>
      <c r="D24" s="21"/>
      <c r="E24" s="22" t="s">
        <v>13</v>
      </c>
    </row>
    <row r="25" spans="1:16" x14ac:dyDescent="0.25">
      <c r="A25" s="23" t="s">
        <v>0</v>
      </c>
      <c r="B25" s="21">
        <v>163</v>
      </c>
      <c r="C25" s="24">
        <v>64451.16</v>
      </c>
      <c r="D25" s="21"/>
      <c r="E25" s="25">
        <f>C25/B25</f>
        <v>395.40588957055218</v>
      </c>
    </row>
    <row r="26" spans="1:16" x14ac:dyDescent="0.25">
      <c r="A26" s="23" t="s">
        <v>8</v>
      </c>
      <c r="B26" s="21">
        <v>61</v>
      </c>
      <c r="C26" s="24">
        <v>25232</v>
      </c>
      <c r="D26" s="21"/>
      <c r="E26" s="25">
        <f>C26/B26</f>
        <v>413.63934426229508</v>
      </c>
    </row>
    <row r="27" spans="1:16" x14ac:dyDescent="0.25">
      <c r="A27" s="23" t="s">
        <v>7</v>
      </c>
      <c r="B27" s="21">
        <v>48</v>
      </c>
      <c r="C27" s="24">
        <v>21136.9</v>
      </c>
      <c r="D27" s="21"/>
      <c r="E27" s="25">
        <f>C27/B27</f>
        <v>440.35208333333338</v>
      </c>
    </row>
    <row r="28" spans="1:16" x14ac:dyDescent="0.25">
      <c r="A28" s="23" t="s">
        <v>1</v>
      </c>
      <c r="B28" s="21">
        <v>1003</v>
      </c>
      <c r="C28" s="24">
        <v>347764.69999999995</v>
      </c>
      <c r="D28" s="21"/>
      <c r="E28" s="25">
        <f>C28/B28</f>
        <v>346.72452642073773</v>
      </c>
    </row>
    <row r="29" spans="1:16" x14ac:dyDescent="0.25">
      <c r="A29" s="27" t="s">
        <v>9</v>
      </c>
      <c r="B29" s="28">
        <f>SUM(B25:B28)</f>
        <v>1275</v>
      </c>
      <c r="C29" s="29">
        <f>SUM(C25:C28)</f>
        <v>458584.75999999995</v>
      </c>
      <c r="D29" s="21"/>
      <c r="E29" s="34">
        <f>C29/B29</f>
        <v>359.67432156862742</v>
      </c>
    </row>
    <row r="30" spans="1:16" x14ac:dyDescent="0.25">
      <c r="A30" s="23"/>
      <c r="B30" s="21"/>
      <c r="C30" s="24"/>
      <c r="D30" s="21"/>
      <c r="E30" s="25"/>
    </row>
    <row r="31" spans="1:16" x14ac:dyDescent="0.25">
      <c r="A31" s="23" t="s">
        <v>10</v>
      </c>
      <c r="B31" s="21">
        <v>291</v>
      </c>
      <c r="C31" s="24">
        <v>111081.22999999998</v>
      </c>
      <c r="D31" s="21"/>
      <c r="E31" s="25">
        <f>C31/B31</f>
        <v>381.7224398625429</v>
      </c>
    </row>
    <row r="32" spans="1:16" x14ac:dyDescent="0.25">
      <c r="A32" s="23" t="s">
        <v>11</v>
      </c>
      <c r="B32" s="21">
        <v>359</v>
      </c>
      <c r="C32" s="24">
        <v>108098.28</v>
      </c>
      <c r="D32" s="21"/>
      <c r="E32" s="25">
        <f>C32/B32</f>
        <v>301.10941504178271</v>
      </c>
    </row>
    <row r="33" spans="1:5" x14ac:dyDescent="0.25">
      <c r="A33" s="27" t="s">
        <v>2</v>
      </c>
      <c r="B33" s="28">
        <f>SUM(B31:B32)</f>
        <v>650</v>
      </c>
      <c r="C33" s="29">
        <f>SUM(C31:C32)</f>
        <v>219179.50999999998</v>
      </c>
      <c r="D33" s="21"/>
      <c r="E33" s="34">
        <f>C33/B33</f>
        <v>337.1992461538461</v>
      </c>
    </row>
    <row r="34" spans="1:5" x14ac:dyDescent="0.25">
      <c r="A34" s="23"/>
      <c r="B34" s="21"/>
      <c r="C34" s="21"/>
      <c r="D34" s="21"/>
      <c r="E34" s="22"/>
    </row>
    <row r="35" spans="1:5" x14ac:dyDescent="0.25">
      <c r="A35" s="30" t="s">
        <v>12</v>
      </c>
      <c r="B35" s="31">
        <f>B29+B33</f>
        <v>1925</v>
      </c>
      <c r="C35" s="32">
        <f>C29+C33</f>
        <v>677764.2699999999</v>
      </c>
      <c r="D35" s="26"/>
      <c r="E35" s="33">
        <f>C35/B35</f>
        <v>352.08533506493501</v>
      </c>
    </row>
  </sheetData>
  <pageMargins left="0.7" right="0.7" top="0.75" bottom="0.75" header="0.3" footer="0.3"/>
  <pageSetup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A2" sqref="A2"/>
    </sheetView>
  </sheetViews>
  <sheetFormatPr defaultColWidth="8.88671875" defaultRowHeight="13.2" x14ac:dyDescent="0.25"/>
  <cols>
    <col min="1" max="1" width="23.44140625" style="2" bestFit="1" customWidth="1"/>
    <col min="2" max="2" width="6" style="2" bestFit="1" customWidth="1"/>
    <col min="3" max="3" width="10" style="2" bestFit="1" customWidth="1"/>
    <col min="4" max="4" width="9.44140625" style="2" bestFit="1" customWidth="1"/>
    <col min="5" max="16384" width="8.88671875" style="2"/>
  </cols>
  <sheetData>
    <row r="1" spans="1:5" s="39" customFormat="1" x14ac:dyDescent="0.25">
      <c r="A1" s="39" t="s">
        <v>47</v>
      </c>
    </row>
    <row r="2" spans="1:5" s="39" customFormat="1" x14ac:dyDescent="0.25">
      <c r="A2" s="39" t="s">
        <v>45</v>
      </c>
    </row>
    <row r="3" spans="1:5" s="39" customFormat="1" x14ac:dyDescent="0.25"/>
    <row r="4" spans="1:5" x14ac:dyDescent="0.25">
      <c r="A4" s="1" t="s">
        <v>14</v>
      </c>
    </row>
    <row r="7" spans="1:5" x14ac:dyDescent="0.25">
      <c r="B7" s="2" t="s">
        <v>5</v>
      </c>
      <c r="C7" s="2" t="s">
        <v>6</v>
      </c>
      <c r="D7" s="2" t="s">
        <v>13</v>
      </c>
    </row>
    <row r="8" spans="1:5" x14ac:dyDescent="0.25">
      <c r="A8" s="2" t="s">
        <v>0</v>
      </c>
      <c r="B8" s="2">
        <v>163</v>
      </c>
      <c r="C8" s="12">
        <v>64451.16</v>
      </c>
      <c r="D8" s="16">
        <f>C8/B8</f>
        <v>395.40588957055218</v>
      </c>
    </row>
    <row r="9" spans="1:5" x14ac:dyDescent="0.25">
      <c r="A9" s="2" t="s">
        <v>8</v>
      </c>
      <c r="B9" s="2">
        <v>61</v>
      </c>
      <c r="C9" s="12">
        <v>25232</v>
      </c>
      <c r="D9" s="16">
        <f>C9/B9</f>
        <v>413.63934426229508</v>
      </c>
      <c r="E9" s="10"/>
    </row>
    <row r="10" spans="1:5" x14ac:dyDescent="0.25">
      <c r="A10" s="2" t="s">
        <v>7</v>
      </c>
      <c r="B10" s="2">
        <v>48</v>
      </c>
      <c r="C10" s="12">
        <v>21136.9</v>
      </c>
      <c r="D10" s="16">
        <f>C10/B10</f>
        <v>440.35208333333338</v>
      </c>
      <c r="E10" s="10"/>
    </row>
    <row r="11" spans="1:5" x14ac:dyDescent="0.25">
      <c r="A11" s="2" t="s">
        <v>1</v>
      </c>
      <c r="B11" s="2">
        <v>1003</v>
      </c>
      <c r="C11" s="12">
        <v>347764.69999999995</v>
      </c>
      <c r="D11" s="16">
        <f>C11/B11</f>
        <v>346.72452642073773</v>
      </c>
    </row>
    <row r="12" spans="1:5" x14ac:dyDescent="0.25">
      <c r="A12" s="35" t="s">
        <v>9</v>
      </c>
      <c r="B12" s="35">
        <f>SUM(B8:B11)</f>
        <v>1275</v>
      </c>
      <c r="C12" s="36">
        <f>SUM(C8:C11)</f>
        <v>458584.75999999995</v>
      </c>
      <c r="D12" s="37">
        <f>C12/B12</f>
        <v>359.67432156862742</v>
      </c>
    </row>
    <row r="13" spans="1:5" x14ac:dyDescent="0.25">
      <c r="C13" s="12"/>
      <c r="D13" s="16"/>
    </row>
    <row r="14" spans="1:5" x14ac:dyDescent="0.25">
      <c r="A14" s="2" t="s">
        <v>10</v>
      </c>
      <c r="B14" s="2">
        <v>291</v>
      </c>
      <c r="C14" s="12">
        <v>111081.22999999998</v>
      </c>
      <c r="D14" s="16">
        <f>C14/B14</f>
        <v>381.7224398625429</v>
      </c>
    </row>
    <row r="15" spans="1:5" x14ac:dyDescent="0.25">
      <c r="A15" s="2" t="s">
        <v>11</v>
      </c>
      <c r="B15" s="2">
        <v>359</v>
      </c>
      <c r="C15" s="12">
        <v>108098.28</v>
      </c>
      <c r="D15" s="16">
        <f>C15/B15</f>
        <v>301.10941504178271</v>
      </c>
    </row>
    <row r="16" spans="1:5" x14ac:dyDescent="0.25">
      <c r="A16" s="35" t="s">
        <v>2</v>
      </c>
      <c r="B16" s="35">
        <f>SUM(B14:B15)</f>
        <v>650</v>
      </c>
      <c r="C16" s="36">
        <f>SUM(C14:C15)</f>
        <v>219179.50999999998</v>
      </c>
      <c r="D16" s="38">
        <f>C16/B16</f>
        <v>337.1992461538461</v>
      </c>
    </row>
    <row r="18" spans="1:4" x14ac:dyDescent="0.25">
      <c r="A18" s="35" t="s">
        <v>12</v>
      </c>
      <c r="B18" s="35">
        <f>B12+B16</f>
        <v>1925</v>
      </c>
      <c r="C18" s="36">
        <f>C12+C16</f>
        <v>677764.2699999999</v>
      </c>
      <c r="D18" s="37">
        <f>C18/B18</f>
        <v>352.08533506493501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105AAFB4-01AC-4267-B1E9-6DA642F9E4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3337F3-D6E9-40C1-BF5E-1B10F18DB8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5B1E38-50C7-459E-BCFB-218289A88553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2017</vt:lpstr>
      <vt:lpstr>data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2016-04-12T18:30:22Z</dcterms:created>
  <dcterms:modified xsi:type="dcterms:W3CDTF">2016-04-18T01:50:50Z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