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8" windowWidth="19416" windowHeight="9912" tabRatio="865"/>
  </bookViews>
  <sheets>
    <sheet name="TEMP OVERHEAD 2017" sheetId="1" r:id="rId1"/>
    <sheet name="TEMP OVERHEAD 2018" sheetId="5" r:id="rId2"/>
    <sheet name="TEMP UNDER 2017" sheetId="2" r:id="rId3"/>
    <sheet name="TEMP UNDER 2018" sheetId="6" r:id="rId4"/>
    <sheet name="DISTRIBUTION VARIABLE SOURCES" sheetId="4" r:id="rId5"/>
  </sheets>
  <definedNames>
    <definedName name="_xlnm.Print_Area" localSheetId="0">'TEMP OVERHEAD 2017'!$A$4:$R$56</definedName>
    <definedName name="_xlnm.Print_Area" localSheetId="1">'TEMP OVERHEAD 2018'!$A$4:$R$56</definedName>
    <definedName name="_xlnm.Print_Area" localSheetId="2">'TEMP UNDER 2017'!$A$4:$S$45</definedName>
    <definedName name="_xlnm.Print_Area" localSheetId="3">'TEMP UNDER 2018'!$A$4:$S$45</definedName>
  </definedNames>
  <calcPr calcId="145621"/>
</workbook>
</file>

<file path=xl/calcChain.xml><?xml version="1.0" encoding="utf-8"?>
<calcChain xmlns="http://schemas.openxmlformats.org/spreadsheetml/2006/main">
  <c r="L28" i="2" l="1"/>
  <c r="L26" i="2"/>
  <c r="L20" i="2"/>
  <c r="L19" i="2"/>
  <c r="L28" i="6" l="1"/>
  <c r="L26" i="6"/>
  <c r="L20" i="6"/>
  <c r="L19" i="6"/>
  <c r="K28" i="5"/>
  <c r="K26" i="5"/>
  <c r="K20" i="5"/>
  <c r="K19" i="5"/>
  <c r="S32" i="6"/>
  <c r="R24" i="6"/>
  <c r="R34" i="6" s="1"/>
  <c r="R22" i="6"/>
  <c r="E53" i="5"/>
  <c r="F53" i="5" s="1"/>
  <c r="N32" i="5" s="1"/>
  <c r="R32" i="5" s="1"/>
  <c r="R34" i="5"/>
  <c r="Q24" i="5"/>
  <c r="Q36" i="5" s="1"/>
  <c r="Q22" i="5"/>
  <c r="N4" i="5"/>
  <c r="K28" i="1"/>
  <c r="K26" i="1"/>
  <c r="K20" i="1"/>
  <c r="K19" i="1"/>
  <c r="G53" i="5" l="1"/>
  <c r="Q24" i="1" l="1"/>
  <c r="Q36" i="1" s="1"/>
  <c r="R24" i="2"/>
  <c r="R34" i="2" s="1"/>
  <c r="R22" i="2"/>
  <c r="Q22" i="1"/>
  <c r="C33" i="4" l="1"/>
  <c r="C37" i="4" s="1"/>
  <c r="G14" i="4"/>
  <c r="E14" i="4"/>
  <c r="S32" i="2"/>
  <c r="E53" i="1"/>
  <c r="F53" i="1" s="1"/>
  <c r="R34" i="1"/>
  <c r="N4" i="1"/>
  <c r="F48" i="6" l="1"/>
  <c r="G48" i="6" s="1"/>
  <c r="L17" i="6" s="1"/>
  <c r="O17" i="6" s="1"/>
  <c r="F51" i="5"/>
  <c r="G51" i="5" s="1"/>
  <c r="F48" i="2"/>
  <c r="F51" i="1"/>
  <c r="E49" i="6"/>
  <c r="F49" i="6" s="1"/>
  <c r="G49" i="6" s="1"/>
  <c r="L30" i="6" s="1"/>
  <c r="O30" i="6" s="1"/>
  <c r="S30" i="6" s="1"/>
  <c r="E52" i="5"/>
  <c r="F52" i="5" s="1"/>
  <c r="G52" i="5" s="1"/>
  <c r="G53" i="1"/>
  <c r="N32" i="1"/>
  <c r="R32" i="1" s="1"/>
  <c r="E52" i="1"/>
  <c r="E49" i="2"/>
  <c r="K30" i="5" l="1"/>
  <c r="N30" i="5" s="1"/>
  <c r="R30" i="5" s="1"/>
  <c r="K17" i="5"/>
  <c r="N17" i="5" s="1"/>
  <c r="S17" i="6"/>
  <c r="O19" i="6"/>
  <c r="G51" i="1"/>
  <c r="K17" i="1"/>
  <c r="N17" i="1" s="1"/>
  <c r="N19" i="1" s="1"/>
  <c r="N20" i="1" s="1"/>
  <c r="R20" i="1" s="1"/>
  <c r="G48" i="2"/>
  <c r="L17" i="2"/>
  <c r="O17" i="2" s="1"/>
  <c r="F49" i="2"/>
  <c r="G49" i="2" s="1"/>
  <c r="F52" i="1"/>
  <c r="G52" i="1" s="1"/>
  <c r="N24" i="1"/>
  <c r="S19" i="6" l="1"/>
  <c r="N22" i="1"/>
  <c r="R22" i="1" s="1"/>
  <c r="R19" i="1"/>
  <c r="R17" i="1"/>
  <c r="S17" i="2"/>
  <c r="O19" i="2"/>
  <c r="N19" i="5"/>
  <c r="N20" i="5" s="1"/>
  <c r="R20" i="5" s="1"/>
  <c r="R17" i="5"/>
  <c r="O20" i="6"/>
  <c r="S20" i="6" s="1"/>
  <c r="L30" i="2"/>
  <c r="O30" i="2" s="1"/>
  <c r="S30" i="2" s="1"/>
  <c r="K30" i="1"/>
  <c r="N30" i="1" s="1"/>
  <c r="R30" i="1" s="1"/>
  <c r="R24" i="1"/>
  <c r="N28" i="1"/>
  <c r="R28" i="1" s="1"/>
  <c r="N26" i="1"/>
  <c r="R26" i="1" s="1"/>
  <c r="N24" i="5" l="1"/>
  <c r="O24" i="6"/>
  <c r="O20" i="2"/>
  <c r="S20" i="2" s="1"/>
  <c r="S19" i="2"/>
  <c r="N22" i="5"/>
  <c r="R22" i="5" s="1"/>
  <c r="R19" i="5"/>
  <c r="O22" i="6"/>
  <c r="S22" i="6" s="1"/>
  <c r="N36" i="1"/>
  <c r="R36" i="1" s="1"/>
  <c r="O22" i="2" l="1"/>
  <c r="S22" i="2" s="1"/>
  <c r="O24" i="2"/>
  <c r="O26" i="2" s="1"/>
  <c r="S26" i="2" s="1"/>
  <c r="S24" i="6"/>
  <c r="O26" i="6"/>
  <c r="S26" i="6" s="1"/>
  <c r="O28" i="6"/>
  <c r="S28" i="6" s="1"/>
  <c r="N28" i="5"/>
  <c r="R28" i="5" s="1"/>
  <c r="N26" i="5"/>
  <c r="R26" i="5" s="1"/>
  <c r="R24" i="5"/>
  <c r="R37" i="1"/>
  <c r="S24" i="2" l="1"/>
  <c r="O28" i="2"/>
  <c r="S28" i="2" s="1"/>
  <c r="O34" i="2"/>
  <c r="S34" i="2" s="1"/>
  <c r="S35" i="2" s="1"/>
  <c r="O34" i="6"/>
  <c r="S34" i="6" s="1"/>
  <c r="S35" i="6" s="1"/>
  <c r="N36" i="5"/>
  <c r="R36" i="5" s="1"/>
  <c r="R37" i="5" s="1"/>
</calcChain>
</file>

<file path=xl/sharedStrings.xml><?xml version="1.0" encoding="utf-8"?>
<sst xmlns="http://schemas.openxmlformats.org/spreadsheetml/2006/main" count="310" uniqueCount="93">
  <si>
    <t>SCHEDULE E-7</t>
  </si>
  <si>
    <t>DEVELOPMENT OF SERVICE CHARGES</t>
  </si>
  <si>
    <t>FLORIDA PUBLIC SERVICE COMMISION</t>
  </si>
  <si>
    <t>EXPLANATION: Provide the calculation fo the current cost of providing the services listed.  The schedule must include an estimate of all labor, transportation, customer accounting and overhead costs incurred in providing the service, and a short narrative describing the tasks performed.</t>
  </si>
  <si>
    <t>COMPANY: FLORIDA POWER &amp; LIGHT COMPANY</t>
  </si>
  <si>
    <t>DOCKET NO:</t>
  </si>
  <si>
    <t>Temporary Construction - Overhead</t>
  </si>
  <si>
    <t>(1)</t>
  </si>
  <si>
    <t>(2)</t>
  </si>
  <si>
    <t>(3)</t>
  </si>
  <si>
    <t>Ratio or, $/Hour</t>
  </si>
  <si>
    <t>2013            Total $/Unit</t>
  </si>
  <si>
    <t>Difference</t>
  </si>
  <si>
    <t>Hours</t>
  </si>
  <si>
    <t>TAB</t>
  </si>
  <si>
    <t xml:space="preserve"> </t>
  </si>
  <si>
    <t>Distribution Field Labor Expenses</t>
  </si>
  <si>
    <t>(A)</t>
  </si>
  <si>
    <t>(C)</t>
  </si>
  <si>
    <t>Loading Factor: Distribution non-productive time</t>
  </si>
  <si>
    <t>(D)</t>
  </si>
  <si>
    <t xml:space="preserve">Loading Factor Distribution Supervisor and Support Overhead </t>
  </si>
  <si>
    <t>(E)</t>
  </si>
  <si>
    <t>Loading Factor: Non-productive and Support Overhead</t>
  </si>
  <si>
    <t>Subtotal of Labor, Supervisor and Support overhead, and non-productive time</t>
  </si>
  <si>
    <t>Loading Factor: Fringe Benefits</t>
  </si>
  <si>
    <t>(F)</t>
  </si>
  <si>
    <t>Loading Factor: General Expense Overhead</t>
  </si>
  <si>
    <t>(G)</t>
  </si>
  <si>
    <t>Vehicles (Transportation) Costs</t>
  </si>
  <si>
    <t>(B)</t>
  </si>
  <si>
    <t>(H)</t>
  </si>
  <si>
    <t>Materials</t>
  </si>
  <si>
    <t>(J)</t>
  </si>
  <si>
    <t>Computer Service Cost</t>
  </si>
  <si>
    <t>(I)</t>
  </si>
  <si>
    <t>Total Cost of providing Service</t>
  </si>
  <si>
    <t xml:space="preserve">(A) </t>
  </si>
  <si>
    <t>It takes Distribution 153 minutes to complete a temporary connect - overhead.   153 min/60 = 2.55 hours</t>
  </si>
  <si>
    <t xml:space="preserve">(B) </t>
  </si>
  <si>
    <t>Half of the time it takes to tap the line and set the meter (2 person crew)</t>
  </si>
  <si>
    <t xml:space="preserve">(C) </t>
  </si>
  <si>
    <t>POWER SYSTEMS DIVISION - DISTRIBUTION - EXHIBIT  "A" HOURLY WAGE SCHEDULES: Line Spec, Constr Spec Average</t>
  </si>
  <si>
    <t>Corporate Distribution non-productive rate</t>
  </si>
  <si>
    <t>Engineering Overhead includes support, administration, planning, and supervision in Distribution (EO)</t>
  </si>
  <si>
    <t>Corporate PWTI rate</t>
  </si>
  <si>
    <t>Corporate A &amp; G rate</t>
  </si>
  <si>
    <t>See chart below</t>
  </si>
  <si>
    <t>Cost of computer maintenance and service - Excluded</t>
  </si>
  <si>
    <t>Associated Materials Cost</t>
  </si>
  <si>
    <t>Inflation (CPI)</t>
  </si>
  <si>
    <t>Distribution Labor Rate</t>
  </si>
  <si>
    <t>Vehicle - Distribution</t>
  </si>
  <si>
    <t>Page 5 of 6</t>
  </si>
  <si>
    <t>Temporary Construction - Underground</t>
  </si>
  <si>
    <t>Loading factor: Distribution non-productive time</t>
  </si>
  <si>
    <t>It takes Distribution 107 minutes to completa a temporary connect - underground.   107 min/60 = 1.79 hours</t>
  </si>
  <si>
    <t>LABOR</t>
  </si>
  <si>
    <t>Classifications</t>
  </si>
  <si>
    <t>MIN</t>
  </si>
  <si>
    <t>MAX</t>
  </si>
  <si>
    <t>OVERHEAD LINES</t>
  </si>
  <si>
    <t>Temp OH &amp; UG</t>
  </si>
  <si>
    <t>LINE SPEC</t>
  </si>
  <si>
    <t>CONSTR SPEC * *</t>
  </si>
  <si>
    <t>Avg Min-Max</t>
  </si>
  <si>
    <t>I. Distribution Field Labor Expenses</t>
  </si>
  <si>
    <t>II. Loading Factors</t>
  </si>
  <si>
    <t>III. Vehicles (Transportation) Costs</t>
  </si>
  <si>
    <t>Monthly Vehicle Rates 2016</t>
  </si>
  <si>
    <t>42' Bucket</t>
  </si>
  <si>
    <t>4X4</t>
  </si>
  <si>
    <t>4X2</t>
  </si>
  <si>
    <t>Average</t>
  </si>
  <si>
    <t>Hours per month</t>
  </si>
  <si>
    <t>Avg. Hourly Vehicle Rate</t>
  </si>
  <si>
    <t>Effective 11/1/2014</t>
  </si>
  <si>
    <t>Effective 10/31/2015</t>
  </si>
  <si>
    <t>Effective 10/29/2016</t>
  </si>
  <si>
    <t>38,.23</t>
  </si>
  <si>
    <t>2012 Rate Case</t>
  </si>
  <si>
    <t>2017            Total $/Unit</t>
  </si>
  <si>
    <t>2016 v 2012</t>
  </si>
  <si>
    <t>2017           Total $/Unit</t>
  </si>
  <si>
    <t>IV. Inflation (CPI)</t>
  </si>
  <si>
    <t>2018            Total $/Unit</t>
  </si>
  <si>
    <t>2018           Total $/Unit</t>
  </si>
  <si>
    <t>OPC 014995</t>
  </si>
  <si>
    <t>FPL RC-16</t>
  </si>
  <si>
    <t>OPC 014996</t>
  </si>
  <si>
    <t>OPC 014997</t>
  </si>
  <si>
    <t>OPC 014998</t>
  </si>
  <si>
    <t>OPC 014999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</si>
</sst>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7" formatCode="&quot;$&quot;#,##0.00_);\(&quot;$&quot;#,##0.00\)"/>
    <numFmt numFmtId="8" formatCode="&quot;$&quot;#,##0.00_);[Red]\(&quot;$&quot;#,##0.00\)"/>
    <numFmt numFmtId="44" formatCode="_(&quot;$&quot;* #,##0.00_);_(&quot;$&quot;* \(#,##0.00\);_(&quot;$&quot;* &quot;-&quot;??_);_(@_)"/>
    <numFmt numFmtId="164" formatCode="0.0%"/>
    <numFmt numFmtId="165" formatCode="_-* #,##0.00\ &quot;DM&quot;_-;\-* #,##0.00\ &quot;DM&quot;_-;_-* &quot;-&quot;??\ &quot;DM&quot;_-;_-@_-"/>
    <numFmt numFmtId="166" formatCode="&quot;$&quot;#,##0.0000000000_);[Red]\(&quot;$&quot;#,##0.0000000000\)"/>
    <numFmt numFmtId="167" formatCode="&quot;$&quot;#,##0.0000000000000_);[Red]\(&quot;$&quot;#,##0.0000000000000\)"/>
  </numFmts>
  <fonts count="31" x14ac:knownFonts="1">
    <font>
      <sz val="10"/>
      <name val="Arial"/>
    </font>
    <font>
      <sz val="10"/>
      <name val="Arial"/>
      <family val="2"/>
    </font>
    <font>
      <b/>
      <sz val="10"/>
      <name val="Arial"/>
      <family val="2"/>
    </font>
    <font>
      <b/>
      <sz val="10"/>
      <color indexed="18"/>
      <name val="Arial"/>
      <family val="2"/>
    </font>
    <font>
      <b/>
      <sz val="10"/>
      <color indexed="12"/>
      <name val="Arial"/>
      <family val="2"/>
    </font>
    <font>
      <sz val="10"/>
      <color indexed="18"/>
      <name val="Arial"/>
      <family val="2"/>
    </font>
    <font>
      <sz val="10"/>
      <color indexed="10"/>
      <name val="Arial"/>
      <family val="2"/>
    </font>
    <font>
      <sz val="6"/>
      <name val="Arial"/>
      <family val="2"/>
    </font>
    <font>
      <sz val="10"/>
      <name val="Arial"/>
      <family val="2"/>
    </font>
    <font>
      <sz val="10"/>
      <color indexed="14"/>
      <name val="Arial"/>
      <family val="2"/>
    </font>
    <font>
      <sz val="6"/>
      <color indexed="10"/>
      <name val="Arial"/>
      <family val="2"/>
    </font>
    <font>
      <sz val="10"/>
      <color indexed="18"/>
      <name val="Arial"/>
      <family val="2"/>
    </font>
    <font>
      <sz val="11"/>
      <color indexed="8"/>
      <name val="Calibri"/>
      <family val="2"/>
    </font>
    <font>
      <sz val="11"/>
      <color indexed="9"/>
      <name val="Calibri"/>
      <family val="2"/>
    </font>
    <font>
      <b/>
      <sz val="11"/>
      <color indexed="8"/>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6"/>
      <name val="Arial"/>
      <family val="2"/>
    </font>
    <font>
      <b/>
      <sz val="8"/>
      <color indexed="18"/>
      <name val="Arial"/>
      <family val="2"/>
    </font>
    <font>
      <b/>
      <sz val="8"/>
      <color indexed="8"/>
      <name val="Arial"/>
      <family val="2"/>
    </font>
    <font>
      <b/>
      <u/>
      <sz val="8"/>
      <color indexed="8"/>
      <name val="Arial"/>
      <family val="2"/>
    </font>
    <font>
      <sz val="8"/>
      <color indexed="8"/>
      <name val="Arial"/>
      <family val="2"/>
    </font>
    <font>
      <u/>
      <sz val="10"/>
      <name val="Arial"/>
      <family val="2"/>
    </font>
    <font>
      <u/>
      <sz val="12"/>
      <color indexed="10"/>
      <name val="Arial"/>
      <family val="2"/>
    </font>
  </fonts>
  <fills count="40">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42"/>
        <bgColor indexed="64"/>
      </patternFill>
    </fill>
    <fill>
      <patternFill patternType="solid">
        <fgColor rgb="FFFFFF00"/>
        <bgColor indexed="64"/>
      </patternFill>
    </fill>
    <fill>
      <patternFill patternType="solid">
        <fgColor theme="8" tint="0.79998168889431442"/>
        <bgColor indexed="64"/>
      </patternFill>
    </fill>
  </fills>
  <borders count="28">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64">
    <xf numFmtId="0" fontId="0" fillId="0" borderId="0"/>
    <xf numFmtId="165" fontId="1" fillId="0" borderId="0" applyFont="0" applyFill="0" applyBorder="0" applyAlignment="0" applyProtection="0"/>
    <xf numFmtId="9" fontId="1" fillId="0" borderId="0" applyFont="0" applyFill="0" applyBorder="0" applyAlignment="0" applyProtection="0"/>
    <xf numFmtId="0" fontId="12"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3"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3"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3" fillId="6"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4" fontId="15" fillId="19" borderId="23" applyNumberFormat="0" applyProtection="0">
      <alignment vertical="center"/>
    </xf>
    <xf numFmtId="4" fontId="16" fillId="19" borderId="23" applyNumberFormat="0" applyProtection="0">
      <alignment vertical="center"/>
    </xf>
    <xf numFmtId="4" fontId="15" fillId="19" borderId="23" applyNumberFormat="0" applyProtection="0">
      <alignment horizontal="left" vertical="center" indent="1"/>
    </xf>
    <xf numFmtId="0" fontId="15" fillId="19" borderId="23" applyNumberFormat="0" applyProtection="0">
      <alignment horizontal="left" vertical="top" indent="1"/>
    </xf>
    <xf numFmtId="4" fontId="15" fillId="20" borderId="0" applyNumberFormat="0" applyProtection="0">
      <alignment horizontal="left" vertical="center" indent="1"/>
    </xf>
    <xf numFmtId="4" fontId="17" fillId="21" borderId="23" applyNumberFormat="0" applyProtection="0">
      <alignment horizontal="right" vertical="center"/>
    </xf>
    <xf numFmtId="4" fontId="17" fillId="22" borderId="23" applyNumberFormat="0" applyProtection="0">
      <alignment horizontal="right" vertical="center"/>
    </xf>
    <xf numFmtId="4" fontId="17" fillId="23" borderId="23" applyNumberFormat="0" applyProtection="0">
      <alignment horizontal="right" vertical="center"/>
    </xf>
    <xf numFmtId="4" fontId="17" fillId="24" borderId="23" applyNumberFormat="0" applyProtection="0">
      <alignment horizontal="right" vertical="center"/>
    </xf>
    <xf numFmtId="4" fontId="17" fillId="25" borderId="23" applyNumberFormat="0" applyProtection="0">
      <alignment horizontal="right" vertical="center"/>
    </xf>
    <xf numFmtId="4" fontId="17" fillId="26" borderId="23" applyNumberFormat="0" applyProtection="0">
      <alignment horizontal="right" vertical="center"/>
    </xf>
    <xf numFmtId="4" fontId="17" fillId="27" borderId="23" applyNumberFormat="0" applyProtection="0">
      <alignment horizontal="right" vertical="center"/>
    </xf>
    <xf numFmtId="4" fontId="17" fillId="28" borderId="23" applyNumberFormat="0" applyProtection="0">
      <alignment horizontal="right" vertical="center"/>
    </xf>
    <xf numFmtId="4" fontId="17" fillId="29" borderId="23" applyNumberFormat="0" applyProtection="0">
      <alignment horizontal="right" vertical="center"/>
    </xf>
    <xf numFmtId="4" fontId="15" fillId="30" borderId="24" applyNumberFormat="0" applyProtection="0">
      <alignment horizontal="left" vertical="center" indent="1"/>
    </xf>
    <xf numFmtId="4" fontId="17" fillId="31" borderId="0" applyNumberFormat="0" applyProtection="0">
      <alignment horizontal="left" vertical="center" indent="1"/>
    </xf>
    <xf numFmtId="4" fontId="18" fillId="32" borderId="0" applyNumberFormat="0" applyProtection="0">
      <alignment horizontal="left" vertical="center" indent="1"/>
    </xf>
    <xf numFmtId="4" fontId="17" fillId="20" borderId="23" applyNumberFormat="0" applyProtection="0">
      <alignment horizontal="right" vertical="center"/>
    </xf>
    <xf numFmtId="4" fontId="19" fillId="31" borderId="0" applyNumberFormat="0" applyProtection="0">
      <alignment horizontal="left" vertical="center" indent="1"/>
    </xf>
    <xf numFmtId="4" fontId="19" fillId="20" borderId="0" applyNumberFormat="0" applyProtection="0">
      <alignment horizontal="left" vertical="center" indent="1"/>
    </xf>
    <xf numFmtId="0" fontId="1" fillId="32" borderId="23" applyNumberFormat="0" applyProtection="0">
      <alignment horizontal="left" vertical="center" indent="1"/>
    </xf>
    <xf numFmtId="0" fontId="1" fillId="32" borderId="23" applyNumberFormat="0" applyProtection="0">
      <alignment horizontal="left" vertical="top" indent="1"/>
    </xf>
    <xf numFmtId="0" fontId="1" fillId="20" borderId="23" applyNumberFormat="0" applyProtection="0">
      <alignment horizontal="left" vertical="center" indent="1"/>
    </xf>
    <xf numFmtId="0" fontId="1" fillId="20" borderId="23" applyNumberFormat="0" applyProtection="0">
      <alignment horizontal="left" vertical="top" indent="1"/>
    </xf>
    <xf numFmtId="0" fontId="1" fillId="33" borderId="23" applyNumberFormat="0" applyProtection="0">
      <alignment horizontal="left" vertical="center" indent="1"/>
    </xf>
    <xf numFmtId="0" fontId="1" fillId="33" borderId="23" applyNumberFormat="0" applyProtection="0">
      <alignment horizontal="left" vertical="top" indent="1"/>
    </xf>
    <xf numFmtId="0" fontId="1" fillId="31" borderId="23" applyNumberFormat="0" applyProtection="0">
      <alignment horizontal="left" vertical="center" indent="1"/>
    </xf>
    <xf numFmtId="0" fontId="1" fillId="31" borderId="23" applyNumberFormat="0" applyProtection="0">
      <alignment horizontal="left" vertical="top" indent="1"/>
    </xf>
    <xf numFmtId="0" fontId="1" fillId="34" borderId="25" applyNumberFormat="0">
      <protection locked="0"/>
    </xf>
    <xf numFmtId="4" fontId="17" fillId="35" borderId="23" applyNumberFormat="0" applyProtection="0">
      <alignment vertical="center"/>
    </xf>
    <xf numFmtId="4" fontId="20" fillId="35" borderId="23" applyNumberFormat="0" applyProtection="0">
      <alignment vertical="center"/>
    </xf>
    <xf numFmtId="4" fontId="17" fillId="35" borderId="23" applyNumberFormat="0" applyProtection="0">
      <alignment horizontal="left" vertical="center" indent="1"/>
    </xf>
    <xf numFmtId="0" fontId="17" fillId="35" borderId="23" applyNumberFormat="0" applyProtection="0">
      <alignment horizontal="left" vertical="top" indent="1"/>
    </xf>
    <xf numFmtId="4" fontId="17" fillId="31" borderId="23" applyNumberFormat="0" applyProtection="0">
      <alignment horizontal="right" vertical="center"/>
    </xf>
    <xf numFmtId="4" fontId="20" fillId="31" borderId="23" applyNumberFormat="0" applyProtection="0">
      <alignment horizontal="right" vertical="center"/>
    </xf>
    <xf numFmtId="4" fontId="17" fillId="20" borderId="23" applyNumberFormat="0" applyProtection="0">
      <alignment horizontal="left" vertical="center" indent="1"/>
    </xf>
    <xf numFmtId="0" fontId="17" fillId="20" borderId="23" applyNumberFormat="0" applyProtection="0">
      <alignment horizontal="left" vertical="top" indent="1"/>
    </xf>
    <xf numFmtId="4" fontId="21" fillId="36" borderId="0" applyNumberFormat="0" applyProtection="0">
      <alignment horizontal="left" vertical="center" indent="1"/>
    </xf>
    <xf numFmtId="4" fontId="22" fillId="31" borderId="23" applyNumberFormat="0" applyProtection="0">
      <alignment horizontal="right" vertical="center"/>
    </xf>
    <xf numFmtId="0" fontId="23" fillId="0" borderId="0" applyNumberFormat="0" applyFill="0" applyBorder="0" applyAlignment="0" applyProtection="0"/>
  </cellStyleXfs>
  <cellXfs count="149">
    <xf numFmtId="0" fontId="0" fillId="0" borderId="0" xfId="0"/>
    <xf numFmtId="0" fontId="0" fillId="0" borderId="1" xfId="0" applyBorder="1"/>
    <xf numFmtId="0" fontId="0" fillId="0" borderId="2" xfId="0" applyBorder="1"/>
    <xf numFmtId="0" fontId="0" fillId="0" borderId="0" xfId="0" applyBorder="1"/>
    <xf numFmtId="0" fontId="0" fillId="0" borderId="3" xfId="0" applyBorder="1"/>
    <xf numFmtId="0" fontId="2" fillId="0" borderId="4" xfId="0" applyFont="1" applyBorder="1"/>
    <xf numFmtId="0" fontId="0" fillId="0" borderId="5" xfId="0" applyBorder="1"/>
    <xf numFmtId="0" fontId="0" fillId="0" borderId="6" xfId="0" applyBorder="1"/>
    <xf numFmtId="0" fontId="0" fillId="0" borderId="7" xfId="0" applyBorder="1"/>
    <xf numFmtId="0" fontId="0" fillId="0" borderId="0" xfId="0" quotePrefix="1" applyAlignment="1">
      <alignment horizontal="center"/>
    </xf>
    <xf numFmtId="0" fontId="0" fillId="0" borderId="0" xfId="0" applyAlignment="1">
      <alignment horizontal="center"/>
    </xf>
    <xf numFmtId="0" fontId="0" fillId="2" borderId="0" xfId="0" applyFill="1"/>
    <xf numFmtId="0" fontId="0" fillId="0" borderId="6" xfId="0" quotePrefix="1" applyBorder="1" applyAlignment="1">
      <alignment horizontal="center"/>
    </xf>
    <xf numFmtId="0" fontId="2" fillId="0" borderId="0" xfId="0" applyFont="1"/>
    <xf numFmtId="0" fontId="3" fillId="0" borderId="7" xfId="0" applyFont="1" applyBorder="1"/>
    <xf numFmtId="0" fontId="0" fillId="0" borderId="8" xfId="0" applyBorder="1"/>
    <xf numFmtId="0" fontId="4" fillId="0" borderId="0" xfId="0" applyFont="1" applyFill="1" applyBorder="1" applyAlignment="1">
      <alignment horizontal="center"/>
    </xf>
    <xf numFmtId="0" fontId="0" fillId="0" borderId="0" xfId="0" applyFill="1"/>
    <xf numFmtId="0" fontId="0" fillId="0" borderId="6" xfId="0" applyFill="1" applyBorder="1"/>
    <xf numFmtId="0" fontId="5" fillId="0" borderId="7" xfId="0" applyFont="1" applyBorder="1"/>
    <xf numFmtId="0" fontId="6" fillId="0" borderId="0" xfId="0" applyFont="1" applyFill="1"/>
    <xf numFmtId="2" fontId="6" fillId="0" borderId="0" xfId="0" applyNumberFormat="1" applyFont="1" applyFill="1"/>
    <xf numFmtId="0" fontId="7" fillId="0" borderId="0" xfId="0" applyFont="1" applyFill="1" applyAlignment="1">
      <alignment vertical="top"/>
    </xf>
    <xf numFmtId="0" fontId="4" fillId="0" borderId="0" xfId="0" applyNumberFormat="1" applyFont="1" applyFill="1" applyAlignment="1">
      <alignment horizontal="center"/>
    </xf>
    <xf numFmtId="44" fontId="6" fillId="0" borderId="0" xfId="0" applyNumberFormat="1" applyFont="1" applyFill="1"/>
    <xf numFmtId="8" fontId="6" fillId="0" borderId="0" xfId="0" applyNumberFormat="1" applyFont="1" applyFill="1"/>
    <xf numFmtId="0" fontId="7" fillId="2" borderId="0" xfId="0" applyFont="1" applyFill="1" applyAlignment="1">
      <alignment vertical="top"/>
    </xf>
    <xf numFmtId="8" fontId="0" fillId="0" borderId="6" xfId="0" applyNumberFormat="1" applyFill="1" applyBorder="1"/>
    <xf numFmtId="8" fontId="5" fillId="0" borderId="7" xfId="0" applyNumberFormat="1" applyFont="1" applyBorder="1"/>
    <xf numFmtId="0" fontId="8" fillId="0" borderId="0" xfId="0" applyFont="1" applyFill="1"/>
    <xf numFmtId="10" fontId="0" fillId="0" borderId="0" xfId="0" applyNumberFormat="1" applyFill="1"/>
    <xf numFmtId="8" fontId="0" fillId="0" borderId="0" xfId="0" applyNumberFormat="1" applyFill="1"/>
    <xf numFmtId="0" fontId="9" fillId="0" borderId="0" xfId="0" applyFont="1"/>
    <xf numFmtId="8" fontId="0" fillId="0" borderId="8" xfId="0" applyNumberFormat="1" applyFill="1" applyBorder="1"/>
    <xf numFmtId="8" fontId="0" fillId="0" borderId="9" xfId="0" applyNumberFormat="1" applyFill="1" applyBorder="1"/>
    <xf numFmtId="0" fontId="10" fillId="0" borderId="0" xfId="0" applyFont="1" applyFill="1" applyAlignment="1">
      <alignment vertical="top"/>
    </xf>
    <xf numFmtId="8" fontId="6" fillId="0" borderId="6" xfId="0" applyNumberFormat="1" applyFont="1" applyFill="1" applyBorder="1"/>
    <xf numFmtId="8" fontId="0" fillId="0" borderId="0" xfId="0" applyNumberFormat="1" applyFill="1" applyBorder="1"/>
    <xf numFmtId="10" fontId="6" fillId="0" borderId="0" xfId="0" applyNumberFormat="1" applyFont="1" applyFill="1"/>
    <xf numFmtId="8" fontId="6" fillId="0" borderId="0" xfId="0" applyNumberFormat="1" applyFont="1" applyFill="1" applyBorder="1"/>
    <xf numFmtId="0" fontId="6" fillId="0" borderId="6" xfId="0" applyFont="1" applyFill="1" applyBorder="1"/>
    <xf numFmtId="7" fontId="6" fillId="0" borderId="0" xfId="0" applyNumberFormat="1" applyFont="1" applyFill="1" applyBorder="1"/>
    <xf numFmtId="44" fontId="6" fillId="0" borderId="0" xfId="0" applyNumberFormat="1" applyFont="1" applyFill="1" applyBorder="1"/>
    <xf numFmtId="44" fontId="6" fillId="0" borderId="6" xfId="0" applyNumberFormat="1" applyFont="1" applyFill="1" applyBorder="1"/>
    <xf numFmtId="0" fontId="0" fillId="3" borderId="0" xfId="0" applyFill="1"/>
    <xf numFmtId="7" fontId="6" fillId="3" borderId="0" xfId="0" applyNumberFormat="1" applyFont="1" applyFill="1"/>
    <xf numFmtId="7" fontId="6" fillId="0" borderId="6" xfId="0" applyNumberFormat="1" applyFont="1" applyFill="1" applyBorder="1"/>
    <xf numFmtId="8" fontId="0" fillId="0" borderId="10" xfId="0" applyNumberFormat="1" applyBorder="1"/>
    <xf numFmtId="8" fontId="0" fillId="0" borderId="11" xfId="0" applyNumberFormat="1" applyBorder="1"/>
    <xf numFmtId="0" fontId="0" fillId="0" borderId="0" xfId="0" applyFill="1" applyBorder="1"/>
    <xf numFmtId="0" fontId="0" fillId="0" borderId="12" xfId="0" applyBorder="1"/>
    <xf numFmtId="9" fontId="11" fillId="0" borderId="13" xfId="2" applyFont="1" applyBorder="1"/>
    <xf numFmtId="0" fontId="2" fillId="0" borderId="0" xfId="0" applyFont="1" applyAlignment="1">
      <alignment horizontal="right"/>
    </xf>
    <xf numFmtId="8" fontId="0" fillId="0" borderId="0" xfId="0" applyNumberFormat="1" applyBorder="1"/>
    <xf numFmtId="2" fontId="2" fillId="0" borderId="0" xfId="0" applyNumberFormat="1" applyFont="1"/>
    <xf numFmtId="0" fontId="0" fillId="0" borderId="16" xfId="0" applyFill="1" applyBorder="1"/>
    <xf numFmtId="0" fontId="0" fillId="0" borderId="17" xfId="0" applyFill="1" applyBorder="1"/>
    <xf numFmtId="0" fontId="0" fillId="0" borderId="18" xfId="0" applyBorder="1"/>
    <xf numFmtId="0" fontId="0" fillId="0" borderId="17" xfId="0" applyBorder="1"/>
    <xf numFmtId="0" fontId="0" fillId="0" borderId="19" xfId="0" applyFill="1" applyBorder="1"/>
    <xf numFmtId="164" fontId="0" fillId="0" borderId="19" xfId="0" applyNumberFormat="1" applyFill="1" applyBorder="1"/>
    <xf numFmtId="164" fontId="0" fillId="0" borderId="20" xfId="2" applyNumberFormat="1" applyFont="1" applyFill="1" applyBorder="1"/>
    <xf numFmtId="44" fontId="0" fillId="0" borderId="0" xfId="1" applyNumberFormat="1" applyFont="1" applyFill="1" applyBorder="1"/>
    <xf numFmtId="44" fontId="0" fillId="3" borderId="0" xfId="1" applyNumberFormat="1" applyFont="1" applyFill="1" applyBorder="1"/>
    <xf numFmtId="0" fontId="0" fillId="0" borderId="20" xfId="0" applyBorder="1"/>
    <xf numFmtId="0" fontId="0" fillId="0" borderId="21" xfId="0" applyFill="1" applyBorder="1"/>
    <xf numFmtId="164" fontId="0" fillId="0" borderId="21" xfId="0" applyNumberFormat="1" applyFill="1" applyBorder="1"/>
    <xf numFmtId="164" fontId="0" fillId="0" borderId="22" xfId="2" applyNumberFormat="1" applyFont="1" applyFill="1" applyBorder="1"/>
    <xf numFmtId="165" fontId="0" fillId="0" borderId="8" xfId="1" applyFont="1" applyFill="1" applyBorder="1"/>
    <xf numFmtId="44" fontId="0" fillId="0" borderId="8" xfId="1" applyNumberFormat="1" applyFont="1" applyFill="1" applyBorder="1"/>
    <xf numFmtId="44" fontId="0" fillId="3" borderId="8" xfId="1" applyNumberFormat="1" applyFont="1" applyFill="1" applyBorder="1"/>
    <xf numFmtId="0" fontId="0" fillId="0" borderId="22" xfId="0" applyBorder="1"/>
    <xf numFmtId="165" fontId="0" fillId="0" borderId="0" xfId="1" applyFont="1" applyFill="1"/>
    <xf numFmtId="0" fontId="0" fillId="4" borderId="0" xfId="0" applyFill="1"/>
    <xf numFmtId="0" fontId="0" fillId="0" borderId="8" xfId="0" applyFill="1" applyBorder="1"/>
    <xf numFmtId="0" fontId="11" fillId="0" borderId="7" xfId="0" applyFont="1" applyBorder="1"/>
    <xf numFmtId="0" fontId="24" fillId="0" borderId="0" xfId="0" applyFont="1" applyFill="1" applyAlignment="1">
      <alignment vertical="top"/>
    </xf>
    <xf numFmtId="8" fontId="11" fillId="0" borderId="7" xfId="0" applyNumberFormat="1" applyFont="1" applyBorder="1"/>
    <xf numFmtId="0" fontId="1" fillId="0" borderId="0" xfId="0" applyFont="1" applyFill="1"/>
    <xf numFmtId="166" fontId="0" fillId="0" borderId="0" xfId="0" applyNumberFormat="1" applyFill="1" applyBorder="1"/>
    <xf numFmtId="166" fontId="0" fillId="0" borderId="6" xfId="0" applyNumberFormat="1" applyFill="1" applyBorder="1"/>
    <xf numFmtId="167" fontId="0" fillId="0" borderId="0" xfId="0" applyNumberFormat="1" applyFill="1" applyBorder="1"/>
    <xf numFmtId="167" fontId="0" fillId="0" borderId="6" xfId="0" applyNumberFormat="1" applyFill="1" applyBorder="1"/>
    <xf numFmtId="8" fontId="0" fillId="0" borderId="26" xfId="0" applyNumberFormat="1" applyFill="1" applyBorder="1"/>
    <xf numFmtId="8" fontId="0" fillId="0" borderId="27" xfId="0" applyNumberFormat="1" applyFill="1" applyBorder="1"/>
    <xf numFmtId="0" fontId="6" fillId="0" borderId="0" xfId="0" applyFont="1" applyFill="1" applyBorder="1"/>
    <xf numFmtId="0" fontId="7" fillId="0" borderId="0" xfId="0" applyFont="1" applyAlignment="1">
      <alignment vertical="top"/>
    </xf>
    <xf numFmtId="8" fontId="0" fillId="0" borderId="10" xfId="0" applyNumberFormat="1" applyFill="1" applyBorder="1"/>
    <xf numFmtId="0" fontId="0" fillId="0" borderId="4" xfId="0" applyBorder="1"/>
    <xf numFmtId="0" fontId="26" fillId="0" borderId="6" xfId="0" applyFont="1" applyBorder="1" applyAlignment="1">
      <alignment horizontal="center" wrapText="1"/>
    </xf>
    <xf numFmtId="0" fontId="26" fillId="0" borderId="0" xfId="0" applyFont="1" applyBorder="1" applyAlignment="1">
      <alignment horizontal="center" wrapText="1"/>
    </xf>
    <xf numFmtId="0" fontId="26" fillId="0" borderId="7" xfId="0" applyFont="1" applyBorder="1" applyAlignment="1">
      <alignment horizontal="center" wrapText="1"/>
    </xf>
    <xf numFmtId="0" fontId="27" fillId="37" borderId="6" xfId="0" applyFont="1" applyFill="1" applyBorder="1" applyAlignment="1">
      <alignment wrapText="1"/>
    </xf>
    <xf numFmtId="0" fontId="28" fillId="0" borderId="0" xfId="0" applyFont="1" applyBorder="1" applyAlignment="1">
      <alignment horizontal="center" wrapText="1"/>
    </xf>
    <xf numFmtId="0" fontId="28" fillId="0" borderId="7" xfId="0" applyFont="1" applyBorder="1" applyAlignment="1">
      <alignment horizontal="center" wrapText="1"/>
    </xf>
    <xf numFmtId="0" fontId="28" fillId="37" borderId="6" xfId="0" applyFont="1" applyFill="1" applyBorder="1" applyAlignment="1">
      <alignment wrapText="1"/>
    </xf>
    <xf numFmtId="0" fontId="28" fillId="0" borderId="0" xfId="0" applyFont="1" applyFill="1" applyBorder="1" applyAlignment="1">
      <alignment horizontal="center" wrapText="1"/>
    </xf>
    <xf numFmtId="0" fontId="28" fillId="0" borderId="7" xfId="0" applyFont="1" applyFill="1" applyBorder="1" applyAlignment="1">
      <alignment horizontal="center" wrapText="1"/>
    </xf>
    <xf numFmtId="0" fontId="2" fillId="37" borderId="6" xfId="0" applyFont="1" applyFill="1" applyBorder="1"/>
    <xf numFmtId="2" fontId="26" fillId="0" borderId="0" xfId="0" applyNumberFormat="1" applyFont="1" applyFill="1" applyBorder="1" applyAlignment="1">
      <alignment horizontal="center" wrapText="1"/>
    </xf>
    <xf numFmtId="0" fontId="0" fillId="0" borderId="0" xfId="0" applyFill="1" applyBorder="1" applyAlignment="1">
      <alignment wrapText="1"/>
    </xf>
    <xf numFmtId="0" fontId="8" fillId="0" borderId="0" xfId="0" applyFont="1"/>
    <xf numFmtId="10" fontId="0" fillId="0" borderId="0" xfId="0" applyNumberFormat="1"/>
    <xf numFmtId="0" fontId="8" fillId="0" borderId="0" xfId="0" applyFont="1" applyAlignment="1">
      <alignment horizontal="right"/>
    </xf>
    <xf numFmtId="0" fontId="29" fillId="0" borderId="0" xfId="0" applyFont="1" applyAlignment="1">
      <alignment horizontal="right"/>
    </xf>
    <xf numFmtId="6" fontId="0" fillId="0" borderId="0" xfId="0" applyNumberFormat="1"/>
    <xf numFmtId="6" fontId="29" fillId="0" borderId="0" xfId="0" applyNumberFormat="1" applyFont="1"/>
    <xf numFmtId="8" fontId="0" fillId="0" borderId="0" xfId="0" applyNumberFormat="1"/>
    <xf numFmtId="0" fontId="28" fillId="0" borderId="12" xfId="0" applyFont="1" applyBorder="1" applyAlignment="1">
      <alignment wrapText="1"/>
    </xf>
    <xf numFmtId="0" fontId="28" fillId="0" borderId="1" xfId="0" applyFont="1" applyBorder="1" applyAlignment="1">
      <alignment horizontal="center" wrapText="1"/>
    </xf>
    <xf numFmtId="0" fontId="28" fillId="0" borderId="13" xfId="0" applyFont="1" applyBorder="1" applyAlignment="1">
      <alignment horizontal="center" wrapText="1"/>
    </xf>
    <xf numFmtId="0" fontId="30" fillId="0" borderId="0" xfId="0" applyFont="1" applyFill="1"/>
    <xf numFmtId="8" fontId="0" fillId="0" borderId="0" xfId="1" applyNumberFormat="1" applyFont="1" applyFill="1" applyBorder="1"/>
    <xf numFmtId="44" fontId="0" fillId="38" borderId="0" xfId="1" applyNumberFormat="1" applyFont="1" applyFill="1" applyBorder="1"/>
    <xf numFmtId="44" fontId="0" fillId="38" borderId="8" xfId="1" applyNumberFormat="1" applyFont="1" applyFill="1" applyBorder="1"/>
    <xf numFmtId="10" fontId="0" fillId="0" borderId="0" xfId="0" applyNumberFormat="1" applyAlignment="1">
      <alignment horizontal="center"/>
    </xf>
    <xf numFmtId="0" fontId="29" fillId="0" borderId="0" xfId="0" applyFont="1" applyAlignment="1">
      <alignment horizontal="center"/>
    </xf>
    <xf numFmtId="0" fontId="28" fillId="39" borderId="0" xfId="0" applyFont="1" applyFill="1" applyBorder="1" applyAlignment="1">
      <alignment horizontal="center" wrapText="1"/>
    </xf>
    <xf numFmtId="0" fontId="28" fillId="39" borderId="7" xfId="0" applyFont="1" applyFill="1" applyBorder="1" applyAlignment="1">
      <alignment horizontal="center" wrapText="1"/>
    </xf>
    <xf numFmtId="2" fontId="28" fillId="39" borderId="0" xfId="0" applyNumberFormat="1" applyFont="1" applyFill="1" applyBorder="1" applyAlignment="1">
      <alignment horizontal="center" wrapText="1"/>
    </xf>
    <xf numFmtId="2" fontId="28" fillId="39" borderId="7" xfId="0" applyNumberFormat="1" applyFont="1" applyFill="1" applyBorder="1" applyAlignment="1">
      <alignment horizontal="center" wrapText="1"/>
    </xf>
    <xf numFmtId="0" fontId="0" fillId="0" borderId="18" xfId="0" applyFill="1" applyBorder="1" applyAlignment="1">
      <alignment horizontal="center"/>
    </xf>
    <xf numFmtId="0" fontId="0" fillId="3" borderId="18" xfId="0" applyFill="1" applyBorder="1" applyAlignment="1">
      <alignment horizontal="center"/>
    </xf>
    <xf numFmtId="0" fontId="0" fillId="38" borderId="18" xfId="0" applyFill="1" applyBorder="1" applyAlignment="1">
      <alignment horizontal="center"/>
    </xf>
    <xf numFmtId="164" fontId="0" fillId="0" borderId="0" xfId="2" applyNumberFormat="1" applyFont="1" applyFill="1"/>
    <xf numFmtId="0" fontId="2" fillId="0" borderId="6" xfId="0" applyFont="1" applyBorder="1" applyAlignment="1">
      <alignment horizontal="center" wrapText="1"/>
    </xf>
    <xf numFmtId="0" fontId="2" fillId="0" borderId="9" xfId="0" applyFont="1" applyBorder="1" applyAlignment="1">
      <alignment horizontal="center" wrapText="1"/>
    </xf>
    <xf numFmtId="0" fontId="0" fillId="0" borderId="14" xfId="0" applyBorder="1" applyAlignment="1">
      <alignment horizontal="center"/>
    </xf>
    <xf numFmtId="0" fontId="0" fillId="0" borderId="15" xfId="0" applyBorder="1" applyAlignment="1">
      <alignment horizontal="center"/>
    </xf>
    <xf numFmtId="0" fontId="1" fillId="0" borderId="2" xfId="0" applyFont="1" applyBorder="1" applyAlignment="1">
      <alignment horizontal="left" vertical="top" wrapText="1"/>
    </xf>
    <xf numFmtId="0" fontId="1" fillId="0" borderId="0" xfId="0" applyFont="1" applyBorder="1" applyAlignment="1">
      <alignment horizontal="left" vertical="top" wrapText="1"/>
    </xf>
    <xf numFmtId="0" fontId="1" fillId="0" borderId="1" xfId="0" applyFont="1" applyBorder="1" applyAlignment="1">
      <alignment horizontal="left" vertical="top" wrapText="1"/>
    </xf>
    <xf numFmtId="0" fontId="2" fillId="0" borderId="3" xfId="0" applyFont="1" applyBorder="1" applyAlignment="1">
      <alignment horizontal="center"/>
    </xf>
    <xf numFmtId="0" fontId="0" fillId="0" borderId="0" xfId="0" applyBorder="1" applyAlignment="1">
      <alignment horizontal="center" wrapText="1"/>
    </xf>
    <xf numFmtId="0" fontId="0" fillId="0" borderId="8" xfId="0" applyBorder="1" applyAlignment="1">
      <alignment horizontal="center" wrapText="1"/>
    </xf>
    <xf numFmtId="0" fontId="2" fillId="0" borderId="0" xfId="0" applyFont="1" applyBorder="1" applyAlignment="1">
      <alignment horizontal="center" wrapText="1"/>
    </xf>
    <xf numFmtId="0" fontId="2" fillId="0" borderId="8" xfId="0" applyFont="1" applyBorder="1" applyAlignment="1">
      <alignment horizontal="center" wrapText="1"/>
    </xf>
    <xf numFmtId="0" fontId="1" fillId="0" borderId="2" xfId="0" applyFont="1" applyBorder="1" applyAlignment="1">
      <alignment horizontal="center" vertical="top" wrapText="1"/>
    </xf>
    <xf numFmtId="0" fontId="1" fillId="0" borderId="0" xfId="0" applyFont="1" applyBorder="1" applyAlignment="1">
      <alignment horizontal="center" vertical="top" wrapText="1"/>
    </xf>
    <xf numFmtId="0" fontId="1" fillId="0" borderId="1" xfId="0" applyFont="1" applyBorder="1" applyAlignment="1">
      <alignment horizontal="center" vertical="top" wrapText="1"/>
    </xf>
    <xf numFmtId="0" fontId="0" fillId="0" borderId="0" xfId="0" applyFill="1" applyBorder="1" applyAlignment="1">
      <alignment horizontal="center" wrapText="1"/>
    </xf>
    <xf numFmtId="0" fontId="0" fillId="0" borderId="8" xfId="0" applyFill="1" applyBorder="1" applyAlignment="1">
      <alignment horizontal="center" wrapText="1"/>
    </xf>
    <xf numFmtId="0" fontId="2" fillId="0" borderId="0" xfId="0" applyFont="1" applyFill="1" applyBorder="1" applyAlignment="1">
      <alignment horizontal="center" wrapText="1"/>
    </xf>
    <xf numFmtId="0" fontId="2" fillId="0" borderId="8" xfId="0" applyFont="1" applyFill="1" applyBorder="1" applyAlignment="1">
      <alignment horizontal="center" wrapText="1"/>
    </xf>
    <xf numFmtId="0" fontId="25" fillId="0" borderId="6" xfId="0" applyFont="1" applyBorder="1" applyAlignment="1">
      <alignment horizontal="center"/>
    </xf>
    <xf numFmtId="0" fontId="26" fillId="0" borderId="0" xfId="0" applyFont="1" applyBorder="1" applyAlignment="1">
      <alignment horizontal="center" wrapText="1"/>
    </xf>
    <xf numFmtId="0" fontId="26" fillId="0" borderId="7" xfId="0" applyFont="1" applyBorder="1" applyAlignment="1">
      <alignment horizontal="center" wrapText="1"/>
    </xf>
    <xf numFmtId="10" fontId="26" fillId="0" borderId="0" xfId="0" applyNumberFormat="1" applyFont="1" applyBorder="1" applyAlignment="1">
      <alignment horizontal="center" wrapText="1"/>
    </xf>
    <xf numFmtId="10" fontId="26" fillId="0" borderId="7" xfId="0" applyNumberFormat="1" applyFont="1" applyBorder="1" applyAlignment="1">
      <alignment horizontal="center" wrapText="1"/>
    </xf>
  </cellXfs>
  <cellStyles count="64">
    <cellStyle name="Accent1 - 20%" xfId="3"/>
    <cellStyle name="Accent1 - 40%" xfId="4"/>
    <cellStyle name="Accent1 - 60%" xfId="5"/>
    <cellStyle name="Accent2 - 20%" xfId="6"/>
    <cellStyle name="Accent2 - 40%" xfId="7"/>
    <cellStyle name="Accent2 - 60%" xfId="8"/>
    <cellStyle name="Accent3 - 20%" xfId="9"/>
    <cellStyle name="Accent3 - 40%" xfId="10"/>
    <cellStyle name="Accent3 - 60%" xfId="11"/>
    <cellStyle name="Accent4 - 20%" xfId="12"/>
    <cellStyle name="Accent4 - 40%" xfId="13"/>
    <cellStyle name="Accent4 - 60%" xfId="14"/>
    <cellStyle name="Accent5 - 20%" xfId="15"/>
    <cellStyle name="Accent5 - 40%" xfId="16"/>
    <cellStyle name="Accent5 - 60%" xfId="17"/>
    <cellStyle name="Accent6 - 20%" xfId="18"/>
    <cellStyle name="Accent6 - 40%" xfId="19"/>
    <cellStyle name="Accent6 - 60%" xfId="20"/>
    <cellStyle name="Currency" xfId="1" builtinId="4"/>
    <cellStyle name="Emphasis 1" xfId="21"/>
    <cellStyle name="Emphasis 2" xfId="22"/>
    <cellStyle name="Emphasis 3" xfId="23"/>
    <cellStyle name="Normal" xfId="0" builtinId="0"/>
    <cellStyle name="Percent" xfId="2" builtinId="5"/>
    <cellStyle name="SAPBEXaggData" xfId="24"/>
    <cellStyle name="SAPBEXaggDataEmph" xfId="25"/>
    <cellStyle name="SAPBEXaggItem" xfId="26"/>
    <cellStyle name="SAPBEXaggItemX" xfId="27"/>
    <cellStyle name="SAPBEXchaText" xfId="28"/>
    <cellStyle name="SAPBEXexcBad7" xfId="29"/>
    <cellStyle name="SAPBEXexcBad8" xfId="30"/>
    <cellStyle name="SAPBEXexcBad9" xfId="31"/>
    <cellStyle name="SAPBEXexcCritical4" xfId="32"/>
    <cellStyle name="SAPBEXexcCritical5" xfId="33"/>
    <cellStyle name="SAPBEXexcCritical6" xfId="34"/>
    <cellStyle name="SAPBEXexcGood1" xfId="35"/>
    <cellStyle name="SAPBEXexcGood2" xfId="36"/>
    <cellStyle name="SAPBEXexcGood3" xfId="37"/>
    <cellStyle name="SAPBEXfilterDrill" xfId="38"/>
    <cellStyle name="SAPBEXfilterItem" xfId="39"/>
    <cellStyle name="SAPBEXfilterText" xfId="40"/>
    <cellStyle name="SAPBEXformats" xfId="41"/>
    <cellStyle name="SAPBEXheaderItem" xfId="42"/>
    <cellStyle name="SAPBEXheaderText" xfId="43"/>
    <cellStyle name="SAPBEXHLevel0" xfId="44"/>
    <cellStyle name="SAPBEXHLevel0X" xfId="45"/>
    <cellStyle name="SAPBEXHLevel1" xfId="46"/>
    <cellStyle name="SAPBEXHLevel1X" xfId="47"/>
    <cellStyle name="SAPBEXHLevel2" xfId="48"/>
    <cellStyle name="SAPBEXHLevel2X" xfId="49"/>
    <cellStyle name="SAPBEXHLevel3" xfId="50"/>
    <cellStyle name="SAPBEXHLevel3X" xfId="51"/>
    <cellStyle name="SAPBEXinputData" xfId="52"/>
    <cellStyle name="SAPBEXresData" xfId="53"/>
    <cellStyle name="SAPBEXresDataEmph" xfId="54"/>
    <cellStyle name="SAPBEXresItem" xfId="55"/>
    <cellStyle name="SAPBEXresItemX" xfId="56"/>
    <cellStyle name="SAPBEXstdData" xfId="57"/>
    <cellStyle name="SAPBEXstdDataEmph" xfId="58"/>
    <cellStyle name="SAPBEXstdItem" xfId="59"/>
    <cellStyle name="SAPBEXstdItemX" xfId="60"/>
    <cellStyle name="SAPBEXtitle" xfId="61"/>
    <cellStyle name="SAPBEXundefined" xfId="62"/>
    <cellStyle name="Sheet Title" xfId="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171450</xdr:colOff>
      <xdr:row>41</xdr:row>
      <xdr:rowOff>0</xdr:rowOff>
    </xdr:from>
    <xdr:to>
      <xdr:col>15</xdr:col>
      <xdr:colOff>0</xdr:colOff>
      <xdr:row>44</xdr:row>
      <xdr:rowOff>66675</xdr:rowOff>
    </xdr:to>
    <xdr:sp macro="" textlink="">
      <xdr:nvSpPr>
        <xdr:cNvPr id="2" name="Rectangle 12"/>
        <xdr:cNvSpPr>
          <a:spLocks noChangeArrowheads="1"/>
        </xdr:cNvSpPr>
      </xdr:nvSpPr>
      <xdr:spPr bwMode="auto">
        <a:xfrm>
          <a:off x="6248400" y="5895975"/>
          <a:ext cx="1590675" cy="5524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US" sz="1000" b="1" i="0" u="none" strike="noStrike" baseline="0">
            <a:solidFill>
              <a:srgbClr val="FF3333"/>
            </a:solidFill>
            <a:latin typeface="Arial"/>
            <a:cs typeface="Arial"/>
          </a:endParaRPr>
        </a:p>
        <a:p>
          <a:pPr algn="ctr" rtl="0">
            <a:defRPr sz="1000"/>
          </a:pPr>
          <a:r>
            <a:rPr lang="en-US" sz="1000" b="1" i="0" u="none" strike="noStrike" baseline="0">
              <a:solidFill>
                <a:srgbClr val="FF3333"/>
              </a:solidFill>
              <a:latin typeface="Arial"/>
              <a:cs typeface="Arial"/>
            </a:rPr>
            <a:t>* RED fonts tie directly to official MFR-E7</a:t>
          </a: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171450</xdr:colOff>
      <xdr:row>41</xdr:row>
      <xdr:rowOff>0</xdr:rowOff>
    </xdr:from>
    <xdr:to>
      <xdr:col>15</xdr:col>
      <xdr:colOff>0</xdr:colOff>
      <xdr:row>44</xdr:row>
      <xdr:rowOff>66675</xdr:rowOff>
    </xdr:to>
    <xdr:sp macro="" textlink="">
      <xdr:nvSpPr>
        <xdr:cNvPr id="2" name="Rectangle 12"/>
        <xdr:cNvSpPr>
          <a:spLocks noChangeArrowheads="1"/>
        </xdr:cNvSpPr>
      </xdr:nvSpPr>
      <xdr:spPr bwMode="auto">
        <a:xfrm>
          <a:off x="6372225" y="5895975"/>
          <a:ext cx="1590675" cy="5524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US" sz="1000" b="1" i="0" u="none" strike="noStrike" baseline="0">
            <a:solidFill>
              <a:srgbClr val="FF3333"/>
            </a:solidFill>
            <a:latin typeface="Arial"/>
            <a:cs typeface="Arial"/>
          </a:endParaRPr>
        </a:p>
        <a:p>
          <a:pPr algn="ctr" rtl="0">
            <a:defRPr sz="1000"/>
          </a:pPr>
          <a:r>
            <a:rPr lang="en-US" sz="1000" b="1" i="0" u="none" strike="noStrike" baseline="0">
              <a:solidFill>
                <a:srgbClr val="FF3333"/>
              </a:solidFill>
              <a:latin typeface="Arial"/>
              <a:cs typeface="Arial"/>
            </a:rPr>
            <a:t>* RED fonts tie directly to official MFR-E7</a:t>
          </a: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295275</xdr:colOff>
      <xdr:row>39</xdr:row>
      <xdr:rowOff>0</xdr:rowOff>
    </xdr:from>
    <xdr:to>
      <xdr:col>16</xdr:col>
      <xdr:colOff>0</xdr:colOff>
      <xdr:row>42</xdr:row>
      <xdr:rowOff>66675</xdr:rowOff>
    </xdr:to>
    <xdr:sp macro="" textlink="">
      <xdr:nvSpPr>
        <xdr:cNvPr id="2" name="Rectangle 10"/>
        <xdr:cNvSpPr>
          <a:spLocks noChangeArrowheads="1"/>
        </xdr:cNvSpPr>
      </xdr:nvSpPr>
      <xdr:spPr bwMode="auto">
        <a:xfrm>
          <a:off x="6896100" y="5572125"/>
          <a:ext cx="2200275" cy="5524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US" sz="1000" b="1" i="0" u="none" strike="noStrike" baseline="0">
            <a:solidFill>
              <a:srgbClr val="FF3333"/>
            </a:solidFill>
            <a:latin typeface="Arial"/>
            <a:cs typeface="Arial"/>
          </a:endParaRPr>
        </a:p>
        <a:p>
          <a:pPr algn="ctr" rtl="0">
            <a:defRPr sz="1000"/>
          </a:pPr>
          <a:r>
            <a:rPr lang="en-US" sz="1000" b="1" i="0" u="none" strike="noStrike" baseline="0">
              <a:solidFill>
                <a:srgbClr val="FF3333"/>
              </a:solidFill>
              <a:latin typeface="Arial"/>
              <a:cs typeface="Arial"/>
            </a:rPr>
            <a:t>* RED fonts tie directly to official MFR-E7</a:t>
          </a: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295275</xdr:colOff>
      <xdr:row>39</xdr:row>
      <xdr:rowOff>0</xdr:rowOff>
    </xdr:from>
    <xdr:to>
      <xdr:col>16</xdr:col>
      <xdr:colOff>0</xdr:colOff>
      <xdr:row>42</xdr:row>
      <xdr:rowOff>66675</xdr:rowOff>
    </xdr:to>
    <xdr:sp macro="" textlink="">
      <xdr:nvSpPr>
        <xdr:cNvPr id="2" name="Rectangle 10"/>
        <xdr:cNvSpPr>
          <a:spLocks noChangeArrowheads="1"/>
        </xdr:cNvSpPr>
      </xdr:nvSpPr>
      <xdr:spPr bwMode="auto">
        <a:xfrm>
          <a:off x="6896100" y="5572125"/>
          <a:ext cx="2200275" cy="5524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US" sz="1000" b="1" i="0" u="none" strike="noStrike" baseline="0">
            <a:solidFill>
              <a:srgbClr val="FF3333"/>
            </a:solidFill>
            <a:latin typeface="Arial"/>
            <a:cs typeface="Arial"/>
          </a:endParaRPr>
        </a:p>
        <a:p>
          <a:pPr algn="ctr" rtl="0">
            <a:defRPr sz="1000"/>
          </a:pPr>
          <a:r>
            <a:rPr lang="en-US" sz="1000" b="1" i="0" u="none" strike="noStrike" baseline="0">
              <a:solidFill>
                <a:srgbClr val="FF3333"/>
              </a:solidFill>
              <a:latin typeface="Arial"/>
              <a:cs typeface="Arial"/>
            </a:rPr>
            <a:t>* RED fonts tie directly to official MFR-E7</a:t>
          </a: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485775</xdr:colOff>
      <xdr:row>5</xdr:row>
      <xdr:rowOff>57150</xdr:rowOff>
    </xdr:from>
    <xdr:to>
      <xdr:col>6</xdr:col>
      <xdr:colOff>581025</xdr:colOff>
      <xdr:row>5</xdr:row>
      <xdr:rowOff>533400</xdr:rowOff>
    </xdr:to>
    <xdr:sp macro="" textlink="">
      <xdr:nvSpPr>
        <xdr:cNvPr id="2" name="Text Box 5"/>
        <xdr:cNvSpPr txBox="1">
          <a:spLocks noChangeArrowheads="1"/>
        </xdr:cNvSpPr>
      </xdr:nvSpPr>
      <xdr:spPr bwMode="auto">
        <a:xfrm>
          <a:off x="1095375" y="419100"/>
          <a:ext cx="4029075" cy="476250"/>
        </a:xfrm>
        <a:prstGeom prst="rect">
          <a:avLst/>
        </a:prstGeom>
        <a:solidFill>
          <a:srgbClr val="FFFFFF"/>
        </a:solidFill>
        <a:ln w="9525">
          <a:solidFill>
            <a:srgbClr val="000000"/>
          </a:solidFill>
          <a:miter lim="800000"/>
          <a:headEnd/>
          <a:tailEnd/>
        </a:ln>
      </xdr:spPr>
      <xdr:txBody>
        <a:bodyPr vertOverflow="clip" wrap="square" lIns="27432" tIns="22860" rIns="27432" bIns="0" anchor="t"/>
        <a:lstStyle/>
        <a:p>
          <a:pPr algn="l" rtl="0">
            <a:defRPr sz="1000"/>
          </a:pPr>
          <a:r>
            <a:rPr lang="en-US" sz="1000" b="1" i="0" u="none" strike="noStrike" baseline="0">
              <a:solidFill>
                <a:srgbClr val="000000"/>
              </a:solidFill>
              <a:latin typeface="Arial"/>
              <a:cs typeface="Arial"/>
            </a:rPr>
            <a:t>EXHIBIT  "A" </a:t>
          </a:r>
        </a:p>
        <a:p>
          <a:pPr algn="l" rtl="0">
            <a:defRPr sz="1000"/>
          </a:pPr>
          <a:r>
            <a:rPr lang="en-US" sz="1000" b="1" i="0" u="none" strike="noStrike" baseline="0">
              <a:solidFill>
                <a:srgbClr val="000000"/>
              </a:solidFill>
              <a:latin typeface="Arial"/>
              <a:cs typeface="Arial"/>
            </a:rPr>
            <a:t>HOURLY WAGE SCHEDULES</a:t>
          </a:r>
        </a:p>
        <a:p>
          <a:pPr algn="l" rtl="0">
            <a:defRPr sz="1000"/>
          </a:pPr>
          <a:r>
            <a:rPr lang="en-US" sz="1000" b="1" i="0" u="none" strike="noStrike" baseline="0">
              <a:solidFill>
                <a:srgbClr val="000000"/>
              </a:solidFill>
              <a:latin typeface="Arial"/>
              <a:cs typeface="Arial"/>
            </a:rPr>
            <a:t>POWER SYSTEMS DIVISION - DISTRIBUTION MOA 2014-2017</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0"/>
  <sheetViews>
    <sheetView tabSelected="1" zoomScale="85" zoomScaleNormal="85" workbookViewId="0">
      <selection sqref="A1:A2"/>
    </sheetView>
  </sheetViews>
  <sheetFormatPr defaultRowHeight="13.2" x14ac:dyDescent="0.25"/>
  <cols>
    <col min="1" max="1" width="11.88671875" customWidth="1"/>
    <col min="2" max="2" width="5.5546875" customWidth="1"/>
    <col min="3" max="3" width="8.109375" customWidth="1"/>
    <col min="4" max="4" width="11.109375" customWidth="1"/>
    <col min="5" max="5" width="9.33203125" bestFit="1" customWidth="1"/>
    <col min="7" max="7" width="8.6640625" customWidth="1"/>
    <col min="8" max="8" width="9.33203125" customWidth="1"/>
    <col min="9" max="9" width="4.109375" customWidth="1"/>
    <col min="11" max="11" width="9.44140625" bestFit="1" customWidth="1"/>
    <col min="12" max="12" width="4.5546875" customWidth="1"/>
    <col min="14" max="14" width="13.88671875" customWidth="1"/>
    <col min="15" max="15" width="3.44140625" customWidth="1"/>
    <col min="16" max="16" width="2.109375" customWidth="1"/>
    <col min="17" max="17" width="10.6640625" customWidth="1"/>
    <col min="18" max="18" width="11.33203125" customWidth="1"/>
  </cols>
  <sheetData>
    <row r="1" spans="1:18" s="13" customFormat="1" x14ac:dyDescent="0.25">
      <c r="A1" s="13" t="s">
        <v>87</v>
      </c>
    </row>
    <row r="2" spans="1:18" s="13" customFormat="1" x14ac:dyDescent="0.25">
      <c r="A2" s="13" t="s">
        <v>88</v>
      </c>
    </row>
    <row r="3" spans="1:18" s="13" customFormat="1" x14ac:dyDescent="0.25"/>
    <row r="4" spans="1:18" ht="13.8" thickBot="1" x14ac:dyDescent="0.3">
      <c r="A4" s="1" t="s">
        <v>0</v>
      </c>
      <c r="B4" s="1"/>
      <c r="C4" s="1"/>
      <c r="D4" s="1"/>
      <c r="E4" s="1"/>
      <c r="F4" s="1"/>
      <c r="G4" s="1"/>
      <c r="H4" s="1" t="s">
        <v>1</v>
      </c>
      <c r="I4" s="1"/>
      <c r="J4" s="1"/>
      <c r="K4" s="1"/>
      <c r="L4" s="1"/>
      <c r="M4" s="1"/>
      <c r="N4" s="1" t="e">
        <f>#REF!</f>
        <v>#REF!</v>
      </c>
      <c r="O4" s="1"/>
    </row>
    <row r="5" spans="1:18" ht="12.75" customHeight="1" x14ac:dyDescent="0.25">
      <c r="A5" s="2" t="s">
        <v>2</v>
      </c>
      <c r="B5" s="2"/>
      <c r="C5" s="2"/>
      <c r="D5" s="2"/>
      <c r="E5" s="2"/>
      <c r="F5" s="2"/>
      <c r="G5" s="129" t="s">
        <v>3</v>
      </c>
      <c r="H5" s="129"/>
      <c r="I5" s="129"/>
      <c r="J5" s="129"/>
      <c r="K5" s="129"/>
      <c r="L5" s="129"/>
      <c r="M5" s="129"/>
      <c r="N5" s="129"/>
      <c r="O5" s="129"/>
    </row>
    <row r="6" spans="1:18" x14ac:dyDescent="0.25">
      <c r="A6" s="3"/>
      <c r="B6" s="3"/>
      <c r="C6" s="3"/>
      <c r="D6" s="3"/>
      <c r="E6" s="3"/>
      <c r="F6" s="3"/>
      <c r="G6" s="130"/>
      <c r="H6" s="130"/>
      <c r="I6" s="130"/>
      <c r="J6" s="130"/>
      <c r="K6" s="130"/>
      <c r="L6" s="130"/>
      <c r="M6" s="130"/>
      <c r="N6" s="130"/>
      <c r="O6" s="130"/>
    </row>
    <row r="7" spans="1:18" x14ac:dyDescent="0.25">
      <c r="A7" s="3" t="s">
        <v>4</v>
      </c>
      <c r="B7" s="3"/>
      <c r="C7" s="3"/>
      <c r="D7" s="3"/>
      <c r="E7" s="3"/>
      <c r="F7" s="3"/>
      <c r="G7" s="130"/>
      <c r="H7" s="130"/>
      <c r="I7" s="130"/>
      <c r="J7" s="130"/>
      <c r="K7" s="130"/>
      <c r="L7" s="130"/>
      <c r="M7" s="130"/>
      <c r="N7" s="130"/>
      <c r="O7" s="130"/>
    </row>
    <row r="8" spans="1:18" x14ac:dyDescent="0.25">
      <c r="A8" s="3"/>
      <c r="B8" s="3"/>
      <c r="C8" s="3"/>
      <c r="D8" s="3"/>
      <c r="E8" s="3"/>
      <c r="F8" s="3"/>
      <c r="G8" s="130"/>
      <c r="H8" s="130"/>
      <c r="I8" s="130"/>
      <c r="J8" s="130"/>
      <c r="K8" s="130"/>
      <c r="L8" s="130"/>
      <c r="M8" s="130"/>
      <c r="N8" s="130"/>
      <c r="O8" s="130"/>
    </row>
    <row r="9" spans="1:18" ht="13.8" thickBot="1" x14ac:dyDescent="0.3">
      <c r="A9" s="1" t="s">
        <v>5</v>
      </c>
      <c r="B9" s="1"/>
      <c r="C9" s="1"/>
      <c r="D9" s="1"/>
      <c r="E9" s="1"/>
      <c r="F9" s="1"/>
      <c r="G9" s="131"/>
      <c r="H9" s="131"/>
      <c r="I9" s="131"/>
      <c r="J9" s="131"/>
      <c r="K9" s="131"/>
      <c r="L9" s="131"/>
      <c r="M9" s="131"/>
      <c r="N9" s="131"/>
      <c r="O9" s="131"/>
    </row>
    <row r="10" spans="1:18" ht="13.8" thickBot="1" x14ac:dyDescent="0.3">
      <c r="A10" s="4"/>
      <c r="B10" s="4"/>
      <c r="C10" s="4"/>
      <c r="D10" s="4"/>
      <c r="E10" s="4"/>
      <c r="F10" s="4"/>
      <c r="G10" s="4"/>
      <c r="H10" s="4"/>
      <c r="I10" s="4"/>
      <c r="J10" s="4"/>
      <c r="K10" s="4"/>
      <c r="L10" s="4"/>
      <c r="M10" s="4"/>
      <c r="N10" s="4"/>
      <c r="O10" s="4"/>
    </row>
    <row r="11" spans="1:18" ht="13.8" thickBot="1" x14ac:dyDescent="0.3">
      <c r="A11" s="132" t="s">
        <v>6</v>
      </c>
      <c r="B11" s="132"/>
      <c r="C11" s="132"/>
      <c r="D11" s="132"/>
      <c r="E11" s="132"/>
      <c r="F11" s="132"/>
      <c r="G11" s="132"/>
      <c r="H11" s="132"/>
      <c r="I11" s="132"/>
      <c r="J11" s="132"/>
      <c r="K11" s="132"/>
      <c r="L11" s="132"/>
      <c r="M11" s="132"/>
      <c r="N11" s="132"/>
      <c r="O11" s="132"/>
      <c r="Q11" s="5" t="s">
        <v>80</v>
      </c>
      <c r="R11" s="6"/>
    </row>
    <row r="12" spans="1:18" x14ac:dyDescent="0.25">
      <c r="A12">
        <v>1</v>
      </c>
      <c r="Q12" s="7"/>
      <c r="R12" s="8"/>
    </row>
    <row r="13" spans="1:18" x14ac:dyDescent="0.25">
      <c r="A13">
        <v>2</v>
      </c>
      <c r="H13" s="9" t="s">
        <v>7</v>
      </c>
      <c r="I13" s="10"/>
      <c r="J13" s="10"/>
      <c r="K13" s="9" t="s">
        <v>8</v>
      </c>
      <c r="L13" s="10"/>
      <c r="M13" s="10"/>
      <c r="N13" s="9" t="s">
        <v>9</v>
      </c>
      <c r="O13" s="10"/>
      <c r="P13" s="11"/>
      <c r="Q13" s="12" t="s">
        <v>9</v>
      </c>
      <c r="R13" s="8"/>
    </row>
    <row r="14" spans="1:18" ht="12.75" customHeight="1" x14ac:dyDescent="0.25">
      <c r="A14">
        <v>3</v>
      </c>
      <c r="K14" s="133" t="s">
        <v>10</v>
      </c>
      <c r="N14" s="135" t="s">
        <v>81</v>
      </c>
      <c r="O14" s="13"/>
      <c r="P14" s="11"/>
      <c r="Q14" s="125" t="s">
        <v>11</v>
      </c>
      <c r="R14" s="14" t="s">
        <v>12</v>
      </c>
    </row>
    <row r="15" spans="1:18" x14ac:dyDescent="0.25">
      <c r="A15">
        <v>4</v>
      </c>
      <c r="H15" s="15" t="s">
        <v>13</v>
      </c>
      <c r="J15" s="16" t="s">
        <v>14</v>
      </c>
      <c r="K15" s="134"/>
      <c r="M15" s="16" t="s">
        <v>14</v>
      </c>
      <c r="N15" s="136"/>
      <c r="P15" s="11"/>
      <c r="Q15" s="126"/>
      <c r="R15" s="14" t="s">
        <v>82</v>
      </c>
    </row>
    <row r="16" spans="1:18" ht="12.75" customHeight="1" x14ac:dyDescent="0.25">
      <c r="A16">
        <v>5</v>
      </c>
      <c r="C16" s="17"/>
      <c r="D16" s="17"/>
      <c r="E16" s="17"/>
      <c r="F16" s="17"/>
      <c r="G16" s="17"/>
      <c r="H16" s="17" t="s">
        <v>15</v>
      </c>
      <c r="I16" s="17"/>
      <c r="K16" s="17"/>
      <c r="L16" s="17"/>
      <c r="N16" s="17"/>
      <c r="P16" s="11"/>
      <c r="Q16" s="18"/>
      <c r="R16" s="19"/>
    </row>
    <row r="17" spans="1:19" x14ac:dyDescent="0.25">
      <c r="A17" s="17">
        <v>6</v>
      </c>
      <c r="B17" s="17"/>
      <c r="C17" s="20" t="s">
        <v>16</v>
      </c>
      <c r="D17" s="17"/>
      <c r="E17" s="17"/>
      <c r="F17" s="17"/>
      <c r="G17" s="17"/>
      <c r="H17" s="21">
        <v>2.5499999999999998</v>
      </c>
      <c r="I17" s="22" t="s">
        <v>17</v>
      </c>
      <c r="J17" s="23">
        <v>11.1</v>
      </c>
      <c r="K17" s="24">
        <f>F51</f>
        <v>39.775000000000006</v>
      </c>
      <c r="L17" s="22" t="s">
        <v>18</v>
      </c>
      <c r="M17" s="23">
        <v>3.5</v>
      </c>
      <c r="N17" s="25">
        <f>K17*H17</f>
        <v>101.42625000000001</v>
      </c>
      <c r="O17" s="17"/>
      <c r="P17" s="11"/>
      <c r="Q17" s="27">
        <v>90.32</v>
      </c>
      <c r="R17" s="28">
        <f>N17-Q17</f>
        <v>11.106250000000017</v>
      </c>
    </row>
    <row r="18" spans="1:19" x14ac:dyDescent="0.25">
      <c r="A18" s="17">
        <v>7</v>
      </c>
      <c r="C18" s="17"/>
      <c r="D18" s="17"/>
      <c r="E18" s="17"/>
      <c r="F18" s="17"/>
      <c r="G18" s="17"/>
      <c r="H18" s="17"/>
      <c r="I18" s="29"/>
      <c r="J18" s="17"/>
      <c r="K18" s="17"/>
      <c r="L18" s="29"/>
      <c r="M18" s="17"/>
      <c r="N18" s="17"/>
      <c r="O18" s="17"/>
      <c r="P18" s="11"/>
      <c r="Q18" s="18"/>
      <c r="R18" s="19"/>
    </row>
    <row r="19" spans="1:19" ht="12.75" customHeight="1" x14ac:dyDescent="0.25">
      <c r="C19" s="17" t="s">
        <v>19</v>
      </c>
      <c r="D19" s="17"/>
      <c r="E19" s="17"/>
      <c r="F19" s="17"/>
      <c r="G19" s="17"/>
      <c r="H19" s="17"/>
      <c r="I19" s="29"/>
      <c r="J19" s="17"/>
      <c r="K19" s="30">
        <f>'DISTRIBUTION VARIABLE SOURCES'!H20</f>
        <v>0.38750000000000001</v>
      </c>
      <c r="L19" s="22" t="s">
        <v>20</v>
      </c>
      <c r="M19" s="23">
        <v>4.5</v>
      </c>
      <c r="N19" s="31">
        <f>N17*K19</f>
        <v>39.302671875000009</v>
      </c>
      <c r="O19" s="17"/>
      <c r="P19" s="11"/>
      <c r="Q19" s="27">
        <v>22.44</v>
      </c>
      <c r="R19" s="28">
        <f>N19-Q19</f>
        <v>16.862671875000007</v>
      </c>
      <c r="S19" s="32"/>
    </row>
    <row r="20" spans="1:19" x14ac:dyDescent="0.25">
      <c r="C20" s="17" t="s">
        <v>21</v>
      </c>
      <c r="D20" s="17"/>
      <c r="E20" s="17"/>
      <c r="F20" s="17"/>
      <c r="G20" s="17"/>
      <c r="H20" s="17"/>
      <c r="I20" s="29"/>
      <c r="J20" s="30"/>
      <c r="K20" s="30">
        <f>'DISTRIBUTION VARIABLE SOURCES'!H21</f>
        <v>0.3342</v>
      </c>
      <c r="L20" s="22" t="s">
        <v>22</v>
      </c>
      <c r="M20" s="23">
        <v>5.2</v>
      </c>
      <c r="N20" s="33">
        <f>(N17+N19)*K20</f>
        <v>47.031605690625007</v>
      </c>
      <c r="O20" s="17"/>
      <c r="P20" s="11"/>
      <c r="Q20" s="34">
        <v>39.619999999999997</v>
      </c>
      <c r="R20" s="28">
        <f>N20-Q20</f>
        <v>7.4116056906250094</v>
      </c>
      <c r="S20" s="32"/>
    </row>
    <row r="21" spans="1:19" x14ac:dyDescent="0.25">
      <c r="C21" s="17"/>
      <c r="D21" s="17"/>
      <c r="E21" s="17"/>
      <c r="F21" s="17"/>
      <c r="G21" s="17"/>
      <c r="H21" s="17"/>
      <c r="I21" s="29"/>
      <c r="J21" s="17"/>
      <c r="K21" s="17"/>
      <c r="L21" s="29"/>
      <c r="M21" s="17"/>
      <c r="N21" s="31"/>
      <c r="O21" s="17"/>
      <c r="P21" s="11"/>
      <c r="Q21" s="27"/>
      <c r="R21" s="19"/>
    </row>
    <row r="22" spans="1:19" x14ac:dyDescent="0.25">
      <c r="A22">
        <v>8</v>
      </c>
      <c r="C22" s="20" t="s">
        <v>23</v>
      </c>
      <c r="D22" s="17"/>
      <c r="E22" s="17"/>
      <c r="F22" s="17"/>
      <c r="G22" s="17"/>
      <c r="H22" s="17"/>
      <c r="I22" s="29"/>
      <c r="J22" s="17"/>
      <c r="K22" s="17"/>
      <c r="L22" s="29"/>
      <c r="M22" s="35"/>
      <c r="N22" s="25">
        <f>+N19+N20</f>
        <v>86.334277565625015</v>
      </c>
      <c r="O22" s="17"/>
      <c r="P22" s="11"/>
      <c r="Q22" s="36">
        <f>+Q19+Q20</f>
        <v>62.06</v>
      </c>
      <c r="R22" s="28">
        <f>N22-Q22</f>
        <v>24.274277565625013</v>
      </c>
    </row>
    <row r="23" spans="1:19" x14ac:dyDescent="0.25">
      <c r="A23">
        <v>9</v>
      </c>
      <c r="C23" s="17"/>
      <c r="D23" s="17"/>
      <c r="E23" s="17"/>
      <c r="F23" s="17"/>
      <c r="G23" s="17"/>
      <c r="H23" s="17"/>
      <c r="I23" s="29"/>
      <c r="J23" s="17"/>
      <c r="K23" s="17"/>
      <c r="L23" s="29"/>
      <c r="M23" s="22"/>
      <c r="N23" s="31"/>
      <c r="O23" s="17"/>
      <c r="P23" s="11"/>
      <c r="Q23" s="27"/>
      <c r="R23" s="19"/>
    </row>
    <row r="24" spans="1:19" x14ac:dyDescent="0.25">
      <c r="A24">
        <v>10</v>
      </c>
      <c r="C24" s="17"/>
      <c r="D24" s="17" t="s">
        <v>24</v>
      </c>
      <c r="E24" s="17"/>
      <c r="F24" s="17"/>
      <c r="G24" s="17"/>
      <c r="H24" s="17"/>
      <c r="I24" s="29"/>
      <c r="J24" s="17"/>
      <c r="K24" s="17"/>
      <c r="L24" s="29"/>
      <c r="M24" s="17"/>
      <c r="N24" s="37">
        <f>N17+N19+N20</f>
        <v>187.76052756562504</v>
      </c>
      <c r="O24" s="17"/>
      <c r="P24" s="11"/>
      <c r="Q24" s="27">
        <f>Q17+Q19+Q20</f>
        <v>152.38</v>
      </c>
      <c r="R24" s="28">
        <f>N24-Q24</f>
        <v>35.380527565625044</v>
      </c>
    </row>
    <row r="25" spans="1:19" x14ac:dyDescent="0.25">
      <c r="A25">
        <v>11</v>
      </c>
      <c r="C25" s="17"/>
      <c r="D25" s="17"/>
      <c r="E25" s="17"/>
      <c r="F25" s="17"/>
      <c r="G25" s="17"/>
      <c r="H25" s="17"/>
      <c r="I25" s="29"/>
      <c r="J25" s="17"/>
      <c r="K25" s="17"/>
      <c r="L25" s="29"/>
      <c r="M25" s="17"/>
      <c r="N25" s="17"/>
      <c r="O25" s="17"/>
      <c r="P25" s="11"/>
      <c r="Q25" s="18"/>
      <c r="R25" s="19"/>
    </row>
    <row r="26" spans="1:19" x14ac:dyDescent="0.25">
      <c r="A26">
        <v>12</v>
      </c>
      <c r="C26" s="20" t="s">
        <v>25</v>
      </c>
      <c r="D26" s="20"/>
      <c r="E26" s="20"/>
      <c r="F26" s="20"/>
      <c r="G26" s="20"/>
      <c r="H26" s="20"/>
      <c r="I26" s="29"/>
      <c r="J26" s="20"/>
      <c r="K26" s="38">
        <f>'DISTRIBUTION VARIABLE SOURCES'!H22</f>
        <v>0.1709</v>
      </c>
      <c r="L26" s="22" t="s">
        <v>26</v>
      </c>
      <c r="M26" s="23">
        <v>5.3</v>
      </c>
      <c r="N26" s="25">
        <f>N24*K26</f>
        <v>32.088274160965319</v>
      </c>
      <c r="O26" s="17"/>
      <c r="P26" s="11"/>
      <c r="Q26" s="36">
        <v>33.979999999999997</v>
      </c>
      <c r="R26" s="28">
        <f>N26-Q26</f>
        <v>-1.8917258390346774</v>
      </c>
      <c r="S26" s="32"/>
    </row>
    <row r="27" spans="1:19" x14ac:dyDescent="0.25">
      <c r="A27">
        <v>13</v>
      </c>
      <c r="C27" s="20"/>
      <c r="D27" s="20"/>
      <c r="E27" s="20"/>
      <c r="F27" s="20"/>
      <c r="G27" s="20"/>
      <c r="H27" s="20"/>
      <c r="I27" s="29"/>
      <c r="J27" s="20"/>
      <c r="K27" s="20"/>
      <c r="L27" s="29"/>
      <c r="M27" s="23"/>
      <c r="N27" s="25"/>
      <c r="O27" s="17"/>
      <c r="P27" s="11"/>
      <c r="Q27" s="36"/>
      <c r="R27" s="19"/>
    </row>
    <row r="28" spans="1:19" x14ac:dyDescent="0.25">
      <c r="A28">
        <v>14</v>
      </c>
      <c r="C28" s="20" t="s">
        <v>27</v>
      </c>
      <c r="D28" s="20"/>
      <c r="E28" s="20"/>
      <c r="F28" s="20"/>
      <c r="G28" s="20"/>
      <c r="H28" s="20"/>
      <c r="I28" s="29"/>
      <c r="J28" s="20"/>
      <c r="K28" s="38">
        <f>'DISTRIBUTION VARIABLE SOURCES'!H23</f>
        <v>0.25430000000000003</v>
      </c>
      <c r="L28" s="22" t="s">
        <v>28</v>
      </c>
      <c r="M28" s="23">
        <v>5.4</v>
      </c>
      <c r="N28" s="25">
        <f>N24*K28</f>
        <v>47.747502159938449</v>
      </c>
      <c r="O28" s="17"/>
      <c r="P28" s="11"/>
      <c r="Q28" s="36">
        <v>35.049999999999997</v>
      </c>
      <c r="R28" s="28">
        <f>N28-Q28</f>
        <v>12.697502159938452</v>
      </c>
    </row>
    <row r="29" spans="1:19" x14ac:dyDescent="0.25">
      <c r="A29">
        <v>15</v>
      </c>
      <c r="C29" s="20"/>
      <c r="D29" s="20"/>
      <c r="E29" s="20"/>
      <c r="F29" s="20"/>
      <c r="G29" s="20"/>
      <c r="H29" s="20"/>
      <c r="I29" s="29"/>
      <c r="J29" s="20"/>
      <c r="K29" s="20"/>
      <c r="L29" s="29"/>
      <c r="M29" s="20"/>
      <c r="N29" s="25"/>
      <c r="O29" s="17"/>
      <c r="P29" s="11"/>
      <c r="Q29" s="36"/>
      <c r="R29" s="19"/>
    </row>
    <row r="30" spans="1:19" x14ac:dyDescent="0.25">
      <c r="A30" s="17">
        <v>16</v>
      </c>
      <c r="B30" s="17"/>
      <c r="C30" s="20" t="s">
        <v>29</v>
      </c>
      <c r="D30" s="20"/>
      <c r="E30" s="20"/>
      <c r="F30" s="20"/>
      <c r="G30" s="20"/>
      <c r="H30" s="21">
        <v>1.2749999999999999</v>
      </c>
      <c r="I30" s="22" t="s">
        <v>30</v>
      </c>
      <c r="J30" s="35"/>
      <c r="K30" s="24">
        <f>F52</f>
        <v>23.667187500000001</v>
      </c>
      <c r="L30" s="22" t="s">
        <v>31</v>
      </c>
      <c r="M30" s="23">
        <v>6.1</v>
      </c>
      <c r="N30" s="39">
        <f>K30*H30</f>
        <v>30.175664062499997</v>
      </c>
      <c r="O30" s="17"/>
      <c r="P30" s="11"/>
      <c r="Q30" s="36">
        <v>27.39</v>
      </c>
      <c r="R30" s="28">
        <f>N30-Q30</f>
        <v>2.7856640624999969</v>
      </c>
    </row>
    <row r="31" spans="1:19" x14ac:dyDescent="0.25">
      <c r="A31" s="17">
        <v>17</v>
      </c>
      <c r="B31" s="17"/>
      <c r="C31" s="20"/>
      <c r="D31" s="20"/>
      <c r="E31" s="20"/>
      <c r="F31" s="20"/>
      <c r="G31" s="20"/>
      <c r="H31" s="20"/>
      <c r="I31" s="20"/>
      <c r="J31" s="20"/>
      <c r="K31" s="20"/>
      <c r="L31" s="20"/>
      <c r="M31" s="20"/>
      <c r="N31" s="20"/>
      <c r="O31" s="17"/>
      <c r="P31" s="11"/>
      <c r="Q31" s="40"/>
      <c r="R31" s="19"/>
    </row>
    <row r="32" spans="1:19" x14ac:dyDescent="0.25">
      <c r="A32" s="17">
        <v>18</v>
      </c>
      <c r="B32" s="17"/>
      <c r="C32" s="20" t="s">
        <v>32</v>
      </c>
      <c r="D32" s="20"/>
      <c r="E32" s="20"/>
      <c r="F32" s="20"/>
      <c r="G32" s="20"/>
      <c r="H32" s="20"/>
      <c r="I32" s="20"/>
      <c r="J32" s="20"/>
      <c r="K32" s="20"/>
      <c r="L32" s="20"/>
      <c r="M32" s="23">
        <v>7.7</v>
      </c>
      <c r="N32" s="41">
        <f>F53</f>
        <v>69.706800000000001</v>
      </c>
      <c r="O32" s="22" t="s">
        <v>33</v>
      </c>
      <c r="P32" s="26" t="s">
        <v>33</v>
      </c>
      <c r="Q32" s="36">
        <v>47.89</v>
      </c>
      <c r="R32" s="28">
        <f>N32-Q32</f>
        <v>21.816800000000001</v>
      </c>
    </row>
    <row r="33" spans="1:18" x14ac:dyDescent="0.25">
      <c r="A33" s="17">
        <v>19</v>
      </c>
      <c r="B33" s="17"/>
      <c r="C33" s="20"/>
      <c r="D33" s="20"/>
      <c r="E33" s="20"/>
      <c r="F33" s="20"/>
      <c r="G33" s="20"/>
      <c r="H33" s="20"/>
      <c r="I33" s="20"/>
      <c r="J33" s="20"/>
      <c r="K33" s="20"/>
      <c r="L33" s="20"/>
      <c r="M33" s="20"/>
      <c r="N33" s="42"/>
      <c r="O33" s="22"/>
      <c r="P33" s="26"/>
      <c r="Q33" s="43"/>
      <c r="R33" s="19"/>
    </row>
    <row r="34" spans="1:18" x14ac:dyDescent="0.25">
      <c r="A34">
        <v>20</v>
      </c>
      <c r="B34" s="44"/>
      <c r="C34" s="20" t="s">
        <v>34</v>
      </c>
      <c r="D34" s="20"/>
      <c r="E34" s="20"/>
      <c r="F34" s="20"/>
      <c r="G34" s="20"/>
      <c r="H34" s="20"/>
      <c r="I34" s="20"/>
      <c r="J34" s="20"/>
      <c r="K34" s="24"/>
      <c r="L34" s="20"/>
      <c r="M34" s="23">
        <v>6.3</v>
      </c>
      <c r="N34" s="45">
        <v>0</v>
      </c>
      <c r="O34" s="22" t="s">
        <v>35</v>
      </c>
      <c r="P34" s="26" t="s">
        <v>35</v>
      </c>
      <c r="Q34" s="46">
        <v>0.24</v>
      </c>
      <c r="R34" s="28">
        <f>N34-Q34</f>
        <v>-0.24</v>
      </c>
    </row>
    <row r="35" spans="1:18" x14ac:dyDescent="0.25">
      <c r="A35">
        <v>21</v>
      </c>
      <c r="H35" s="17"/>
      <c r="I35" s="17"/>
      <c r="J35" s="17"/>
      <c r="K35" s="17"/>
      <c r="L35" s="17"/>
      <c r="M35" s="17"/>
      <c r="N35" s="17"/>
      <c r="P35" s="11"/>
      <c r="Q35" s="18"/>
      <c r="R35" s="19"/>
    </row>
    <row r="36" spans="1:18" ht="13.8" thickBot="1" x14ac:dyDescent="0.3">
      <c r="A36">
        <v>20</v>
      </c>
      <c r="C36" t="s">
        <v>36</v>
      </c>
      <c r="N36" s="47">
        <f>N24+N30+N26+N28+N32</f>
        <v>367.47876794902879</v>
      </c>
      <c r="P36" s="11"/>
      <c r="Q36" s="48">
        <f>Q24+Q30+Q26+Q28+Q32</f>
        <v>296.68999999999994</v>
      </c>
      <c r="R36" s="28">
        <f>N36-Q36</f>
        <v>70.788767949028852</v>
      </c>
    </row>
    <row r="37" spans="1:18" ht="14.4" thickTop="1" thickBot="1" x14ac:dyDescent="0.3">
      <c r="P37" s="17"/>
      <c r="Q37" s="50"/>
      <c r="R37" s="51">
        <f>R36/Q36</f>
        <v>0.23859505864379948</v>
      </c>
    </row>
    <row r="38" spans="1:18" x14ac:dyDescent="0.25">
      <c r="A38" t="s">
        <v>37</v>
      </c>
      <c r="B38" t="s">
        <v>38</v>
      </c>
      <c r="M38" s="52"/>
      <c r="N38" s="31"/>
      <c r="P38" s="17"/>
    </row>
    <row r="39" spans="1:18" x14ac:dyDescent="0.25">
      <c r="A39" t="s">
        <v>39</v>
      </c>
      <c r="B39" t="s">
        <v>40</v>
      </c>
      <c r="M39" s="13"/>
      <c r="N39" s="53"/>
      <c r="O39" s="3"/>
      <c r="P39" s="17"/>
    </row>
    <row r="40" spans="1:18" x14ac:dyDescent="0.25">
      <c r="A40" t="s">
        <v>41</v>
      </c>
      <c r="B40" t="s">
        <v>42</v>
      </c>
      <c r="M40" s="54"/>
      <c r="N40" s="53"/>
      <c r="O40" s="3"/>
      <c r="P40" s="17"/>
    </row>
    <row r="41" spans="1:18" x14ac:dyDescent="0.25">
      <c r="A41" s="17" t="s">
        <v>20</v>
      </c>
      <c r="B41" s="17" t="s">
        <v>43</v>
      </c>
      <c r="C41" s="17"/>
      <c r="D41" s="17"/>
      <c r="E41" s="17"/>
      <c r="F41" s="17"/>
      <c r="G41" s="17"/>
      <c r="H41" s="17"/>
      <c r="I41" s="17"/>
      <c r="J41" s="17"/>
      <c r="K41" s="17"/>
      <c r="L41" s="17"/>
      <c r="N41" s="3"/>
      <c r="P41" s="17"/>
    </row>
    <row r="42" spans="1:18" x14ac:dyDescent="0.25">
      <c r="A42" s="17" t="s">
        <v>22</v>
      </c>
      <c r="B42" s="17" t="s">
        <v>44</v>
      </c>
      <c r="C42" s="17"/>
      <c r="D42" s="17"/>
      <c r="E42" s="17"/>
      <c r="F42" s="17"/>
      <c r="G42" s="17"/>
      <c r="H42" s="17"/>
      <c r="I42" s="17"/>
      <c r="J42" s="17"/>
      <c r="K42" s="17"/>
      <c r="L42" s="17"/>
      <c r="N42" s="3"/>
      <c r="P42" s="17"/>
    </row>
    <row r="43" spans="1:18" x14ac:dyDescent="0.25">
      <c r="A43" s="17" t="s">
        <v>26</v>
      </c>
      <c r="B43" s="17" t="s">
        <v>45</v>
      </c>
      <c r="C43" s="17"/>
      <c r="D43" s="17"/>
      <c r="E43" s="17"/>
      <c r="F43" s="17"/>
      <c r="G43" s="17"/>
      <c r="H43" s="17"/>
      <c r="I43" s="17"/>
      <c r="J43" s="17"/>
      <c r="K43" s="17"/>
      <c r="L43" s="17"/>
      <c r="N43" s="3"/>
      <c r="P43" s="17"/>
    </row>
    <row r="44" spans="1:18" x14ac:dyDescent="0.25">
      <c r="A44" s="17" t="s">
        <v>28</v>
      </c>
      <c r="B44" s="17" t="s">
        <v>46</v>
      </c>
      <c r="C44" s="17"/>
      <c r="D44" s="17"/>
      <c r="E44" s="17"/>
      <c r="F44" s="17"/>
      <c r="G44" s="17"/>
      <c r="H44" s="17"/>
      <c r="I44" s="17"/>
      <c r="J44" s="17"/>
      <c r="K44" s="17"/>
      <c r="L44" s="17"/>
      <c r="N44" s="3"/>
      <c r="P44" s="17"/>
    </row>
    <row r="45" spans="1:18" x14ac:dyDescent="0.25">
      <c r="A45" s="17" t="s">
        <v>31</v>
      </c>
      <c r="B45" s="17" t="s">
        <v>47</v>
      </c>
      <c r="C45" s="17"/>
      <c r="D45" s="17"/>
      <c r="E45" s="17"/>
      <c r="F45" s="17"/>
      <c r="G45" s="17"/>
      <c r="H45" s="17"/>
      <c r="I45" s="17"/>
      <c r="J45" s="17"/>
      <c r="K45" s="17"/>
      <c r="L45" s="17"/>
      <c r="N45" s="3"/>
      <c r="P45" s="17"/>
    </row>
    <row r="46" spans="1:18" x14ac:dyDescent="0.25">
      <c r="A46" s="17" t="s">
        <v>35</v>
      </c>
      <c r="B46" s="17" t="s">
        <v>48</v>
      </c>
      <c r="C46" s="17"/>
      <c r="D46" s="17"/>
      <c r="E46" s="17"/>
      <c r="F46" s="17"/>
      <c r="G46" s="17"/>
      <c r="H46" s="17"/>
      <c r="I46" s="17"/>
      <c r="J46" s="17"/>
      <c r="K46" s="17"/>
      <c r="L46" s="17"/>
      <c r="N46" s="3"/>
      <c r="P46" s="17"/>
    </row>
    <row r="47" spans="1:18" x14ac:dyDescent="0.25">
      <c r="A47" t="s">
        <v>33</v>
      </c>
      <c r="B47" t="s">
        <v>49</v>
      </c>
      <c r="M47" s="53"/>
      <c r="P47" s="17"/>
    </row>
    <row r="48" spans="1:18" x14ac:dyDescent="0.25">
      <c r="P48" s="17"/>
    </row>
    <row r="49" spans="1:16" x14ac:dyDescent="0.25">
      <c r="B49" s="127" t="s">
        <v>50</v>
      </c>
      <c r="C49" s="128"/>
      <c r="P49" s="17"/>
    </row>
    <row r="50" spans="1:16" x14ac:dyDescent="0.25">
      <c r="A50" s="55"/>
      <c r="B50" s="55">
        <v>2016</v>
      </c>
      <c r="C50" s="56">
        <v>2017</v>
      </c>
      <c r="D50" s="121">
        <v>2015</v>
      </c>
      <c r="E50" s="121">
        <v>2016</v>
      </c>
      <c r="F50" s="122">
        <v>2017</v>
      </c>
      <c r="G50" s="122">
        <v>2018</v>
      </c>
      <c r="H50" s="57"/>
      <c r="I50" s="57"/>
      <c r="J50" s="58"/>
      <c r="P50" s="17"/>
    </row>
    <row r="51" spans="1:16" x14ac:dyDescent="0.25">
      <c r="A51" s="59" t="s">
        <v>41</v>
      </c>
      <c r="B51" s="60"/>
      <c r="C51" s="61"/>
      <c r="D51" s="62"/>
      <c r="E51" s="62"/>
      <c r="F51" s="63">
        <f>'DISTRIBUTION VARIABLE SOURCES'!G14</f>
        <v>39.775000000000006</v>
      </c>
      <c r="G51" s="63">
        <f>F51*(1+'DISTRIBUTION VARIABLE SOURCES'!G8:H8)</f>
        <v>40.968250000000005</v>
      </c>
      <c r="H51" s="3" t="s">
        <v>51</v>
      </c>
      <c r="I51" s="3"/>
      <c r="J51" s="64"/>
      <c r="P51" s="17"/>
    </row>
    <row r="52" spans="1:16" x14ac:dyDescent="0.25">
      <c r="A52" s="59" t="s">
        <v>31</v>
      </c>
      <c r="B52" s="60">
        <v>0.02</v>
      </c>
      <c r="C52" s="61">
        <v>2.5000000000000001E-2</v>
      </c>
      <c r="D52" s="62"/>
      <c r="E52" s="112">
        <f>'DISTRIBUTION VARIABLE SOURCES'!C37</f>
        <v>23.203125</v>
      </c>
      <c r="F52" s="63">
        <f>E52*(1+B52)</f>
        <v>23.667187500000001</v>
      </c>
      <c r="G52" s="63">
        <f>F52*(1+C52)</f>
        <v>24.258867187499998</v>
      </c>
      <c r="H52" s="3" t="s">
        <v>52</v>
      </c>
      <c r="I52" s="3"/>
      <c r="J52" s="64"/>
      <c r="P52" s="17"/>
    </row>
    <row r="53" spans="1:16" x14ac:dyDescent="0.25">
      <c r="A53" s="65" t="s">
        <v>33</v>
      </c>
      <c r="B53" s="66">
        <v>0.02</v>
      </c>
      <c r="C53" s="67">
        <v>0.02</v>
      </c>
      <c r="D53" s="68">
        <v>67</v>
      </c>
      <c r="E53" s="69">
        <f>(D53*$B$52)+D53</f>
        <v>68.34</v>
      </c>
      <c r="F53" s="70">
        <f>E53*(1+B53)</f>
        <v>69.706800000000001</v>
      </c>
      <c r="G53" s="70">
        <f>F53*(1+C53)</f>
        <v>71.100936000000004</v>
      </c>
      <c r="H53" s="15" t="s">
        <v>32</v>
      </c>
      <c r="I53" s="15"/>
      <c r="J53" s="71"/>
      <c r="P53" s="17"/>
    </row>
    <row r="54" spans="1:16" x14ac:dyDescent="0.25">
      <c r="A54" s="17"/>
      <c r="B54" s="17"/>
      <c r="C54" s="17"/>
      <c r="D54" s="72"/>
      <c r="E54" s="17"/>
      <c r="F54" s="17"/>
      <c r="G54" s="17"/>
      <c r="P54" s="17"/>
    </row>
    <row r="55" spans="1:16" x14ac:dyDescent="0.25">
      <c r="A55" s="17"/>
      <c r="B55" s="17"/>
      <c r="C55" s="17"/>
      <c r="D55" s="72"/>
      <c r="E55" s="17"/>
      <c r="F55" s="17"/>
      <c r="G55" s="17"/>
      <c r="P55" s="17"/>
    </row>
    <row r="56" spans="1:16" x14ac:dyDescent="0.25">
      <c r="P56" s="17"/>
    </row>
    <row r="57" spans="1:16" x14ac:dyDescent="0.25">
      <c r="P57" s="17"/>
    </row>
    <row r="58" spans="1:16" x14ac:dyDescent="0.25">
      <c r="P58" s="17"/>
    </row>
    <row r="62" spans="1:16" x14ac:dyDescent="0.25">
      <c r="N62" s="17"/>
    </row>
    <row r="93" spans="3:7" x14ac:dyDescent="0.25">
      <c r="C93" s="73"/>
      <c r="D93" s="17">
        <v>2010</v>
      </c>
      <c r="E93" s="17">
        <v>2011</v>
      </c>
      <c r="F93">
        <v>2012</v>
      </c>
      <c r="G93" s="73"/>
    </row>
    <row r="94" spans="3:7" x14ac:dyDescent="0.25">
      <c r="C94" s="73"/>
      <c r="D94" s="17"/>
      <c r="E94" s="17"/>
      <c r="G94" s="73"/>
    </row>
    <row r="95" spans="3:7" x14ac:dyDescent="0.25">
      <c r="C95" s="73"/>
      <c r="D95" s="17"/>
      <c r="E95" s="17"/>
      <c r="G95" s="73"/>
    </row>
    <row r="96" spans="3:7" x14ac:dyDescent="0.25">
      <c r="C96" s="73"/>
      <c r="D96" s="17"/>
      <c r="E96" s="17"/>
      <c r="G96" s="73"/>
    </row>
    <row r="97" spans="3:7" x14ac:dyDescent="0.25">
      <c r="C97" s="73"/>
      <c r="D97" s="17">
        <v>30.51</v>
      </c>
      <c r="E97" s="17"/>
      <c r="F97" s="17"/>
      <c r="G97" s="73"/>
    </row>
    <row r="98" spans="3:7" x14ac:dyDescent="0.25">
      <c r="C98" s="73"/>
      <c r="D98" s="17"/>
      <c r="E98" s="17"/>
      <c r="G98" s="73"/>
    </row>
    <row r="99" spans="3:7" x14ac:dyDescent="0.25">
      <c r="C99" s="73"/>
      <c r="D99" s="17">
        <v>21.2</v>
      </c>
      <c r="E99" s="17"/>
      <c r="F99" s="17"/>
      <c r="G99" s="73"/>
    </row>
    <row r="100" spans="3:7" x14ac:dyDescent="0.25">
      <c r="C100" s="73"/>
      <c r="D100" s="17"/>
      <c r="E100" s="17"/>
      <c r="G100" s="73"/>
    </row>
  </sheetData>
  <mergeCells count="6">
    <mergeCell ref="Q14:Q15"/>
    <mergeCell ref="B49:C49"/>
    <mergeCell ref="G5:O9"/>
    <mergeCell ref="A11:O11"/>
    <mergeCell ref="K14:K15"/>
    <mergeCell ref="N14:N15"/>
  </mergeCells>
  <printOptions horizontalCentered="1" verticalCentered="1"/>
  <pageMargins left="0.27" right="0.25" top="0.31" bottom="0.6" header="0.25" footer="0.17"/>
  <pageSetup scale="85" orientation="landscape" cellComments="atEnd" r:id="rId1"/>
  <headerFooter alignWithMargins="0">
    <oddFooter>&amp;L&amp;Z&amp;F
&amp;D&amp;R&amp;A</oddFooter>
  </headerFooter>
  <rowBreaks count="1" manualBreakCount="1">
    <brk id="37"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0"/>
  <sheetViews>
    <sheetView zoomScale="85" zoomScaleNormal="85" workbookViewId="0">
      <selection activeCell="A2" sqref="A1:A2"/>
    </sheetView>
  </sheetViews>
  <sheetFormatPr defaultRowHeight="13.2" x14ac:dyDescent="0.25"/>
  <cols>
    <col min="1" max="1" width="11.21875" customWidth="1"/>
    <col min="2" max="2" width="5.5546875" customWidth="1"/>
    <col min="3" max="3" width="8.109375" customWidth="1"/>
    <col min="4" max="4" width="11.109375" customWidth="1"/>
    <col min="5" max="5" width="9.33203125" bestFit="1" customWidth="1"/>
    <col min="7" max="7" width="8.6640625" customWidth="1"/>
    <col min="8" max="8" width="9.33203125" customWidth="1"/>
    <col min="9" max="9" width="4.109375" customWidth="1"/>
    <col min="11" max="11" width="9.44140625" bestFit="1" customWidth="1"/>
    <col min="12" max="12" width="4.5546875" customWidth="1"/>
    <col min="14" max="14" width="13.88671875" customWidth="1"/>
    <col min="15" max="15" width="3.44140625" customWidth="1"/>
    <col min="16" max="16" width="2.109375" customWidth="1"/>
    <col min="17" max="17" width="10.6640625" customWidth="1"/>
    <col min="18" max="18" width="11.33203125" customWidth="1"/>
  </cols>
  <sheetData>
    <row r="1" spans="1:18" x14ac:dyDescent="0.25">
      <c r="A1" s="13" t="s">
        <v>89</v>
      </c>
    </row>
    <row r="2" spans="1:18" x14ac:dyDescent="0.25">
      <c r="A2" s="13" t="s">
        <v>88</v>
      </c>
    </row>
    <row r="4" spans="1:18" ht="13.8" thickBot="1" x14ac:dyDescent="0.3">
      <c r="A4" s="1" t="s">
        <v>0</v>
      </c>
      <c r="B4" s="1"/>
      <c r="C4" s="1"/>
      <c r="D4" s="1"/>
      <c r="E4" s="1"/>
      <c r="F4" s="1"/>
      <c r="G4" s="1"/>
      <c r="H4" s="1" t="s">
        <v>1</v>
      </c>
      <c r="I4" s="1"/>
      <c r="J4" s="1"/>
      <c r="K4" s="1"/>
      <c r="L4" s="1"/>
      <c r="M4" s="1"/>
      <c r="N4" s="1" t="e">
        <f>#REF!</f>
        <v>#REF!</v>
      </c>
      <c r="O4" s="1"/>
    </row>
    <row r="5" spans="1:18" ht="12.75" customHeight="1" x14ac:dyDescent="0.25">
      <c r="A5" s="2" t="s">
        <v>2</v>
      </c>
      <c r="B5" s="2"/>
      <c r="C5" s="2"/>
      <c r="D5" s="2"/>
      <c r="E5" s="2"/>
      <c r="F5" s="2"/>
      <c r="G5" s="129" t="s">
        <v>3</v>
      </c>
      <c r="H5" s="129"/>
      <c r="I5" s="129"/>
      <c r="J5" s="129"/>
      <c r="K5" s="129"/>
      <c r="L5" s="129"/>
      <c r="M5" s="129"/>
      <c r="N5" s="129"/>
      <c r="O5" s="129"/>
    </row>
    <row r="6" spans="1:18" x14ac:dyDescent="0.25">
      <c r="A6" s="3"/>
      <c r="B6" s="3"/>
      <c r="C6" s="3"/>
      <c r="D6" s="3"/>
      <c r="E6" s="3"/>
      <c r="F6" s="3"/>
      <c r="G6" s="130"/>
      <c r="H6" s="130"/>
      <c r="I6" s="130"/>
      <c r="J6" s="130"/>
      <c r="K6" s="130"/>
      <c r="L6" s="130"/>
      <c r="M6" s="130"/>
      <c r="N6" s="130"/>
      <c r="O6" s="130"/>
    </row>
    <row r="7" spans="1:18" x14ac:dyDescent="0.25">
      <c r="A7" s="3" t="s">
        <v>4</v>
      </c>
      <c r="B7" s="3"/>
      <c r="C7" s="3"/>
      <c r="D7" s="3"/>
      <c r="E7" s="3"/>
      <c r="F7" s="3"/>
      <c r="G7" s="130"/>
      <c r="H7" s="130"/>
      <c r="I7" s="130"/>
      <c r="J7" s="130"/>
      <c r="K7" s="130"/>
      <c r="L7" s="130"/>
      <c r="M7" s="130"/>
      <c r="N7" s="130"/>
      <c r="O7" s="130"/>
    </row>
    <row r="8" spans="1:18" x14ac:dyDescent="0.25">
      <c r="A8" s="3"/>
      <c r="B8" s="3"/>
      <c r="C8" s="3"/>
      <c r="D8" s="3"/>
      <c r="E8" s="3"/>
      <c r="F8" s="3"/>
      <c r="G8" s="130"/>
      <c r="H8" s="130"/>
      <c r="I8" s="130"/>
      <c r="J8" s="130"/>
      <c r="K8" s="130"/>
      <c r="L8" s="130"/>
      <c r="M8" s="130"/>
      <c r="N8" s="130"/>
      <c r="O8" s="130"/>
    </row>
    <row r="9" spans="1:18" ht="13.8" thickBot="1" x14ac:dyDescent="0.3">
      <c r="A9" s="1" t="s">
        <v>5</v>
      </c>
      <c r="B9" s="1"/>
      <c r="C9" s="1"/>
      <c r="D9" s="1"/>
      <c r="E9" s="1"/>
      <c r="F9" s="1"/>
      <c r="G9" s="131"/>
      <c r="H9" s="131"/>
      <c r="I9" s="131"/>
      <c r="J9" s="131"/>
      <c r="K9" s="131"/>
      <c r="L9" s="131"/>
      <c r="M9" s="131"/>
      <c r="N9" s="131"/>
      <c r="O9" s="131"/>
    </row>
    <row r="10" spans="1:18" ht="13.8" thickBot="1" x14ac:dyDescent="0.3">
      <c r="A10" s="4"/>
      <c r="B10" s="4"/>
      <c r="C10" s="4"/>
      <c r="D10" s="4"/>
      <c r="E10" s="4"/>
      <c r="F10" s="4"/>
      <c r="G10" s="4"/>
      <c r="H10" s="4"/>
      <c r="I10" s="4"/>
      <c r="J10" s="4"/>
      <c r="K10" s="4"/>
      <c r="L10" s="4"/>
      <c r="M10" s="4"/>
      <c r="N10" s="4"/>
      <c r="O10" s="4"/>
    </row>
    <row r="11" spans="1:18" ht="13.8" thickBot="1" x14ac:dyDescent="0.3">
      <c r="A11" s="132" t="s">
        <v>6</v>
      </c>
      <c r="B11" s="132"/>
      <c r="C11" s="132"/>
      <c r="D11" s="132"/>
      <c r="E11" s="132"/>
      <c r="F11" s="132"/>
      <c r="G11" s="132"/>
      <c r="H11" s="132"/>
      <c r="I11" s="132"/>
      <c r="J11" s="132"/>
      <c r="K11" s="132"/>
      <c r="L11" s="132"/>
      <c r="M11" s="132"/>
      <c r="N11" s="132"/>
      <c r="O11" s="132"/>
      <c r="Q11" s="5" t="s">
        <v>80</v>
      </c>
      <c r="R11" s="6"/>
    </row>
    <row r="12" spans="1:18" x14ac:dyDescent="0.25">
      <c r="A12">
        <v>1</v>
      </c>
      <c r="Q12" s="7"/>
      <c r="R12" s="8"/>
    </row>
    <row r="13" spans="1:18" x14ac:dyDescent="0.25">
      <c r="A13">
        <v>2</v>
      </c>
      <c r="H13" s="9" t="s">
        <v>7</v>
      </c>
      <c r="I13" s="10"/>
      <c r="J13" s="10"/>
      <c r="K13" s="9" t="s">
        <v>8</v>
      </c>
      <c r="L13" s="10"/>
      <c r="M13" s="10"/>
      <c r="N13" s="9" t="s">
        <v>9</v>
      </c>
      <c r="O13" s="10"/>
      <c r="P13" s="11"/>
      <c r="Q13" s="12" t="s">
        <v>9</v>
      </c>
      <c r="R13" s="8"/>
    </row>
    <row r="14" spans="1:18" ht="12.75" customHeight="1" x14ac:dyDescent="0.25">
      <c r="A14">
        <v>3</v>
      </c>
      <c r="K14" s="133" t="s">
        <v>10</v>
      </c>
      <c r="N14" s="135" t="s">
        <v>85</v>
      </c>
      <c r="O14" s="13"/>
      <c r="P14" s="11"/>
      <c r="Q14" s="125" t="s">
        <v>11</v>
      </c>
      <c r="R14" s="14" t="s">
        <v>12</v>
      </c>
    </row>
    <row r="15" spans="1:18" x14ac:dyDescent="0.25">
      <c r="A15">
        <v>4</v>
      </c>
      <c r="H15" s="15" t="s">
        <v>13</v>
      </c>
      <c r="J15" s="16" t="s">
        <v>14</v>
      </c>
      <c r="K15" s="134"/>
      <c r="M15" s="16" t="s">
        <v>14</v>
      </c>
      <c r="N15" s="136"/>
      <c r="P15" s="11"/>
      <c r="Q15" s="126"/>
      <c r="R15" s="14" t="s">
        <v>82</v>
      </c>
    </row>
    <row r="16" spans="1:18" ht="12.75" customHeight="1" x14ac:dyDescent="0.25">
      <c r="A16">
        <v>5</v>
      </c>
      <c r="C16" s="17"/>
      <c r="D16" s="17"/>
      <c r="E16" s="17"/>
      <c r="F16" s="17"/>
      <c r="G16" s="17"/>
      <c r="H16" s="17" t="s">
        <v>15</v>
      </c>
      <c r="I16" s="17"/>
      <c r="K16" s="17"/>
      <c r="L16" s="17"/>
      <c r="N16" s="17"/>
      <c r="P16" s="11"/>
      <c r="Q16" s="18"/>
      <c r="R16" s="19"/>
    </row>
    <row r="17" spans="1:19" x14ac:dyDescent="0.25">
      <c r="A17" s="17">
        <v>6</v>
      </c>
      <c r="B17" s="17"/>
      <c r="C17" s="20" t="s">
        <v>16</v>
      </c>
      <c r="D17" s="17"/>
      <c r="E17" s="17"/>
      <c r="F17" s="17"/>
      <c r="G17" s="17"/>
      <c r="H17" s="21">
        <v>2.5499999999999998</v>
      </c>
      <c r="I17" s="22" t="s">
        <v>17</v>
      </c>
      <c r="J17" s="23">
        <v>11.1</v>
      </c>
      <c r="K17" s="24">
        <f>G51</f>
        <v>40.968250000000005</v>
      </c>
      <c r="L17" s="22" t="s">
        <v>18</v>
      </c>
      <c r="M17" s="23">
        <v>3.5</v>
      </c>
      <c r="N17" s="25">
        <f>K17*H17</f>
        <v>104.4690375</v>
      </c>
      <c r="O17" s="17"/>
      <c r="P17" s="11"/>
      <c r="Q17" s="27">
        <v>90.32</v>
      </c>
      <c r="R17" s="28">
        <f>N17-Q17</f>
        <v>14.149037500000006</v>
      </c>
    </row>
    <row r="18" spans="1:19" x14ac:dyDescent="0.25">
      <c r="A18" s="17">
        <v>7</v>
      </c>
      <c r="C18" s="17"/>
      <c r="D18" s="17"/>
      <c r="E18" s="17"/>
      <c r="F18" s="17"/>
      <c r="G18" s="17"/>
      <c r="H18" s="17"/>
      <c r="I18" s="29"/>
      <c r="J18" s="17"/>
      <c r="K18" s="17"/>
      <c r="L18" s="29"/>
      <c r="M18" s="17"/>
      <c r="N18" s="17"/>
      <c r="O18" s="17"/>
      <c r="P18" s="11"/>
      <c r="Q18" s="18"/>
      <c r="R18" s="19"/>
    </row>
    <row r="19" spans="1:19" ht="12.75" customHeight="1" x14ac:dyDescent="0.25">
      <c r="C19" s="17" t="s">
        <v>19</v>
      </c>
      <c r="D19" s="17"/>
      <c r="E19" s="17"/>
      <c r="F19" s="17"/>
      <c r="G19" s="17"/>
      <c r="H19" s="17"/>
      <c r="I19" s="29"/>
      <c r="J19" s="17"/>
      <c r="K19" s="30">
        <f>'DISTRIBUTION VARIABLE SOURCES'!I20</f>
        <v>0.38750000000000001</v>
      </c>
      <c r="L19" s="22" t="s">
        <v>20</v>
      </c>
      <c r="M19" s="23">
        <v>4.5</v>
      </c>
      <c r="N19" s="31">
        <f>N17*K19</f>
        <v>40.481752031250004</v>
      </c>
      <c r="O19" s="17"/>
      <c r="P19" s="11"/>
      <c r="Q19" s="27">
        <v>22.44</v>
      </c>
      <c r="R19" s="28">
        <f>N19-Q19</f>
        <v>18.041752031250002</v>
      </c>
      <c r="S19" s="32"/>
    </row>
    <row r="20" spans="1:19" x14ac:dyDescent="0.25">
      <c r="C20" s="17" t="s">
        <v>21</v>
      </c>
      <c r="D20" s="17"/>
      <c r="E20" s="17"/>
      <c r="F20" s="17"/>
      <c r="G20" s="17"/>
      <c r="H20" s="17"/>
      <c r="I20" s="29"/>
      <c r="J20" s="30"/>
      <c r="K20" s="30">
        <f>'DISTRIBUTION VARIABLE SOURCES'!I21</f>
        <v>0.3342</v>
      </c>
      <c r="L20" s="22" t="s">
        <v>22</v>
      </c>
      <c r="M20" s="23">
        <v>5.2</v>
      </c>
      <c r="N20" s="33">
        <f>(N17+N19)*K20</f>
        <v>48.442553861343747</v>
      </c>
      <c r="O20" s="17"/>
      <c r="P20" s="11"/>
      <c r="Q20" s="34">
        <v>39.619999999999997</v>
      </c>
      <c r="R20" s="28">
        <f>N20-Q20</f>
        <v>8.8225538613437493</v>
      </c>
      <c r="S20" s="32"/>
    </row>
    <row r="21" spans="1:19" x14ac:dyDescent="0.25">
      <c r="C21" s="17"/>
      <c r="D21" s="17"/>
      <c r="E21" s="17"/>
      <c r="F21" s="17"/>
      <c r="G21" s="17"/>
      <c r="H21" s="17"/>
      <c r="I21" s="29"/>
      <c r="J21" s="17"/>
      <c r="K21" s="17"/>
      <c r="L21" s="29"/>
      <c r="M21" s="17"/>
      <c r="N21" s="31"/>
      <c r="O21" s="17"/>
      <c r="P21" s="11"/>
      <c r="Q21" s="27"/>
      <c r="R21" s="19"/>
    </row>
    <row r="22" spans="1:19" x14ac:dyDescent="0.25">
      <c r="A22">
        <v>8</v>
      </c>
      <c r="C22" s="20" t="s">
        <v>23</v>
      </c>
      <c r="D22" s="17"/>
      <c r="E22" s="17"/>
      <c r="F22" s="17"/>
      <c r="G22" s="17"/>
      <c r="H22" s="17"/>
      <c r="I22" s="29"/>
      <c r="J22" s="17"/>
      <c r="K22" s="17"/>
      <c r="L22" s="29"/>
      <c r="M22" s="35"/>
      <c r="N22" s="25">
        <f>+N19+N20</f>
        <v>88.92430589259375</v>
      </c>
      <c r="O22" s="17"/>
      <c r="P22" s="11"/>
      <c r="Q22" s="36">
        <f>+Q19+Q20</f>
        <v>62.06</v>
      </c>
      <c r="R22" s="28">
        <f>N22-Q22</f>
        <v>26.864305892593748</v>
      </c>
    </row>
    <row r="23" spans="1:19" x14ac:dyDescent="0.25">
      <c r="A23">
        <v>9</v>
      </c>
      <c r="C23" s="17"/>
      <c r="D23" s="17"/>
      <c r="E23" s="17"/>
      <c r="F23" s="17"/>
      <c r="G23" s="17"/>
      <c r="H23" s="17"/>
      <c r="I23" s="29"/>
      <c r="J23" s="17"/>
      <c r="K23" s="17"/>
      <c r="L23" s="29"/>
      <c r="M23" s="22"/>
      <c r="N23" s="31"/>
      <c r="O23" s="17"/>
      <c r="P23" s="11"/>
      <c r="Q23" s="27"/>
      <c r="R23" s="19"/>
    </row>
    <row r="24" spans="1:19" x14ac:dyDescent="0.25">
      <c r="A24">
        <v>10</v>
      </c>
      <c r="C24" s="17"/>
      <c r="D24" s="17" t="s">
        <v>24</v>
      </c>
      <c r="E24" s="17"/>
      <c r="F24" s="17"/>
      <c r="G24" s="17"/>
      <c r="H24" s="17"/>
      <c r="I24" s="29"/>
      <c r="J24" s="17"/>
      <c r="K24" s="17"/>
      <c r="L24" s="29"/>
      <c r="M24" s="17"/>
      <c r="N24" s="37">
        <f>N17+N19+N20</f>
        <v>193.39334339259375</v>
      </c>
      <c r="O24" s="17"/>
      <c r="P24" s="11"/>
      <c r="Q24" s="27">
        <f>Q17+Q19+Q20</f>
        <v>152.38</v>
      </c>
      <c r="R24" s="28">
        <f>N24-Q24</f>
        <v>41.013343392593754</v>
      </c>
    </row>
    <row r="25" spans="1:19" x14ac:dyDescent="0.25">
      <c r="A25">
        <v>11</v>
      </c>
      <c r="C25" s="17"/>
      <c r="D25" s="17"/>
      <c r="E25" s="17"/>
      <c r="F25" s="17"/>
      <c r="G25" s="17"/>
      <c r="H25" s="17"/>
      <c r="I25" s="29"/>
      <c r="J25" s="17"/>
      <c r="K25" s="17"/>
      <c r="L25" s="29"/>
      <c r="M25" s="17"/>
      <c r="N25" s="17"/>
      <c r="O25" s="17"/>
      <c r="P25" s="11"/>
      <c r="Q25" s="18"/>
      <c r="R25" s="19"/>
    </row>
    <row r="26" spans="1:19" x14ac:dyDescent="0.25">
      <c r="A26">
        <v>12</v>
      </c>
      <c r="C26" s="20" t="s">
        <v>25</v>
      </c>
      <c r="D26" s="20"/>
      <c r="E26" s="20"/>
      <c r="F26" s="20"/>
      <c r="G26" s="20"/>
      <c r="H26" s="20"/>
      <c r="I26" s="29"/>
      <c r="J26" s="20"/>
      <c r="K26" s="38">
        <f>'DISTRIBUTION VARIABLE SOURCES'!I22</f>
        <v>0.17130000000000001</v>
      </c>
      <c r="L26" s="22" t="s">
        <v>26</v>
      </c>
      <c r="M26" s="23">
        <v>5.3</v>
      </c>
      <c r="N26" s="25">
        <f>N24*K26</f>
        <v>33.128279723151309</v>
      </c>
      <c r="O26" s="17"/>
      <c r="P26" s="11"/>
      <c r="Q26" s="36">
        <v>33.979999999999997</v>
      </c>
      <c r="R26" s="28">
        <f>N26-Q26</f>
        <v>-0.85172027684868823</v>
      </c>
      <c r="S26" s="32"/>
    </row>
    <row r="27" spans="1:19" x14ac:dyDescent="0.25">
      <c r="A27">
        <v>13</v>
      </c>
      <c r="C27" s="20"/>
      <c r="D27" s="20"/>
      <c r="E27" s="20"/>
      <c r="F27" s="20"/>
      <c r="G27" s="20"/>
      <c r="H27" s="20"/>
      <c r="I27" s="29"/>
      <c r="J27" s="20"/>
      <c r="K27" s="20"/>
      <c r="L27" s="29"/>
      <c r="M27" s="23"/>
      <c r="N27" s="25"/>
      <c r="O27" s="17"/>
      <c r="P27" s="11"/>
      <c r="Q27" s="36"/>
      <c r="R27" s="19"/>
    </row>
    <row r="28" spans="1:19" x14ac:dyDescent="0.25">
      <c r="A28">
        <v>14</v>
      </c>
      <c r="C28" s="20" t="s">
        <v>27</v>
      </c>
      <c r="D28" s="20"/>
      <c r="E28" s="20"/>
      <c r="F28" s="20"/>
      <c r="G28" s="20"/>
      <c r="H28" s="20"/>
      <c r="I28" s="29"/>
      <c r="J28" s="20"/>
      <c r="K28" s="38">
        <f>'DISTRIBUTION VARIABLE SOURCES'!I23</f>
        <v>0.25430000000000003</v>
      </c>
      <c r="L28" s="22" t="s">
        <v>28</v>
      </c>
      <c r="M28" s="23">
        <v>5.4</v>
      </c>
      <c r="N28" s="25">
        <f>N24*K28</f>
        <v>49.179927224736595</v>
      </c>
      <c r="O28" s="17"/>
      <c r="P28" s="11"/>
      <c r="Q28" s="36">
        <v>35.049999999999997</v>
      </c>
      <c r="R28" s="28">
        <f>N28-Q28</f>
        <v>14.129927224736598</v>
      </c>
    </row>
    <row r="29" spans="1:19" x14ac:dyDescent="0.25">
      <c r="A29">
        <v>15</v>
      </c>
      <c r="C29" s="20"/>
      <c r="D29" s="20"/>
      <c r="E29" s="20"/>
      <c r="F29" s="20"/>
      <c r="G29" s="20"/>
      <c r="H29" s="20"/>
      <c r="I29" s="29"/>
      <c r="J29" s="20"/>
      <c r="K29" s="20"/>
      <c r="L29" s="29"/>
      <c r="M29" s="20"/>
      <c r="N29" s="25"/>
      <c r="O29" s="17"/>
      <c r="P29" s="11"/>
      <c r="Q29" s="36"/>
      <c r="R29" s="19"/>
    </row>
    <row r="30" spans="1:19" x14ac:dyDescent="0.25">
      <c r="A30" s="17">
        <v>16</v>
      </c>
      <c r="B30" s="17"/>
      <c r="C30" s="20" t="s">
        <v>29</v>
      </c>
      <c r="D30" s="20"/>
      <c r="E30" s="20"/>
      <c r="F30" s="20"/>
      <c r="G30" s="20"/>
      <c r="H30" s="21">
        <v>1.2749999999999999</v>
      </c>
      <c r="I30" s="22" t="s">
        <v>30</v>
      </c>
      <c r="J30" s="35"/>
      <c r="K30" s="24">
        <f>G52</f>
        <v>24.258867187499998</v>
      </c>
      <c r="L30" s="22" t="s">
        <v>31</v>
      </c>
      <c r="M30" s="23">
        <v>6.1</v>
      </c>
      <c r="N30" s="39">
        <f>K30*H30</f>
        <v>30.930055664062497</v>
      </c>
      <c r="O30" s="17"/>
      <c r="P30" s="11"/>
      <c r="Q30" s="36">
        <v>27.39</v>
      </c>
      <c r="R30" s="28">
        <f>N30-Q30</f>
        <v>3.5400556640624963</v>
      </c>
    </row>
    <row r="31" spans="1:19" x14ac:dyDescent="0.25">
      <c r="A31" s="17">
        <v>17</v>
      </c>
      <c r="B31" s="17"/>
      <c r="C31" s="20"/>
      <c r="D31" s="20"/>
      <c r="E31" s="20"/>
      <c r="F31" s="20"/>
      <c r="G31" s="20"/>
      <c r="H31" s="20"/>
      <c r="I31" s="20"/>
      <c r="J31" s="20"/>
      <c r="K31" s="20"/>
      <c r="L31" s="20"/>
      <c r="M31" s="20"/>
      <c r="N31" s="20"/>
      <c r="O31" s="17"/>
      <c r="P31" s="11"/>
      <c r="Q31" s="40"/>
      <c r="R31" s="19"/>
    </row>
    <row r="32" spans="1:19" x14ac:dyDescent="0.25">
      <c r="A32" s="17">
        <v>18</v>
      </c>
      <c r="B32" s="17"/>
      <c r="C32" s="20" t="s">
        <v>32</v>
      </c>
      <c r="D32" s="20"/>
      <c r="E32" s="20"/>
      <c r="F32" s="20"/>
      <c r="G32" s="20"/>
      <c r="H32" s="20"/>
      <c r="I32" s="20"/>
      <c r="J32" s="20"/>
      <c r="K32" s="20"/>
      <c r="L32" s="20"/>
      <c r="M32" s="23">
        <v>7.7</v>
      </c>
      <c r="N32" s="41">
        <f>F53</f>
        <v>69.706800000000001</v>
      </c>
      <c r="O32" s="22" t="s">
        <v>33</v>
      </c>
      <c r="P32" s="26" t="s">
        <v>33</v>
      </c>
      <c r="Q32" s="36">
        <v>47.89</v>
      </c>
      <c r="R32" s="28">
        <f>N32-Q32</f>
        <v>21.816800000000001</v>
      </c>
    </row>
    <row r="33" spans="1:18" x14ac:dyDescent="0.25">
      <c r="A33" s="17">
        <v>19</v>
      </c>
      <c r="B33" s="17"/>
      <c r="C33" s="20"/>
      <c r="D33" s="20"/>
      <c r="E33" s="20"/>
      <c r="F33" s="20"/>
      <c r="G33" s="20"/>
      <c r="H33" s="20"/>
      <c r="I33" s="20"/>
      <c r="J33" s="20"/>
      <c r="K33" s="20"/>
      <c r="L33" s="20"/>
      <c r="M33" s="20"/>
      <c r="N33" s="42"/>
      <c r="O33" s="22"/>
      <c r="P33" s="26"/>
      <c r="Q33" s="43"/>
      <c r="R33" s="19"/>
    </row>
    <row r="34" spans="1:18" x14ac:dyDescent="0.25">
      <c r="A34">
        <v>20</v>
      </c>
      <c r="B34" s="44"/>
      <c r="C34" s="20" t="s">
        <v>34</v>
      </c>
      <c r="D34" s="20"/>
      <c r="E34" s="20"/>
      <c r="F34" s="20"/>
      <c r="G34" s="20"/>
      <c r="H34" s="20"/>
      <c r="I34" s="20"/>
      <c r="J34" s="20"/>
      <c r="K34" s="24"/>
      <c r="L34" s="20"/>
      <c r="M34" s="23">
        <v>6.3</v>
      </c>
      <c r="N34" s="45">
        <v>0</v>
      </c>
      <c r="O34" s="22" t="s">
        <v>35</v>
      </c>
      <c r="P34" s="26" t="s">
        <v>35</v>
      </c>
      <c r="Q34" s="46">
        <v>0.24</v>
      </c>
      <c r="R34" s="28">
        <f>N34-Q34</f>
        <v>-0.24</v>
      </c>
    </row>
    <row r="35" spans="1:18" x14ac:dyDescent="0.25">
      <c r="A35">
        <v>21</v>
      </c>
      <c r="H35" s="17"/>
      <c r="I35" s="17"/>
      <c r="J35" s="17"/>
      <c r="K35" s="17"/>
      <c r="L35" s="17"/>
      <c r="M35" s="17"/>
      <c r="N35" s="17"/>
      <c r="P35" s="11"/>
      <c r="Q35" s="18"/>
      <c r="R35" s="19"/>
    </row>
    <row r="36" spans="1:18" ht="13.8" thickBot="1" x14ac:dyDescent="0.3">
      <c r="A36">
        <v>20</v>
      </c>
      <c r="C36" t="s">
        <v>36</v>
      </c>
      <c r="N36" s="47">
        <f>N24+N30+N26+N28+N32</f>
        <v>376.3384060045442</v>
      </c>
      <c r="P36" s="11"/>
      <c r="Q36" s="48">
        <f>Q24+Q30+Q26+Q28+Q32</f>
        <v>296.68999999999994</v>
      </c>
      <c r="R36" s="28">
        <f>N36-Q36</f>
        <v>79.648406004544256</v>
      </c>
    </row>
    <row r="37" spans="1:18" ht="14.4" thickTop="1" thickBot="1" x14ac:dyDescent="0.3">
      <c r="N37" s="107"/>
      <c r="P37" s="17"/>
      <c r="Q37" s="50"/>
      <c r="R37" s="51">
        <f>R36/Q36</f>
        <v>0.26845665848038114</v>
      </c>
    </row>
    <row r="38" spans="1:18" x14ac:dyDescent="0.25">
      <c r="A38" t="s">
        <v>37</v>
      </c>
      <c r="B38" t="s">
        <v>38</v>
      </c>
      <c r="M38" s="52"/>
      <c r="N38" s="124"/>
      <c r="P38" s="17"/>
    </row>
    <row r="39" spans="1:18" x14ac:dyDescent="0.25">
      <c r="A39" t="s">
        <v>39</v>
      </c>
      <c r="B39" t="s">
        <v>40</v>
      </c>
      <c r="M39" s="13"/>
      <c r="N39" s="53"/>
      <c r="O39" s="3"/>
      <c r="P39" s="17"/>
    </row>
    <row r="40" spans="1:18" x14ac:dyDescent="0.25">
      <c r="A40" t="s">
        <v>41</v>
      </c>
      <c r="B40" t="s">
        <v>42</v>
      </c>
      <c r="M40" s="54"/>
      <c r="N40" s="53"/>
      <c r="O40" s="3"/>
      <c r="P40" s="17"/>
    </row>
    <row r="41" spans="1:18" x14ac:dyDescent="0.25">
      <c r="A41" s="17" t="s">
        <v>20</v>
      </c>
      <c r="B41" s="17" t="s">
        <v>43</v>
      </c>
      <c r="C41" s="17"/>
      <c r="D41" s="17"/>
      <c r="E41" s="17"/>
      <c r="F41" s="17"/>
      <c r="G41" s="17"/>
      <c r="H41" s="17"/>
      <c r="I41" s="17"/>
      <c r="J41" s="17"/>
      <c r="K41" s="17"/>
      <c r="L41" s="17"/>
      <c r="N41" s="3"/>
      <c r="P41" s="17"/>
    </row>
    <row r="42" spans="1:18" x14ac:dyDescent="0.25">
      <c r="A42" s="17" t="s">
        <v>22</v>
      </c>
      <c r="B42" s="17" t="s">
        <v>44</v>
      </c>
      <c r="C42" s="17"/>
      <c r="D42" s="17"/>
      <c r="E42" s="17"/>
      <c r="F42" s="17"/>
      <c r="G42" s="17"/>
      <c r="H42" s="17"/>
      <c r="I42" s="17"/>
      <c r="J42" s="17"/>
      <c r="K42" s="17"/>
      <c r="L42" s="17"/>
      <c r="N42" s="3"/>
      <c r="P42" s="17"/>
    </row>
    <row r="43" spans="1:18" x14ac:dyDescent="0.25">
      <c r="A43" s="17" t="s">
        <v>26</v>
      </c>
      <c r="B43" s="17" t="s">
        <v>45</v>
      </c>
      <c r="C43" s="17"/>
      <c r="D43" s="17"/>
      <c r="E43" s="17"/>
      <c r="F43" s="17"/>
      <c r="G43" s="17"/>
      <c r="H43" s="17"/>
      <c r="I43" s="17"/>
      <c r="J43" s="17"/>
      <c r="K43" s="17"/>
      <c r="L43" s="17"/>
      <c r="N43" s="3"/>
      <c r="P43" s="17"/>
    </row>
    <row r="44" spans="1:18" x14ac:dyDescent="0.25">
      <c r="A44" s="17" t="s">
        <v>28</v>
      </c>
      <c r="B44" s="17" t="s">
        <v>46</v>
      </c>
      <c r="C44" s="17"/>
      <c r="D44" s="17"/>
      <c r="E44" s="17"/>
      <c r="F44" s="17"/>
      <c r="G44" s="17"/>
      <c r="H44" s="17"/>
      <c r="I44" s="17"/>
      <c r="J44" s="17"/>
      <c r="K44" s="17"/>
      <c r="L44" s="17"/>
      <c r="N44" s="3"/>
      <c r="P44" s="17"/>
    </row>
    <row r="45" spans="1:18" x14ac:dyDescent="0.25">
      <c r="A45" s="17" t="s">
        <v>31</v>
      </c>
      <c r="B45" s="17" t="s">
        <v>47</v>
      </c>
      <c r="C45" s="17"/>
      <c r="D45" s="17"/>
      <c r="E45" s="17"/>
      <c r="F45" s="17"/>
      <c r="G45" s="17"/>
      <c r="H45" s="17"/>
      <c r="I45" s="17"/>
      <c r="J45" s="17"/>
      <c r="K45" s="17"/>
      <c r="L45" s="17"/>
      <c r="N45" s="3"/>
      <c r="P45" s="17"/>
    </row>
    <row r="46" spans="1:18" x14ac:dyDescent="0.25">
      <c r="A46" s="17" t="s">
        <v>35</v>
      </c>
      <c r="B46" s="17" t="s">
        <v>48</v>
      </c>
      <c r="C46" s="17"/>
      <c r="D46" s="17"/>
      <c r="E46" s="17"/>
      <c r="F46" s="17"/>
      <c r="G46" s="17"/>
      <c r="H46" s="17"/>
      <c r="I46" s="17"/>
      <c r="J46" s="17"/>
      <c r="K46" s="17"/>
      <c r="L46" s="17"/>
      <c r="N46" s="3"/>
      <c r="P46" s="17"/>
    </row>
    <row r="47" spans="1:18" x14ac:dyDescent="0.25">
      <c r="A47" t="s">
        <v>33</v>
      </c>
      <c r="B47" t="s">
        <v>49</v>
      </c>
      <c r="M47" s="53"/>
      <c r="P47" s="17"/>
    </row>
    <row r="48" spans="1:18" x14ac:dyDescent="0.25">
      <c r="P48" s="17"/>
    </row>
    <row r="49" spans="1:16" x14ac:dyDescent="0.25">
      <c r="B49" s="127" t="s">
        <v>50</v>
      </c>
      <c r="C49" s="128"/>
      <c r="P49" s="17"/>
    </row>
    <row r="50" spans="1:16" x14ac:dyDescent="0.25">
      <c r="A50" s="55"/>
      <c r="B50" s="55">
        <v>2016</v>
      </c>
      <c r="C50" s="56">
        <v>2017</v>
      </c>
      <c r="D50" s="121">
        <v>2015</v>
      </c>
      <c r="E50" s="121">
        <v>2016</v>
      </c>
      <c r="F50" s="122">
        <v>2017</v>
      </c>
      <c r="G50" s="122">
        <v>2018</v>
      </c>
      <c r="H50" s="57"/>
      <c r="I50" s="57"/>
      <c r="J50" s="58"/>
      <c r="P50" s="17"/>
    </row>
    <row r="51" spans="1:16" x14ac:dyDescent="0.25">
      <c r="A51" s="59" t="s">
        <v>41</v>
      </c>
      <c r="B51" s="60"/>
      <c r="C51" s="61"/>
      <c r="D51" s="62"/>
      <c r="E51" s="62"/>
      <c r="F51" s="63">
        <f>'DISTRIBUTION VARIABLE SOURCES'!G14</f>
        <v>39.775000000000006</v>
      </c>
      <c r="G51" s="63">
        <f>F51*(1+'DISTRIBUTION VARIABLE SOURCES'!G8:H8)</f>
        <v>40.968250000000005</v>
      </c>
      <c r="H51" s="3" t="s">
        <v>51</v>
      </c>
      <c r="I51" s="3"/>
      <c r="J51" s="64"/>
      <c r="P51" s="17"/>
    </row>
    <row r="52" spans="1:16" x14ac:dyDescent="0.25">
      <c r="A52" s="59" t="s">
        <v>31</v>
      </c>
      <c r="B52" s="60">
        <v>0.02</v>
      </c>
      <c r="C52" s="61">
        <v>2.5000000000000001E-2</v>
      </c>
      <c r="D52" s="62"/>
      <c r="E52" s="112">
        <f>'DISTRIBUTION VARIABLE SOURCES'!C37</f>
        <v>23.203125</v>
      </c>
      <c r="F52" s="63">
        <f>E52*(1+B52)</f>
        <v>23.667187500000001</v>
      </c>
      <c r="G52" s="63">
        <f>F52*(1+C52)</f>
        <v>24.258867187499998</v>
      </c>
      <c r="H52" s="3" t="s">
        <v>52</v>
      </c>
      <c r="I52" s="3"/>
      <c r="J52" s="64"/>
      <c r="P52" s="17"/>
    </row>
    <row r="53" spans="1:16" x14ac:dyDescent="0.25">
      <c r="A53" s="65" t="s">
        <v>33</v>
      </c>
      <c r="B53" s="66">
        <v>0.02</v>
      </c>
      <c r="C53" s="67">
        <v>0.02</v>
      </c>
      <c r="D53" s="68">
        <v>67</v>
      </c>
      <c r="E53" s="69">
        <f>(D53*$B$52)+D53</f>
        <v>68.34</v>
      </c>
      <c r="F53" s="70">
        <f>E53*(1+B53)</f>
        <v>69.706800000000001</v>
      </c>
      <c r="G53" s="70">
        <f>F53*(1+C53)</f>
        <v>71.100936000000004</v>
      </c>
      <c r="H53" s="15" t="s">
        <v>32</v>
      </c>
      <c r="I53" s="15"/>
      <c r="J53" s="71"/>
      <c r="P53" s="17"/>
    </row>
    <row r="54" spans="1:16" x14ac:dyDescent="0.25">
      <c r="A54" s="17"/>
      <c r="B54" s="17"/>
      <c r="C54" s="17"/>
      <c r="D54" s="72"/>
      <c r="E54" s="17"/>
      <c r="F54" s="17"/>
      <c r="G54" s="17"/>
      <c r="P54" s="17"/>
    </row>
    <row r="55" spans="1:16" x14ac:dyDescent="0.25">
      <c r="A55" s="17"/>
      <c r="B55" s="17"/>
      <c r="C55" s="17"/>
      <c r="D55" s="72"/>
      <c r="E55" s="17"/>
      <c r="F55" s="17"/>
      <c r="G55" s="17"/>
      <c r="P55" s="17"/>
    </row>
    <row r="56" spans="1:16" x14ac:dyDescent="0.25">
      <c r="P56" s="17"/>
    </row>
    <row r="57" spans="1:16" x14ac:dyDescent="0.25">
      <c r="P57" s="17"/>
    </row>
    <row r="58" spans="1:16" x14ac:dyDescent="0.25">
      <c r="P58" s="17"/>
    </row>
    <row r="62" spans="1:16" x14ac:dyDescent="0.25">
      <c r="N62" s="17"/>
    </row>
    <row r="93" spans="3:7" x14ac:dyDescent="0.25">
      <c r="C93" s="73"/>
      <c r="D93" s="17">
        <v>2010</v>
      </c>
      <c r="E93" s="17">
        <v>2011</v>
      </c>
      <c r="F93">
        <v>2012</v>
      </c>
      <c r="G93" s="73"/>
    </row>
    <row r="94" spans="3:7" x14ac:dyDescent="0.25">
      <c r="C94" s="73"/>
      <c r="D94" s="17"/>
      <c r="E94" s="17"/>
      <c r="G94" s="73"/>
    </row>
    <row r="95" spans="3:7" x14ac:dyDescent="0.25">
      <c r="C95" s="73"/>
      <c r="D95" s="17"/>
      <c r="E95" s="17"/>
      <c r="G95" s="73"/>
    </row>
    <row r="96" spans="3:7" x14ac:dyDescent="0.25">
      <c r="C96" s="73"/>
      <c r="D96" s="17"/>
      <c r="E96" s="17"/>
      <c r="G96" s="73"/>
    </row>
    <row r="97" spans="3:7" x14ac:dyDescent="0.25">
      <c r="C97" s="73"/>
      <c r="D97" s="17">
        <v>30.51</v>
      </c>
      <c r="E97" s="17"/>
      <c r="F97" s="17"/>
      <c r="G97" s="73"/>
    </row>
    <row r="98" spans="3:7" x14ac:dyDescent="0.25">
      <c r="C98" s="73"/>
      <c r="D98" s="17"/>
      <c r="E98" s="17"/>
      <c r="G98" s="73"/>
    </row>
    <row r="99" spans="3:7" x14ac:dyDescent="0.25">
      <c r="C99" s="73"/>
      <c r="D99" s="17">
        <v>21.2</v>
      </c>
      <c r="E99" s="17"/>
      <c r="F99" s="17"/>
      <c r="G99" s="73"/>
    </row>
    <row r="100" spans="3:7" x14ac:dyDescent="0.25">
      <c r="C100" s="73"/>
      <c r="D100" s="17"/>
      <c r="E100" s="17"/>
      <c r="G100" s="73"/>
    </row>
  </sheetData>
  <mergeCells count="6">
    <mergeCell ref="Q14:Q15"/>
    <mergeCell ref="B49:C49"/>
    <mergeCell ref="G5:O9"/>
    <mergeCell ref="A11:O11"/>
    <mergeCell ref="K14:K15"/>
    <mergeCell ref="N14:N15"/>
  </mergeCells>
  <printOptions horizontalCentered="1" verticalCentered="1"/>
  <pageMargins left="0.27" right="0.25" top="0.31" bottom="0.6" header="0.25" footer="0.17"/>
  <pageSetup scale="85" orientation="landscape" cellComments="atEnd" r:id="rId1"/>
  <headerFooter alignWithMargins="0">
    <oddFooter>&amp;L&amp;Z&amp;F
&amp;D&amp;R&amp;A</oddFooter>
  </headerFooter>
  <rowBreaks count="1" manualBreakCount="1">
    <brk id="37"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zoomScale="85" zoomScaleNormal="85" workbookViewId="0">
      <selection activeCell="A2" sqref="A2"/>
    </sheetView>
  </sheetViews>
  <sheetFormatPr defaultRowHeight="13.2" x14ac:dyDescent="0.25"/>
  <cols>
    <col min="1" max="1" width="12.88671875" customWidth="1"/>
    <col min="2" max="2" width="6.33203125" customWidth="1"/>
    <col min="3" max="3" width="8" customWidth="1"/>
    <col min="4" max="5" width="9.33203125" customWidth="1"/>
    <col min="6" max="7" width="9" customWidth="1"/>
    <col min="8" max="8" width="21.109375" customWidth="1"/>
    <col min="9" max="9" width="9.33203125" bestFit="1" customWidth="1"/>
    <col min="10" max="10" width="4.109375" customWidth="1"/>
    <col min="12" max="12" width="9.33203125" bestFit="1" customWidth="1"/>
    <col min="13" max="13" width="3.44140625" customWidth="1"/>
    <col min="15" max="15" width="11.5546875" customWidth="1"/>
    <col min="16" max="16" width="4" customWidth="1"/>
    <col min="17" max="17" width="2.44140625" customWidth="1"/>
    <col min="18" max="18" width="12.6640625" customWidth="1"/>
    <col min="19" max="19" width="11.33203125" bestFit="1" customWidth="1"/>
  </cols>
  <sheetData>
    <row r="1" spans="1:19" x14ac:dyDescent="0.25">
      <c r="A1" s="13" t="s">
        <v>90</v>
      </c>
    </row>
    <row r="2" spans="1:19" x14ac:dyDescent="0.25">
      <c r="A2" s="13" t="s">
        <v>88</v>
      </c>
    </row>
    <row r="4" spans="1:19" ht="13.8" thickBot="1" x14ac:dyDescent="0.3">
      <c r="A4" s="1" t="s">
        <v>0</v>
      </c>
      <c r="B4" s="1"/>
      <c r="C4" s="1"/>
      <c r="D4" s="1"/>
      <c r="E4" s="1"/>
      <c r="F4" s="1"/>
      <c r="G4" s="1"/>
      <c r="H4" s="1"/>
      <c r="I4" s="1" t="s">
        <v>1</v>
      </c>
      <c r="J4" s="1"/>
      <c r="K4" s="1"/>
      <c r="L4" s="1"/>
      <c r="M4" s="1"/>
      <c r="N4" s="1"/>
      <c r="O4" s="1" t="s">
        <v>53</v>
      </c>
    </row>
    <row r="5" spans="1:19" ht="12.75" customHeight="1" x14ac:dyDescent="0.25">
      <c r="A5" s="2" t="s">
        <v>2</v>
      </c>
      <c r="B5" s="2"/>
      <c r="C5" s="2"/>
      <c r="D5" s="2"/>
      <c r="E5" s="2"/>
      <c r="F5" s="2"/>
      <c r="G5" s="2"/>
      <c r="H5" s="137" t="s">
        <v>3</v>
      </c>
      <c r="I5" s="137"/>
      <c r="J5" s="137"/>
      <c r="K5" s="137"/>
      <c r="L5" s="137"/>
      <c r="M5" s="137"/>
      <c r="N5" s="137"/>
      <c r="O5" s="137"/>
      <c r="P5" s="137"/>
    </row>
    <row r="6" spans="1:19" x14ac:dyDescent="0.25">
      <c r="A6" s="3"/>
      <c r="B6" s="3"/>
      <c r="C6" s="3"/>
      <c r="D6" s="3"/>
      <c r="E6" s="3"/>
      <c r="F6" s="3"/>
      <c r="G6" s="3"/>
      <c r="H6" s="138"/>
      <c r="I6" s="138"/>
      <c r="J6" s="138"/>
      <c r="K6" s="138"/>
      <c r="L6" s="138"/>
      <c r="M6" s="138"/>
      <c r="N6" s="138"/>
      <c r="O6" s="138"/>
      <c r="P6" s="138"/>
    </row>
    <row r="7" spans="1:19" x14ac:dyDescent="0.25">
      <c r="A7" s="3" t="s">
        <v>4</v>
      </c>
      <c r="B7" s="3"/>
      <c r="C7" s="3"/>
      <c r="D7" s="3"/>
      <c r="E7" s="3"/>
      <c r="F7" s="3"/>
      <c r="G7" s="3"/>
      <c r="H7" s="138"/>
      <c r="I7" s="138"/>
      <c r="J7" s="138"/>
      <c r="K7" s="138"/>
      <c r="L7" s="138"/>
      <c r="M7" s="138"/>
      <c r="N7" s="138"/>
      <c r="O7" s="138"/>
      <c r="P7" s="138"/>
    </row>
    <row r="8" spans="1:19" x14ac:dyDescent="0.25">
      <c r="A8" s="3"/>
      <c r="B8" s="3"/>
      <c r="C8" s="3"/>
      <c r="D8" s="3"/>
      <c r="E8" s="3"/>
      <c r="F8" s="3"/>
      <c r="G8" s="3"/>
      <c r="H8" s="138"/>
      <c r="I8" s="138"/>
      <c r="J8" s="138"/>
      <c r="K8" s="138"/>
      <c r="L8" s="138"/>
      <c r="M8" s="138"/>
      <c r="N8" s="138"/>
      <c r="O8" s="138"/>
      <c r="P8" s="138"/>
    </row>
    <row r="9" spans="1:19" ht="13.8" thickBot="1" x14ac:dyDescent="0.3">
      <c r="A9" s="1" t="s">
        <v>5</v>
      </c>
      <c r="B9" s="1"/>
      <c r="C9" s="1"/>
      <c r="D9" s="1"/>
      <c r="E9" s="1"/>
      <c r="F9" s="1"/>
      <c r="G9" s="1"/>
      <c r="H9" s="139"/>
      <c r="I9" s="139"/>
      <c r="J9" s="139"/>
      <c r="K9" s="139"/>
      <c r="L9" s="139"/>
      <c r="M9" s="139"/>
      <c r="N9" s="139"/>
      <c r="O9" s="139"/>
      <c r="P9" s="139"/>
    </row>
    <row r="10" spans="1:19" ht="13.8" thickBot="1" x14ac:dyDescent="0.3">
      <c r="A10" s="4"/>
      <c r="B10" s="4"/>
      <c r="C10" s="4"/>
      <c r="D10" s="4"/>
      <c r="E10" s="4"/>
      <c r="F10" s="4"/>
      <c r="G10" s="4"/>
      <c r="H10" s="4"/>
      <c r="I10" s="4"/>
      <c r="J10" s="4"/>
      <c r="K10" s="4"/>
      <c r="L10" s="4"/>
      <c r="M10" s="4"/>
      <c r="N10" s="4"/>
      <c r="O10" s="4"/>
      <c r="P10" s="4"/>
      <c r="R10" s="5" t="s">
        <v>80</v>
      </c>
      <c r="S10" s="6"/>
    </row>
    <row r="11" spans="1:19" ht="13.8" thickBot="1" x14ac:dyDescent="0.3">
      <c r="A11" s="132" t="s">
        <v>54</v>
      </c>
      <c r="B11" s="132"/>
      <c r="C11" s="132"/>
      <c r="D11" s="132"/>
      <c r="E11" s="132"/>
      <c r="F11" s="132"/>
      <c r="G11" s="132"/>
      <c r="H11" s="132"/>
      <c r="I11" s="132"/>
      <c r="J11" s="132"/>
      <c r="K11" s="132"/>
      <c r="L11" s="132"/>
      <c r="M11" s="132"/>
      <c r="N11" s="132"/>
      <c r="O11" s="132"/>
      <c r="P11" s="132"/>
      <c r="R11" s="7"/>
      <c r="S11" s="8"/>
    </row>
    <row r="12" spans="1:19" x14ac:dyDescent="0.25">
      <c r="A12">
        <v>1</v>
      </c>
      <c r="R12" s="7"/>
      <c r="S12" s="8"/>
    </row>
    <row r="13" spans="1:19" x14ac:dyDescent="0.25">
      <c r="A13">
        <v>2</v>
      </c>
      <c r="I13" s="9" t="s">
        <v>7</v>
      </c>
      <c r="J13" s="10"/>
      <c r="K13" s="10"/>
      <c r="L13" s="9" t="s">
        <v>8</v>
      </c>
      <c r="M13" s="10"/>
      <c r="N13" s="10"/>
      <c r="O13" s="9" t="s">
        <v>9</v>
      </c>
      <c r="P13" s="10"/>
      <c r="R13" s="12" t="s">
        <v>9</v>
      </c>
      <c r="S13" s="14" t="s">
        <v>12</v>
      </c>
    </row>
    <row r="14" spans="1:19" ht="12.75" customHeight="1" x14ac:dyDescent="0.25">
      <c r="A14">
        <v>3</v>
      </c>
      <c r="C14" s="17"/>
      <c r="D14" s="17"/>
      <c r="E14" s="17"/>
      <c r="F14" s="17"/>
      <c r="G14" s="17"/>
      <c r="H14" s="17"/>
      <c r="I14" s="17"/>
      <c r="J14" s="17"/>
      <c r="K14" s="17"/>
      <c r="L14" s="140" t="s">
        <v>10</v>
      </c>
      <c r="M14" s="17"/>
      <c r="N14" s="17"/>
      <c r="O14" s="142" t="s">
        <v>83</v>
      </c>
      <c r="P14" s="17"/>
      <c r="R14" s="125">
        <v>2013</v>
      </c>
      <c r="S14" s="14" t="s">
        <v>82</v>
      </c>
    </row>
    <row r="15" spans="1:19" x14ac:dyDescent="0.25">
      <c r="A15">
        <v>4</v>
      </c>
      <c r="C15" s="17"/>
      <c r="D15" s="17"/>
      <c r="E15" s="17"/>
      <c r="F15" s="17"/>
      <c r="G15" s="17"/>
      <c r="H15" s="17"/>
      <c r="I15" s="74" t="s">
        <v>13</v>
      </c>
      <c r="J15" s="17"/>
      <c r="K15" s="16" t="s">
        <v>14</v>
      </c>
      <c r="L15" s="141"/>
      <c r="M15" s="17"/>
      <c r="N15" s="16" t="s">
        <v>14</v>
      </c>
      <c r="O15" s="143"/>
      <c r="P15" s="17"/>
      <c r="Q15" s="3"/>
      <c r="R15" s="126"/>
      <c r="S15" s="75"/>
    </row>
    <row r="16" spans="1:19" ht="12.75" customHeight="1" x14ac:dyDescent="0.25">
      <c r="A16">
        <v>5</v>
      </c>
      <c r="C16" s="17"/>
      <c r="D16" s="17"/>
      <c r="E16" s="17"/>
      <c r="F16" s="17"/>
      <c r="G16" s="17"/>
      <c r="H16" s="17"/>
      <c r="I16" s="17"/>
      <c r="J16" s="17"/>
      <c r="K16" s="17"/>
      <c r="L16" s="17"/>
      <c r="M16" s="17"/>
      <c r="N16" s="17"/>
      <c r="O16" s="17"/>
      <c r="P16" s="17"/>
      <c r="Q16" s="3"/>
      <c r="R16" s="7"/>
      <c r="S16" s="75"/>
    </row>
    <row r="17" spans="1:20" ht="12.75" customHeight="1" x14ac:dyDescent="0.25">
      <c r="A17">
        <v>6</v>
      </c>
      <c r="C17" s="20" t="s">
        <v>16</v>
      </c>
      <c r="D17" s="20"/>
      <c r="E17" s="20"/>
      <c r="F17" s="20"/>
      <c r="G17" s="20"/>
      <c r="H17" s="20"/>
      <c r="I17" s="21">
        <v>1.79</v>
      </c>
      <c r="J17" s="76" t="s">
        <v>17</v>
      </c>
      <c r="K17" s="23">
        <v>11.1</v>
      </c>
      <c r="L17" s="24">
        <f>F48</f>
        <v>39.775000000000006</v>
      </c>
      <c r="M17" s="76" t="s">
        <v>18</v>
      </c>
      <c r="N17" s="23">
        <v>3.5</v>
      </c>
      <c r="O17" s="25">
        <f>L17*I17</f>
        <v>71.197250000000011</v>
      </c>
      <c r="P17" s="17"/>
      <c r="Q17" s="3"/>
      <c r="R17" s="36">
        <v>63.4</v>
      </c>
      <c r="S17" s="77">
        <f>O17-R17</f>
        <v>7.7972500000000124</v>
      </c>
    </row>
    <row r="18" spans="1:20" x14ac:dyDescent="0.25">
      <c r="A18">
        <v>7</v>
      </c>
      <c r="C18" s="17"/>
      <c r="D18" s="17"/>
      <c r="E18" s="17"/>
      <c r="F18" s="17"/>
      <c r="G18" s="17"/>
      <c r="H18" s="17"/>
      <c r="I18" s="17"/>
      <c r="J18" s="78"/>
      <c r="K18" s="17"/>
      <c r="L18" s="17"/>
      <c r="M18" s="78"/>
      <c r="N18" s="17"/>
      <c r="O18" s="79"/>
      <c r="P18" s="17"/>
      <c r="Q18" s="3"/>
      <c r="R18" s="80"/>
      <c r="S18" s="75"/>
    </row>
    <row r="19" spans="1:20" x14ac:dyDescent="0.25">
      <c r="C19" s="17" t="s">
        <v>55</v>
      </c>
      <c r="D19" s="17"/>
      <c r="E19" s="17"/>
      <c r="F19" s="17"/>
      <c r="G19" s="17"/>
      <c r="H19" s="17"/>
      <c r="I19" s="17"/>
      <c r="J19" s="78"/>
      <c r="K19" s="23"/>
      <c r="L19" s="30">
        <f>'DISTRIBUTION VARIABLE SOURCES'!H20</f>
        <v>0.38750000000000001</v>
      </c>
      <c r="M19" s="76" t="s">
        <v>20</v>
      </c>
      <c r="N19" s="23">
        <v>4.5</v>
      </c>
      <c r="O19" s="31">
        <f>O17*L19</f>
        <v>27.588934375000004</v>
      </c>
      <c r="P19" s="17"/>
      <c r="Q19" s="3"/>
      <c r="R19" s="27">
        <v>15.75</v>
      </c>
      <c r="S19" s="77">
        <f>O19-R19</f>
        <v>11.838934375000004</v>
      </c>
      <c r="T19" s="32"/>
    </row>
    <row r="20" spans="1:20" x14ac:dyDescent="0.25">
      <c r="C20" s="17" t="s">
        <v>21</v>
      </c>
      <c r="D20" s="17"/>
      <c r="E20" s="17"/>
      <c r="F20" s="17"/>
      <c r="G20" s="17"/>
      <c r="H20" s="17"/>
      <c r="I20" s="17"/>
      <c r="J20" s="78"/>
      <c r="K20" s="23"/>
      <c r="L20" s="30">
        <f>'DISTRIBUTION VARIABLE SOURCES'!H21</f>
        <v>0.3342</v>
      </c>
      <c r="M20" s="76" t="s">
        <v>22</v>
      </c>
      <c r="N20" s="23">
        <v>5.2</v>
      </c>
      <c r="O20" s="33">
        <f>(O17+O19)*L20</f>
        <v>33.014342818125009</v>
      </c>
      <c r="P20" s="17"/>
      <c r="Q20" s="3"/>
      <c r="R20" s="34">
        <v>27.81</v>
      </c>
      <c r="S20" s="77">
        <f>O20-R20</f>
        <v>5.20434281812501</v>
      </c>
      <c r="T20" s="32"/>
    </row>
    <row r="21" spans="1:20" x14ac:dyDescent="0.25">
      <c r="C21" s="17"/>
      <c r="D21" s="17"/>
      <c r="E21" s="17"/>
      <c r="F21" s="17"/>
      <c r="G21" s="17"/>
      <c r="H21" s="17"/>
      <c r="I21" s="17"/>
      <c r="J21" s="78"/>
      <c r="K21" s="17"/>
      <c r="L21" s="30"/>
      <c r="M21" s="76"/>
      <c r="N21" s="17"/>
      <c r="O21" s="81"/>
      <c r="P21" s="17"/>
      <c r="Q21" s="3"/>
      <c r="R21" s="82"/>
      <c r="S21" s="75"/>
    </row>
    <row r="22" spans="1:20" x14ac:dyDescent="0.25">
      <c r="A22">
        <v>8</v>
      </c>
      <c r="C22" s="20" t="s">
        <v>23</v>
      </c>
      <c r="D22" s="20"/>
      <c r="E22" s="20"/>
      <c r="F22" s="20"/>
      <c r="G22" s="20"/>
      <c r="H22" s="20"/>
      <c r="I22" s="20"/>
      <c r="J22" s="78"/>
      <c r="K22" s="20"/>
      <c r="L22" s="38"/>
      <c r="M22" s="76"/>
      <c r="N22" s="35"/>
      <c r="O22" s="39">
        <f>+O19+O20</f>
        <v>60.60327719312501</v>
      </c>
      <c r="P22" s="17"/>
      <c r="Q22" s="3"/>
      <c r="R22" s="36">
        <f>+R19+R20</f>
        <v>43.56</v>
      </c>
      <c r="S22" s="77">
        <f>O22-R22</f>
        <v>17.043277193125007</v>
      </c>
    </row>
    <row r="23" spans="1:20" x14ac:dyDescent="0.25">
      <c r="A23">
        <v>9</v>
      </c>
      <c r="C23" s="17"/>
      <c r="D23" s="17"/>
      <c r="E23" s="17"/>
      <c r="F23" s="17"/>
      <c r="G23" s="17"/>
      <c r="H23" s="17"/>
      <c r="I23" s="17"/>
      <c r="J23" s="78"/>
      <c r="K23" s="17"/>
      <c r="L23" s="30"/>
      <c r="M23" s="76"/>
      <c r="N23" s="22"/>
      <c r="O23" s="37"/>
      <c r="P23" s="17"/>
      <c r="Q23" s="3"/>
      <c r="R23" s="27"/>
      <c r="S23" s="75"/>
    </row>
    <row r="24" spans="1:20" x14ac:dyDescent="0.25">
      <c r="A24">
        <v>10</v>
      </c>
      <c r="C24" s="17"/>
      <c r="D24" s="17" t="s">
        <v>24</v>
      </c>
      <c r="E24" s="17"/>
      <c r="F24" s="17"/>
      <c r="G24" s="17"/>
      <c r="H24" s="17"/>
      <c r="I24" s="17"/>
      <c r="J24" s="78"/>
      <c r="K24" s="17"/>
      <c r="L24" s="17"/>
      <c r="M24" s="78"/>
      <c r="N24" s="17"/>
      <c r="O24" s="83">
        <f>O17+O19+O20</f>
        <v>131.80052719312502</v>
      </c>
      <c r="P24" s="17"/>
      <c r="Q24" s="3"/>
      <c r="R24" s="84">
        <f>R17+R19+R20</f>
        <v>106.96000000000001</v>
      </c>
      <c r="S24" s="77">
        <f>O24-R24</f>
        <v>24.840527193125013</v>
      </c>
    </row>
    <row r="25" spans="1:20" x14ac:dyDescent="0.25">
      <c r="A25">
        <v>11</v>
      </c>
      <c r="C25" s="17"/>
      <c r="D25" s="17"/>
      <c r="E25" s="17"/>
      <c r="F25" s="17"/>
      <c r="G25" s="17"/>
      <c r="H25" s="17"/>
      <c r="I25" s="17"/>
      <c r="J25" s="78"/>
      <c r="K25" s="17"/>
      <c r="L25" s="17"/>
      <c r="M25" s="78"/>
      <c r="N25" s="17"/>
      <c r="O25" s="17"/>
      <c r="P25" s="17"/>
      <c r="Q25" s="3"/>
      <c r="R25" s="18"/>
      <c r="S25" s="75"/>
    </row>
    <row r="26" spans="1:20" x14ac:dyDescent="0.25">
      <c r="A26">
        <v>12</v>
      </c>
      <c r="C26" s="20" t="s">
        <v>25</v>
      </c>
      <c r="D26" s="20"/>
      <c r="E26" s="20"/>
      <c r="F26" s="20"/>
      <c r="G26" s="20"/>
      <c r="H26" s="20"/>
      <c r="I26" s="20"/>
      <c r="J26" s="78"/>
      <c r="K26" s="20"/>
      <c r="L26" s="38">
        <f>'DISTRIBUTION VARIABLE SOURCES'!H22</f>
        <v>0.1709</v>
      </c>
      <c r="M26" s="76" t="s">
        <v>26</v>
      </c>
      <c r="N26" s="23">
        <v>5.3</v>
      </c>
      <c r="O26" s="39">
        <f>O24*L26</f>
        <v>22.524710097305064</v>
      </c>
      <c r="P26" s="17"/>
      <c r="Q26" s="3"/>
      <c r="R26" s="36">
        <v>23.85</v>
      </c>
      <c r="S26" s="77">
        <f>O26-R26</f>
        <v>-1.3252899026949372</v>
      </c>
      <c r="T26" s="32"/>
    </row>
    <row r="27" spans="1:20" x14ac:dyDescent="0.25">
      <c r="A27">
        <v>13</v>
      </c>
      <c r="C27" s="20"/>
      <c r="D27" s="20"/>
      <c r="E27" s="20"/>
      <c r="F27" s="20"/>
      <c r="G27" s="20"/>
      <c r="H27" s="20"/>
      <c r="I27" s="20"/>
      <c r="J27" s="78"/>
      <c r="K27" s="20"/>
      <c r="L27" s="20"/>
      <c r="M27" s="78"/>
      <c r="N27" s="23"/>
      <c r="O27" s="39"/>
      <c r="P27" s="17"/>
      <c r="Q27" s="3"/>
      <c r="R27" s="36"/>
      <c r="S27" s="75"/>
    </row>
    <row r="28" spans="1:20" x14ac:dyDescent="0.25">
      <c r="A28">
        <v>14</v>
      </c>
      <c r="C28" s="20" t="s">
        <v>27</v>
      </c>
      <c r="D28" s="20"/>
      <c r="E28" s="20"/>
      <c r="F28" s="20"/>
      <c r="G28" s="20"/>
      <c r="H28" s="20"/>
      <c r="I28" s="20"/>
      <c r="J28" s="78"/>
      <c r="K28" s="20"/>
      <c r="L28" s="38">
        <f>'DISTRIBUTION VARIABLE SOURCES'!H23</f>
        <v>0.25430000000000003</v>
      </c>
      <c r="M28" s="76" t="s">
        <v>28</v>
      </c>
      <c r="N28" s="23">
        <v>5.4</v>
      </c>
      <c r="O28" s="39">
        <f>O24*L28</f>
        <v>33.516874065211695</v>
      </c>
      <c r="P28" s="17"/>
      <c r="Q28" s="3"/>
      <c r="R28" s="36">
        <v>24.6</v>
      </c>
      <c r="S28" s="77">
        <f>O28-R28</f>
        <v>8.9168740652116938</v>
      </c>
    </row>
    <row r="29" spans="1:20" x14ac:dyDescent="0.25">
      <c r="A29">
        <v>15</v>
      </c>
      <c r="C29" s="20"/>
      <c r="D29" s="20"/>
      <c r="E29" s="20"/>
      <c r="F29" s="20"/>
      <c r="G29" s="20"/>
      <c r="H29" s="20"/>
      <c r="I29" s="20"/>
      <c r="J29" s="78"/>
      <c r="K29" s="20"/>
      <c r="L29" s="20"/>
      <c r="M29" s="78"/>
      <c r="N29" s="20"/>
      <c r="O29" s="85"/>
      <c r="P29" s="17"/>
      <c r="Q29" s="3"/>
      <c r="R29" s="40"/>
      <c r="S29" s="75"/>
    </row>
    <row r="30" spans="1:20" x14ac:dyDescent="0.25">
      <c r="A30">
        <v>16</v>
      </c>
      <c r="C30" s="20" t="s">
        <v>29</v>
      </c>
      <c r="D30" s="20"/>
      <c r="E30" s="20"/>
      <c r="F30" s="20"/>
      <c r="G30" s="20"/>
      <c r="H30" s="20"/>
      <c r="I30" s="21">
        <v>0.89500000000000002</v>
      </c>
      <c r="J30" s="76" t="s">
        <v>30</v>
      </c>
      <c r="K30" s="23">
        <v>6.3</v>
      </c>
      <c r="L30" s="24">
        <f>F49</f>
        <v>23.667187500000001</v>
      </c>
      <c r="M30" s="76" t="s">
        <v>31</v>
      </c>
      <c r="N30" s="23">
        <v>6.1</v>
      </c>
      <c r="O30" s="39">
        <f>L30*I30</f>
        <v>21.182132812500001</v>
      </c>
      <c r="P30" s="17"/>
      <c r="Q30" s="3"/>
      <c r="R30" s="36">
        <v>19.22</v>
      </c>
      <c r="S30" s="77">
        <f>O30-R30</f>
        <v>1.9621328125000019</v>
      </c>
    </row>
    <row r="31" spans="1:20" x14ac:dyDescent="0.25">
      <c r="A31">
        <v>17</v>
      </c>
      <c r="C31" s="20"/>
      <c r="D31" s="20"/>
      <c r="E31" s="20"/>
      <c r="F31" s="20"/>
      <c r="G31" s="20"/>
      <c r="H31" s="20"/>
      <c r="I31" s="20"/>
      <c r="J31" s="78"/>
      <c r="K31" s="20"/>
      <c r="L31" s="20"/>
      <c r="M31" s="78"/>
      <c r="N31" s="20"/>
      <c r="O31" s="20"/>
      <c r="P31" s="17"/>
      <c r="Q31" s="3"/>
      <c r="R31" s="40"/>
      <c r="S31" s="75"/>
    </row>
    <row r="32" spans="1:20" x14ac:dyDescent="0.25">
      <c r="A32">
        <v>18</v>
      </c>
      <c r="B32" s="44"/>
      <c r="C32" s="20" t="s">
        <v>34</v>
      </c>
      <c r="D32" s="20"/>
      <c r="E32" s="20"/>
      <c r="F32" s="20"/>
      <c r="G32" s="20"/>
      <c r="H32" s="20"/>
      <c r="I32" s="20"/>
      <c r="J32" s="20"/>
      <c r="K32" s="20"/>
      <c r="L32" s="24"/>
      <c r="M32" s="35"/>
      <c r="N32" s="23">
        <v>6.3</v>
      </c>
      <c r="O32" s="45">
        <v>0</v>
      </c>
      <c r="P32" s="22" t="s">
        <v>35</v>
      </c>
      <c r="Q32" s="86" t="s">
        <v>35</v>
      </c>
      <c r="R32" s="46">
        <v>0.24</v>
      </c>
      <c r="S32" s="77">
        <f>O32-R32</f>
        <v>-0.24</v>
      </c>
    </row>
    <row r="33" spans="1:19" x14ac:dyDescent="0.25">
      <c r="A33">
        <v>19</v>
      </c>
      <c r="C33" s="17"/>
      <c r="D33" s="17"/>
      <c r="E33" s="17"/>
      <c r="F33" s="17"/>
      <c r="G33" s="17"/>
      <c r="H33" s="17"/>
      <c r="I33" s="17"/>
      <c r="J33" s="17"/>
      <c r="K33" s="17"/>
      <c r="L33" s="17"/>
      <c r="M33" s="17"/>
      <c r="N33" s="17"/>
      <c r="O33" s="17"/>
      <c r="P33" s="17"/>
      <c r="Q33" s="3"/>
      <c r="R33" s="7"/>
      <c r="S33" s="75"/>
    </row>
    <row r="34" spans="1:19" ht="13.8" thickBot="1" x14ac:dyDescent="0.3">
      <c r="A34">
        <v>18</v>
      </c>
      <c r="C34" s="17" t="s">
        <v>36</v>
      </c>
      <c r="D34" s="17"/>
      <c r="E34" s="17"/>
      <c r="F34" s="17"/>
      <c r="G34" s="17"/>
      <c r="H34" s="17"/>
      <c r="I34" s="17"/>
      <c r="J34" s="17"/>
      <c r="K34" s="17"/>
      <c r="L34" s="17"/>
      <c r="M34" s="17"/>
      <c r="N34" s="17"/>
      <c r="O34" s="87">
        <f>O24+O30+O26+O28+O32</f>
        <v>209.02424416814176</v>
      </c>
      <c r="P34" s="17"/>
      <c r="Q34" s="3"/>
      <c r="R34" s="48">
        <f>R24+R30+R26+R28+R32</f>
        <v>174.87</v>
      </c>
      <c r="S34" s="77">
        <f>O34-R34</f>
        <v>34.154244168141759</v>
      </c>
    </row>
    <row r="35" spans="1:19" ht="14.4" thickTop="1" thickBot="1" x14ac:dyDescent="0.3">
      <c r="C35" s="17"/>
      <c r="D35" s="17"/>
      <c r="E35" s="17"/>
      <c r="F35" s="17"/>
      <c r="G35" s="17"/>
      <c r="H35" s="17"/>
      <c r="I35" s="17"/>
      <c r="J35" s="17"/>
      <c r="K35" s="17"/>
      <c r="L35" s="17"/>
      <c r="M35" s="17"/>
      <c r="N35" s="17"/>
      <c r="O35" s="37"/>
      <c r="P35" s="17"/>
      <c r="Q35" s="3"/>
      <c r="R35" s="50"/>
      <c r="S35" s="51">
        <f>S34/R34</f>
        <v>0.19531219859405133</v>
      </c>
    </row>
    <row r="36" spans="1:19" x14ac:dyDescent="0.25">
      <c r="A36" t="s">
        <v>37</v>
      </c>
      <c r="B36" t="s">
        <v>56</v>
      </c>
      <c r="O36" s="3"/>
    </row>
    <row r="37" spans="1:19" x14ac:dyDescent="0.25">
      <c r="A37" t="s">
        <v>39</v>
      </c>
      <c r="B37" t="s">
        <v>40</v>
      </c>
      <c r="O37" s="3"/>
    </row>
    <row r="38" spans="1:19" x14ac:dyDescent="0.25">
      <c r="A38" t="s">
        <v>41</v>
      </c>
      <c r="B38" t="s">
        <v>42</v>
      </c>
      <c r="O38" s="3"/>
    </row>
    <row r="39" spans="1:19" x14ac:dyDescent="0.25">
      <c r="A39" s="17" t="s">
        <v>20</v>
      </c>
      <c r="B39" s="17" t="s">
        <v>43</v>
      </c>
      <c r="C39" s="17"/>
      <c r="D39" s="17"/>
      <c r="E39" s="17"/>
      <c r="F39" s="17"/>
      <c r="G39" s="17"/>
      <c r="H39" s="17"/>
      <c r="I39" s="17"/>
      <c r="J39" s="17"/>
      <c r="O39" s="3"/>
    </row>
    <row r="40" spans="1:19" x14ac:dyDescent="0.25">
      <c r="A40" s="17" t="s">
        <v>22</v>
      </c>
      <c r="B40" s="17" t="s">
        <v>44</v>
      </c>
      <c r="C40" s="17"/>
      <c r="D40" s="17"/>
      <c r="E40" s="17"/>
      <c r="F40" s="17"/>
      <c r="G40" s="17"/>
      <c r="H40" s="17"/>
      <c r="I40" s="17"/>
      <c r="J40" s="17"/>
      <c r="O40" s="3"/>
    </row>
    <row r="41" spans="1:19" x14ac:dyDescent="0.25">
      <c r="A41" s="17" t="s">
        <v>26</v>
      </c>
      <c r="B41" s="17" t="s">
        <v>45</v>
      </c>
      <c r="C41" s="17"/>
      <c r="D41" s="17"/>
      <c r="E41" s="17"/>
      <c r="F41" s="17"/>
      <c r="G41" s="17"/>
      <c r="H41" s="17"/>
      <c r="I41" s="17"/>
      <c r="J41" s="17"/>
      <c r="O41" s="3"/>
    </row>
    <row r="42" spans="1:19" x14ac:dyDescent="0.25">
      <c r="A42" s="17" t="s">
        <v>28</v>
      </c>
      <c r="B42" s="17" t="s">
        <v>46</v>
      </c>
      <c r="C42" s="17"/>
      <c r="D42" s="17"/>
      <c r="E42" s="17"/>
      <c r="F42" s="17"/>
      <c r="G42" s="17"/>
      <c r="H42" s="17"/>
      <c r="I42" s="17"/>
      <c r="J42" s="17"/>
      <c r="O42" s="3"/>
    </row>
    <row r="43" spans="1:19" x14ac:dyDescent="0.25">
      <c r="A43" s="17" t="s">
        <v>31</v>
      </c>
      <c r="B43" s="17" t="s">
        <v>47</v>
      </c>
      <c r="C43" s="17"/>
      <c r="D43" s="17"/>
      <c r="E43" s="17"/>
      <c r="F43" s="17"/>
      <c r="G43" s="17"/>
      <c r="H43" s="17"/>
      <c r="I43" s="17"/>
      <c r="J43" s="17"/>
      <c r="O43" s="3"/>
    </row>
    <row r="44" spans="1:19" x14ac:dyDescent="0.25">
      <c r="A44" s="17" t="s">
        <v>35</v>
      </c>
      <c r="B44" s="17" t="s">
        <v>48</v>
      </c>
      <c r="C44" s="17"/>
      <c r="D44" s="17"/>
      <c r="E44" s="17"/>
      <c r="F44" s="17"/>
      <c r="G44" s="17"/>
      <c r="H44" s="17"/>
      <c r="I44" s="17"/>
      <c r="J44" s="17"/>
      <c r="O44" s="3"/>
    </row>
    <row r="45" spans="1:19" x14ac:dyDescent="0.25">
      <c r="A45" s="17"/>
      <c r="B45" s="17"/>
      <c r="C45" s="17"/>
      <c r="D45" s="17"/>
      <c r="E45" s="17"/>
      <c r="F45" s="17"/>
      <c r="G45" s="17"/>
      <c r="H45" s="17"/>
      <c r="I45" s="17"/>
      <c r="J45" s="17"/>
      <c r="O45" s="3"/>
    </row>
    <row r="46" spans="1:19" x14ac:dyDescent="0.25">
      <c r="B46" s="127" t="s">
        <v>50</v>
      </c>
      <c r="C46" s="128"/>
    </row>
    <row r="47" spans="1:19" x14ac:dyDescent="0.25">
      <c r="A47" s="55"/>
      <c r="B47" s="55">
        <v>2016</v>
      </c>
      <c r="C47" s="56">
        <v>2017</v>
      </c>
      <c r="D47" s="121">
        <v>2015</v>
      </c>
      <c r="E47" s="121">
        <v>2016</v>
      </c>
      <c r="F47" s="123">
        <v>2017</v>
      </c>
      <c r="G47" s="123">
        <v>2018</v>
      </c>
      <c r="H47" s="57"/>
      <c r="I47" s="57"/>
      <c r="J47" s="58"/>
    </row>
    <row r="48" spans="1:19" x14ac:dyDescent="0.25">
      <c r="A48" s="59" t="s">
        <v>41</v>
      </c>
      <c r="B48" s="60"/>
      <c r="C48" s="61"/>
      <c r="D48" s="62"/>
      <c r="E48" s="62"/>
      <c r="F48" s="113">
        <f>'DISTRIBUTION VARIABLE SOURCES'!G14</f>
        <v>39.775000000000006</v>
      </c>
      <c r="G48" s="113">
        <f>F48*(1+'DISTRIBUTION VARIABLE SOURCES'!G8:H8)</f>
        <v>40.968250000000005</v>
      </c>
      <c r="H48" s="3" t="s">
        <v>51</v>
      </c>
      <c r="I48" s="3"/>
      <c r="J48" s="64"/>
    </row>
    <row r="49" spans="1:10" x14ac:dyDescent="0.25">
      <c r="A49" s="59" t="s">
        <v>31</v>
      </c>
      <c r="B49" s="60">
        <v>0.02</v>
      </c>
      <c r="C49" s="61">
        <v>2.5000000000000001E-2</v>
      </c>
      <c r="D49" s="62"/>
      <c r="E49" s="112">
        <f>'DISTRIBUTION VARIABLE SOURCES'!C37</f>
        <v>23.203125</v>
      </c>
      <c r="F49" s="113">
        <f>E49*(1+B49)</f>
        <v>23.667187500000001</v>
      </c>
      <c r="G49" s="113">
        <f>F49*(1+C49)</f>
        <v>24.258867187499998</v>
      </c>
      <c r="H49" s="3" t="s">
        <v>52</v>
      </c>
      <c r="I49" s="3"/>
      <c r="J49" s="64"/>
    </row>
    <row r="50" spans="1:10" x14ac:dyDescent="0.25">
      <c r="A50" s="65"/>
      <c r="B50" s="66"/>
      <c r="C50" s="67"/>
      <c r="D50" s="68"/>
      <c r="E50" s="69"/>
      <c r="F50" s="114"/>
      <c r="G50" s="114"/>
      <c r="H50" s="15"/>
      <c r="I50" s="15"/>
      <c r="J50" s="71"/>
    </row>
  </sheetData>
  <mergeCells count="6">
    <mergeCell ref="R14:R15"/>
    <mergeCell ref="B46:C46"/>
    <mergeCell ref="H5:P9"/>
    <mergeCell ref="A11:P11"/>
    <mergeCell ref="L14:L15"/>
    <mergeCell ref="O14:O15"/>
  </mergeCells>
  <printOptions horizontalCentered="1" verticalCentered="1"/>
  <pageMargins left="0.27" right="0.25" top="0.31" bottom="0.6" header="0.25" footer="0.17"/>
  <pageSetup scale="85" orientation="landscape" cellComments="atEnd" r:id="rId1"/>
  <headerFooter alignWithMargins="0">
    <oddFooter>&amp;L&amp;Z&amp;F
&amp;D&amp;R&amp;A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zoomScale="85" zoomScaleNormal="85" workbookViewId="0">
      <selection activeCell="A2" sqref="A2"/>
    </sheetView>
  </sheetViews>
  <sheetFormatPr defaultRowHeight="13.2" x14ac:dyDescent="0.25"/>
  <cols>
    <col min="1" max="1" width="12.33203125" customWidth="1"/>
    <col min="2" max="2" width="6.33203125" customWidth="1"/>
    <col min="3" max="3" width="8" customWidth="1"/>
    <col min="4" max="5" width="9.33203125" customWidth="1"/>
    <col min="6" max="7" width="9" customWidth="1"/>
    <col min="8" max="8" width="21.109375" customWidth="1"/>
    <col min="9" max="9" width="9.33203125" bestFit="1" customWidth="1"/>
    <col min="10" max="10" width="4.109375" customWidth="1"/>
    <col min="12" max="12" width="9.33203125" bestFit="1" customWidth="1"/>
    <col min="13" max="13" width="3.44140625" customWidth="1"/>
    <col min="15" max="15" width="11.5546875" customWidth="1"/>
    <col min="16" max="16" width="4" customWidth="1"/>
    <col min="17" max="17" width="2.44140625" customWidth="1"/>
    <col min="18" max="18" width="12.6640625" customWidth="1"/>
    <col min="19" max="19" width="11.33203125" bestFit="1" customWidth="1"/>
  </cols>
  <sheetData>
    <row r="1" spans="1:19" x14ac:dyDescent="0.25">
      <c r="A1" s="13" t="s">
        <v>91</v>
      </c>
    </row>
    <row r="2" spans="1:19" x14ac:dyDescent="0.25">
      <c r="A2" s="13" t="s">
        <v>88</v>
      </c>
    </row>
    <row r="4" spans="1:19" ht="13.8" thickBot="1" x14ac:dyDescent="0.3">
      <c r="A4" s="1" t="s">
        <v>0</v>
      </c>
      <c r="B4" s="1"/>
      <c r="C4" s="1"/>
      <c r="D4" s="1"/>
      <c r="E4" s="1"/>
      <c r="F4" s="1"/>
      <c r="G4" s="1"/>
      <c r="H4" s="1"/>
      <c r="I4" s="1" t="s">
        <v>1</v>
      </c>
      <c r="J4" s="1"/>
      <c r="K4" s="1"/>
      <c r="L4" s="1"/>
      <c r="M4" s="1"/>
      <c r="N4" s="1"/>
      <c r="O4" s="1" t="s">
        <v>53</v>
      </c>
    </row>
    <row r="5" spans="1:19" ht="12.75" customHeight="1" x14ac:dyDescent="0.25">
      <c r="A5" s="2" t="s">
        <v>2</v>
      </c>
      <c r="B5" s="2"/>
      <c r="C5" s="2"/>
      <c r="D5" s="2"/>
      <c r="E5" s="2"/>
      <c r="F5" s="2"/>
      <c r="G5" s="2"/>
      <c r="H5" s="137" t="s">
        <v>3</v>
      </c>
      <c r="I5" s="137"/>
      <c r="J5" s="137"/>
      <c r="K5" s="137"/>
      <c r="L5" s="137"/>
      <c r="M5" s="137"/>
      <c r="N5" s="137"/>
      <c r="O5" s="137"/>
      <c r="P5" s="137"/>
    </row>
    <row r="6" spans="1:19" x14ac:dyDescent="0.25">
      <c r="A6" s="3"/>
      <c r="B6" s="3"/>
      <c r="C6" s="3"/>
      <c r="D6" s="3"/>
      <c r="E6" s="3"/>
      <c r="F6" s="3"/>
      <c r="G6" s="3"/>
      <c r="H6" s="138"/>
      <c r="I6" s="138"/>
      <c r="J6" s="138"/>
      <c r="K6" s="138"/>
      <c r="L6" s="138"/>
      <c r="M6" s="138"/>
      <c r="N6" s="138"/>
      <c r="O6" s="138"/>
      <c r="P6" s="138"/>
    </row>
    <row r="7" spans="1:19" x14ac:dyDescent="0.25">
      <c r="A7" s="3" t="s">
        <v>4</v>
      </c>
      <c r="B7" s="3"/>
      <c r="C7" s="3"/>
      <c r="D7" s="3"/>
      <c r="E7" s="3"/>
      <c r="F7" s="3"/>
      <c r="G7" s="3"/>
      <c r="H7" s="138"/>
      <c r="I7" s="138"/>
      <c r="J7" s="138"/>
      <c r="K7" s="138"/>
      <c r="L7" s="138"/>
      <c r="M7" s="138"/>
      <c r="N7" s="138"/>
      <c r="O7" s="138"/>
      <c r="P7" s="138"/>
    </row>
    <row r="8" spans="1:19" x14ac:dyDescent="0.25">
      <c r="A8" s="3"/>
      <c r="B8" s="3"/>
      <c r="C8" s="3"/>
      <c r="D8" s="3"/>
      <c r="E8" s="3"/>
      <c r="F8" s="3"/>
      <c r="G8" s="3"/>
      <c r="H8" s="138"/>
      <c r="I8" s="138"/>
      <c r="J8" s="138"/>
      <c r="K8" s="138"/>
      <c r="L8" s="138"/>
      <c r="M8" s="138"/>
      <c r="N8" s="138"/>
      <c r="O8" s="138"/>
      <c r="P8" s="138"/>
    </row>
    <row r="9" spans="1:19" ht="13.8" thickBot="1" x14ac:dyDescent="0.3">
      <c r="A9" s="1" t="s">
        <v>5</v>
      </c>
      <c r="B9" s="1"/>
      <c r="C9" s="1"/>
      <c r="D9" s="1"/>
      <c r="E9" s="1"/>
      <c r="F9" s="1"/>
      <c r="G9" s="1"/>
      <c r="H9" s="139"/>
      <c r="I9" s="139"/>
      <c r="J9" s="139"/>
      <c r="K9" s="139"/>
      <c r="L9" s="139"/>
      <c r="M9" s="139"/>
      <c r="N9" s="139"/>
      <c r="O9" s="139"/>
      <c r="P9" s="139"/>
    </row>
    <row r="10" spans="1:19" ht="13.8" thickBot="1" x14ac:dyDescent="0.3">
      <c r="A10" s="4"/>
      <c r="B10" s="4"/>
      <c r="C10" s="4"/>
      <c r="D10" s="4"/>
      <c r="E10" s="4"/>
      <c r="F10" s="4"/>
      <c r="G10" s="4"/>
      <c r="H10" s="4"/>
      <c r="I10" s="4"/>
      <c r="J10" s="4"/>
      <c r="K10" s="4"/>
      <c r="L10" s="4"/>
      <c r="M10" s="4"/>
      <c r="N10" s="4"/>
      <c r="O10" s="4"/>
      <c r="P10" s="4"/>
      <c r="R10" s="5" t="s">
        <v>80</v>
      </c>
      <c r="S10" s="6"/>
    </row>
    <row r="11" spans="1:19" ht="13.8" thickBot="1" x14ac:dyDescent="0.3">
      <c r="A11" s="132" t="s">
        <v>54</v>
      </c>
      <c r="B11" s="132"/>
      <c r="C11" s="132"/>
      <c r="D11" s="132"/>
      <c r="E11" s="132"/>
      <c r="F11" s="132"/>
      <c r="G11" s="132"/>
      <c r="H11" s="132"/>
      <c r="I11" s="132"/>
      <c r="J11" s="132"/>
      <c r="K11" s="132"/>
      <c r="L11" s="132"/>
      <c r="M11" s="132"/>
      <c r="N11" s="132"/>
      <c r="O11" s="132"/>
      <c r="P11" s="132"/>
      <c r="R11" s="7"/>
      <c r="S11" s="8"/>
    </row>
    <row r="12" spans="1:19" x14ac:dyDescent="0.25">
      <c r="A12">
        <v>1</v>
      </c>
      <c r="R12" s="7"/>
      <c r="S12" s="8"/>
    </row>
    <row r="13" spans="1:19" x14ac:dyDescent="0.25">
      <c r="A13">
        <v>2</v>
      </c>
      <c r="I13" s="9" t="s">
        <v>7</v>
      </c>
      <c r="J13" s="10"/>
      <c r="K13" s="10"/>
      <c r="L13" s="9" t="s">
        <v>8</v>
      </c>
      <c r="M13" s="10"/>
      <c r="N13" s="10"/>
      <c r="O13" s="9" t="s">
        <v>9</v>
      </c>
      <c r="P13" s="10"/>
      <c r="R13" s="12" t="s">
        <v>9</v>
      </c>
      <c r="S13" s="14" t="s">
        <v>12</v>
      </c>
    </row>
    <row r="14" spans="1:19" ht="12.75" customHeight="1" x14ac:dyDescent="0.25">
      <c r="A14">
        <v>3</v>
      </c>
      <c r="C14" s="17"/>
      <c r="D14" s="17"/>
      <c r="E14" s="17"/>
      <c r="F14" s="17"/>
      <c r="G14" s="17"/>
      <c r="H14" s="17"/>
      <c r="I14" s="17"/>
      <c r="J14" s="17"/>
      <c r="K14" s="17"/>
      <c r="L14" s="140" t="s">
        <v>10</v>
      </c>
      <c r="M14" s="17"/>
      <c r="N14" s="17"/>
      <c r="O14" s="142" t="s">
        <v>86</v>
      </c>
      <c r="P14" s="17"/>
      <c r="R14" s="125">
        <v>2013</v>
      </c>
      <c r="S14" s="14" t="s">
        <v>82</v>
      </c>
    </row>
    <row r="15" spans="1:19" x14ac:dyDescent="0.25">
      <c r="A15">
        <v>4</v>
      </c>
      <c r="C15" s="17"/>
      <c r="D15" s="17"/>
      <c r="E15" s="17"/>
      <c r="F15" s="17"/>
      <c r="G15" s="17"/>
      <c r="H15" s="17"/>
      <c r="I15" s="74" t="s">
        <v>13</v>
      </c>
      <c r="J15" s="17"/>
      <c r="K15" s="16" t="s">
        <v>14</v>
      </c>
      <c r="L15" s="141"/>
      <c r="M15" s="17"/>
      <c r="N15" s="16" t="s">
        <v>14</v>
      </c>
      <c r="O15" s="143"/>
      <c r="P15" s="17"/>
      <c r="Q15" s="3"/>
      <c r="R15" s="126"/>
      <c r="S15" s="75"/>
    </row>
    <row r="16" spans="1:19" ht="12.75" customHeight="1" x14ac:dyDescent="0.25">
      <c r="A16">
        <v>5</v>
      </c>
      <c r="C16" s="17"/>
      <c r="D16" s="17"/>
      <c r="E16" s="17"/>
      <c r="F16" s="17"/>
      <c r="G16" s="17"/>
      <c r="H16" s="17"/>
      <c r="I16" s="17"/>
      <c r="J16" s="17"/>
      <c r="K16" s="17"/>
      <c r="L16" s="17"/>
      <c r="M16" s="17"/>
      <c r="N16" s="17"/>
      <c r="O16" s="17"/>
      <c r="P16" s="17"/>
      <c r="Q16" s="3"/>
      <c r="R16" s="7"/>
      <c r="S16" s="75"/>
    </row>
    <row r="17" spans="1:20" ht="12.75" customHeight="1" x14ac:dyDescent="0.25">
      <c r="A17">
        <v>6</v>
      </c>
      <c r="C17" s="20" t="s">
        <v>16</v>
      </c>
      <c r="D17" s="20"/>
      <c r="E17" s="20"/>
      <c r="F17" s="20"/>
      <c r="G17" s="20"/>
      <c r="H17" s="20"/>
      <c r="I17" s="21">
        <v>1.79</v>
      </c>
      <c r="J17" s="76" t="s">
        <v>17</v>
      </c>
      <c r="K17" s="23">
        <v>11.1</v>
      </c>
      <c r="L17" s="24">
        <f>G48</f>
        <v>40.968250000000005</v>
      </c>
      <c r="M17" s="76" t="s">
        <v>18</v>
      </c>
      <c r="N17" s="23">
        <v>3.5</v>
      </c>
      <c r="O17" s="25">
        <f>L17*I17</f>
        <v>73.333167500000016</v>
      </c>
      <c r="P17" s="17"/>
      <c r="Q17" s="3"/>
      <c r="R17" s="36">
        <v>63.4</v>
      </c>
      <c r="S17" s="77">
        <f>O17-R17</f>
        <v>9.9331675000000175</v>
      </c>
    </row>
    <row r="18" spans="1:20" x14ac:dyDescent="0.25">
      <c r="A18">
        <v>7</v>
      </c>
      <c r="C18" s="17"/>
      <c r="D18" s="17"/>
      <c r="E18" s="17"/>
      <c r="F18" s="17"/>
      <c r="G18" s="17"/>
      <c r="H18" s="17"/>
      <c r="I18" s="17"/>
      <c r="J18" s="78"/>
      <c r="K18" s="17"/>
      <c r="L18" s="17"/>
      <c r="M18" s="78"/>
      <c r="N18" s="17"/>
      <c r="O18" s="79"/>
      <c r="P18" s="17"/>
      <c r="Q18" s="3"/>
      <c r="R18" s="80"/>
      <c r="S18" s="75"/>
    </row>
    <row r="19" spans="1:20" x14ac:dyDescent="0.25">
      <c r="C19" s="17" t="s">
        <v>55</v>
      </c>
      <c r="D19" s="17"/>
      <c r="E19" s="17"/>
      <c r="F19" s="17"/>
      <c r="G19" s="17"/>
      <c r="H19" s="17"/>
      <c r="I19" s="17"/>
      <c r="J19" s="78"/>
      <c r="K19" s="23"/>
      <c r="L19" s="30">
        <f>'DISTRIBUTION VARIABLE SOURCES'!I20</f>
        <v>0.38750000000000001</v>
      </c>
      <c r="M19" s="76" t="s">
        <v>20</v>
      </c>
      <c r="N19" s="23">
        <v>4.5</v>
      </c>
      <c r="O19" s="31">
        <f>O17*L19</f>
        <v>28.416602406250007</v>
      </c>
      <c r="P19" s="17"/>
      <c r="Q19" s="3"/>
      <c r="R19" s="27">
        <v>15.75</v>
      </c>
      <c r="S19" s="77">
        <f>O19-R19</f>
        <v>12.666602406250007</v>
      </c>
      <c r="T19" s="32"/>
    </row>
    <row r="20" spans="1:20" x14ac:dyDescent="0.25">
      <c r="C20" s="17" t="s">
        <v>21</v>
      </c>
      <c r="D20" s="17"/>
      <c r="E20" s="17"/>
      <c r="F20" s="17"/>
      <c r="G20" s="17"/>
      <c r="H20" s="17"/>
      <c r="I20" s="17"/>
      <c r="J20" s="78"/>
      <c r="K20" s="23"/>
      <c r="L20" s="30">
        <f>'DISTRIBUTION VARIABLE SOURCES'!I21</f>
        <v>0.3342</v>
      </c>
      <c r="M20" s="76" t="s">
        <v>22</v>
      </c>
      <c r="N20" s="23">
        <v>5.2</v>
      </c>
      <c r="O20" s="33">
        <f>(O17+O19)*L20</f>
        <v>34.004773102668757</v>
      </c>
      <c r="P20" s="17"/>
      <c r="Q20" s="3"/>
      <c r="R20" s="34">
        <v>27.81</v>
      </c>
      <c r="S20" s="77">
        <f>O20-R20</f>
        <v>6.1947731026687585</v>
      </c>
      <c r="T20" s="32"/>
    </row>
    <row r="21" spans="1:20" x14ac:dyDescent="0.25">
      <c r="C21" s="17"/>
      <c r="D21" s="17"/>
      <c r="E21" s="17"/>
      <c r="F21" s="17"/>
      <c r="G21" s="17"/>
      <c r="H21" s="17"/>
      <c r="I21" s="17"/>
      <c r="J21" s="78"/>
      <c r="K21" s="17"/>
      <c r="L21" s="30"/>
      <c r="M21" s="76"/>
      <c r="N21" s="17"/>
      <c r="O21" s="81"/>
      <c r="P21" s="17"/>
      <c r="Q21" s="3"/>
      <c r="R21" s="82"/>
      <c r="S21" s="75"/>
    </row>
    <row r="22" spans="1:20" x14ac:dyDescent="0.25">
      <c r="A22">
        <v>8</v>
      </c>
      <c r="C22" s="20" t="s">
        <v>23</v>
      </c>
      <c r="D22" s="20"/>
      <c r="E22" s="20"/>
      <c r="F22" s="20"/>
      <c r="G22" s="20"/>
      <c r="H22" s="20"/>
      <c r="I22" s="20"/>
      <c r="J22" s="78"/>
      <c r="K22" s="20"/>
      <c r="L22" s="38"/>
      <c r="M22" s="76"/>
      <c r="N22" s="35"/>
      <c r="O22" s="39">
        <f>+O19+O20</f>
        <v>62.421375508918764</v>
      </c>
      <c r="P22" s="17"/>
      <c r="Q22" s="3"/>
      <c r="R22" s="36">
        <f>+R19+R20</f>
        <v>43.56</v>
      </c>
      <c r="S22" s="77">
        <f>O22-R22</f>
        <v>18.861375508918762</v>
      </c>
    </row>
    <row r="23" spans="1:20" x14ac:dyDescent="0.25">
      <c r="A23">
        <v>9</v>
      </c>
      <c r="C23" s="17"/>
      <c r="D23" s="17"/>
      <c r="E23" s="17"/>
      <c r="F23" s="17"/>
      <c r="G23" s="17"/>
      <c r="H23" s="17"/>
      <c r="I23" s="17"/>
      <c r="J23" s="78"/>
      <c r="K23" s="17"/>
      <c r="L23" s="30"/>
      <c r="M23" s="76"/>
      <c r="N23" s="22"/>
      <c r="O23" s="37"/>
      <c r="P23" s="17"/>
      <c r="Q23" s="3"/>
      <c r="R23" s="27"/>
      <c r="S23" s="75"/>
    </row>
    <row r="24" spans="1:20" x14ac:dyDescent="0.25">
      <c r="A24">
        <v>10</v>
      </c>
      <c r="C24" s="17"/>
      <c r="D24" s="17" t="s">
        <v>24</v>
      </c>
      <c r="E24" s="17"/>
      <c r="F24" s="17"/>
      <c r="G24" s="17"/>
      <c r="H24" s="17"/>
      <c r="I24" s="17"/>
      <c r="J24" s="78"/>
      <c r="K24" s="17"/>
      <c r="L24" s="17"/>
      <c r="M24" s="78"/>
      <c r="N24" s="17"/>
      <c r="O24" s="83">
        <f>O17+O19+O20</f>
        <v>135.75454300891877</v>
      </c>
      <c r="P24" s="17"/>
      <c r="Q24" s="3"/>
      <c r="R24" s="84">
        <f>R17+R19+R20</f>
        <v>106.96000000000001</v>
      </c>
      <c r="S24" s="77">
        <f>O24-R24</f>
        <v>28.794543008918765</v>
      </c>
    </row>
    <row r="25" spans="1:20" x14ac:dyDescent="0.25">
      <c r="A25">
        <v>11</v>
      </c>
      <c r="C25" s="17"/>
      <c r="D25" s="17"/>
      <c r="E25" s="17"/>
      <c r="F25" s="17"/>
      <c r="G25" s="17"/>
      <c r="H25" s="17"/>
      <c r="I25" s="17"/>
      <c r="J25" s="78"/>
      <c r="K25" s="17"/>
      <c r="L25" s="17"/>
      <c r="M25" s="78"/>
      <c r="N25" s="17"/>
      <c r="O25" s="17"/>
      <c r="P25" s="17"/>
      <c r="Q25" s="3"/>
      <c r="R25" s="18"/>
      <c r="S25" s="75"/>
    </row>
    <row r="26" spans="1:20" x14ac:dyDescent="0.25">
      <c r="A26">
        <v>12</v>
      </c>
      <c r="C26" s="20" t="s">
        <v>25</v>
      </c>
      <c r="D26" s="20"/>
      <c r="E26" s="20"/>
      <c r="F26" s="20"/>
      <c r="G26" s="20"/>
      <c r="H26" s="20"/>
      <c r="I26" s="20"/>
      <c r="J26" s="78"/>
      <c r="K26" s="20"/>
      <c r="L26" s="38">
        <f>'DISTRIBUTION VARIABLE SOURCES'!I22</f>
        <v>0.17130000000000001</v>
      </c>
      <c r="M26" s="76" t="s">
        <v>26</v>
      </c>
      <c r="N26" s="23">
        <v>5.3</v>
      </c>
      <c r="O26" s="39">
        <f>O24*L26</f>
        <v>23.254753217427787</v>
      </c>
      <c r="P26" s="17"/>
      <c r="Q26" s="3"/>
      <c r="R26" s="36">
        <v>23.85</v>
      </c>
      <c r="S26" s="77">
        <f>O26-R26</f>
        <v>-0.59524678257221453</v>
      </c>
      <c r="T26" s="32"/>
    </row>
    <row r="27" spans="1:20" x14ac:dyDescent="0.25">
      <c r="A27">
        <v>13</v>
      </c>
      <c r="C27" s="20"/>
      <c r="D27" s="20"/>
      <c r="E27" s="20"/>
      <c r="F27" s="20"/>
      <c r="G27" s="20"/>
      <c r="H27" s="20"/>
      <c r="I27" s="20"/>
      <c r="J27" s="78"/>
      <c r="K27" s="20"/>
      <c r="L27" s="20"/>
      <c r="M27" s="78"/>
      <c r="N27" s="23"/>
      <c r="O27" s="39"/>
      <c r="P27" s="17"/>
      <c r="Q27" s="3"/>
      <c r="R27" s="36"/>
      <c r="S27" s="75"/>
    </row>
    <row r="28" spans="1:20" x14ac:dyDescent="0.25">
      <c r="A28">
        <v>14</v>
      </c>
      <c r="C28" s="20" t="s">
        <v>27</v>
      </c>
      <c r="D28" s="20"/>
      <c r="E28" s="20"/>
      <c r="F28" s="20"/>
      <c r="G28" s="20"/>
      <c r="H28" s="20"/>
      <c r="I28" s="20"/>
      <c r="J28" s="78"/>
      <c r="K28" s="20"/>
      <c r="L28" s="38">
        <f>'DISTRIBUTION VARIABLE SOURCES'!I23</f>
        <v>0.25430000000000003</v>
      </c>
      <c r="M28" s="76" t="s">
        <v>28</v>
      </c>
      <c r="N28" s="23">
        <v>5.4</v>
      </c>
      <c r="O28" s="39">
        <f>O24*L28</f>
        <v>34.522380287168048</v>
      </c>
      <c r="P28" s="17"/>
      <c r="Q28" s="3"/>
      <c r="R28" s="36">
        <v>24.6</v>
      </c>
      <c r="S28" s="77">
        <f>O28-R28</f>
        <v>9.9223802871680462</v>
      </c>
    </row>
    <row r="29" spans="1:20" x14ac:dyDescent="0.25">
      <c r="A29">
        <v>15</v>
      </c>
      <c r="C29" s="20"/>
      <c r="D29" s="20"/>
      <c r="E29" s="20"/>
      <c r="F29" s="20"/>
      <c r="G29" s="20"/>
      <c r="H29" s="20"/>
      <c r="I29" s="20"/>
      <c r="J29" s="78"/>
      <c r="K29" s="20"/>
      <c r="L29" s="20"/>
      <c r="M29" s="78"/>
      <c r="N29" s="20"/>
      <c r="O29" s="85"/>
      <c r="P29" s="17"/>
      <c r="Q29" s="3"/>
      <c r="R29" s="40"/>
      <c r="S29" s="75"/>
    </row>
    <row r="30" spans="1:20" x14ac:dyDescent="0.25">
      <c r="A30">
        <v>16</v>
      </c>
      <c r="C30" s="20" t="s">
        <v>29</v>
      </c>
      <c r="D30" s="20"/>
      <c r="E30" s="20"/>
      <c r="F30" s="20"/>
      <c r="G30" s="20"/>
      <c r="H30" s="20"/>
      <c r="I30" s="21">
        <v>0.89500000000000002</v>
      </c>
      <c r="J30" s="76" t="s">
        <v>30</v>
      </c>
      <c r="K30" s="23">
        <v>6.3</v>
      </c>
      <c r="L30" s="24">
        <f>G49</f>
        <v>24.258867187499998</v>
      </c>
      <c r="M30" s="76" t="s">
        <v>31</v>
      </c>
      <c r="N30" s="23">
        <v>6.1</v>
      </c>
      <c r="O30" s="39">
        <f>L30*I30</f>
        <v>21.711686132812499</v>
      </c>
      <c r="P30" s="17"/>
      <c r="Q30" s="3"/>
      <c r="R30" s="36">
        <v>19.22</v>
      </c>
      <c r="S30" s="77">
        <f>O30-R30</f>
        <v>2.4916861328125002</v>
      </c>
    </row>
    <row r="31" spans="1:20" x14ac:dyDescent="0.25">
      <c r="A31">
        <v>17</v>
      </c>
      <c r="C31" s="20"/>
      <c r="D31" s="20"/>
      <c r="E31" s="20"/>
      <c r="F31" s="20"/>
      <c r="G31" s="20"/>
      <c r="H31" s="20"/>
      <c r="I31" s="20"/>
      <c r="J31" s="78"/>
      <c r="K31" s="20"/>
      <c r="L31" s="20"/>
      <c r="M31" s="78"/>
      <c r="N31" s="20"/>
      <c r="O31" s="20"/>
      <c r="P31" s="17"/>
      <c r="Q31" s="3"/>
      <c r="R31" s="40"/>
      <c r="S31" s="75"/>
    </row>
    <row r="32" spans="1:20" x14ac:dyDescent="0.25">
      <c r="A32">
        <v>18</v>
      </c>
      <c r="B32" s="44"/>
      <c r="C32" s="20" t="s">
        <v>34</v>
      </c>
      <c r="D32" s="20"/>
      <c r="E32" s="20"/>
      <c r="F32" s="20"/>
      <c r="G32" s="20"/>
      <c r="H32" s="20"/>
      <c r="I32" s="20"/>
      <c r="J32" s="20"/>
      <c r="K32" s="20"/>
      <c r="L32" s="24"/>
      <c r="M32" s="35"/>
      <c r="N32" s="23">
        <v>6.3</v>
      </c>
      <c r="O32" s="45">
        <v>0</v>
      </c>
      <c r="P32" s="22" t="s">
        <v>35</v>
      </c>
      <c r="Q32" s="86" t="s">
        <v>35</v>
      </c>
      <c r="R32" s="46">
        <v>0.24</v>
      </c>
      <c r="S32" s="77">
        <f>O32-R32</f>
        <v>-0.24</v>
      </c>
    </row>
    <row r="33" spans="1:19" x14ac:dyDescent="0.25">
      <c r="A33">
        <v>19</v>
      </c>
      <c r="C33" s="17"/>
      <c r="D33" s="17"/>
      <c r="E33" s="17"/>
      <c r="F33" s="17"/>
      <c r="G33" s="17"/>
      <c r="H33" s="17"/>
      <c r="I33" s="17"/>
      <c r="J33" s="17"/>
      <c r="K33" s="17"/>
      <c r="L33" s="17"/>
      <c r="M33" s="17"/>
      <c r="N33" s="17"/>
      <c r="O33" s="17"/>
      <c r="P33" s="17"/>
      <c r="Q33" s="3"/>
      <c r="R33" s="7"/>
      <c r="S33" s="75"/>
    </row>
    <row r="34" spans="1:19" ht="13.8" thickBot="1" x14ac:dyDescent="0.3">
      <c r="A34">
        <v>18</v>
      </c>
      <c r="C34" s="17" t="s">
        <v>36</v>
      </c>
      <c r="D34" s="17"/>
      <c r="E34" s="17"/>
      <c r="F34" s="17"/>
      <c r="G34" s="17"/>
      <c r="H34" s="17"/>
      <c r="I34" s="17"/>
      <c r="J34" s="17"/>
      <c r="K34" s="17"/>
      <c r="L34" s="17"/>
      <c r="M34" s="17"/>
      <c r="N34" s="17"/>
      <c r="O34" s="87">
        <f>O24+O30+O26+O28+O32</f>
        <v>215.24336264632711</v>
      </c>
      <c r="P34" s="17"/>
      <c r="Q34" s="3"/>
      <c r="R34" s="48">
        <f>R24+R30+R26+R28+R32</f>
        <v>174.87</v>
      </c>
      <c r="S34" s="77">
        <f>O34-R34</f>
        <v>40.373362646327109</v>
      </c>
    </row>
    <row r="35" spans="1:19" ht="14.4" thickTop="1" thickBot="1" x14ac:dyDescent="0.3">
      <c r="C35" s="17"/>
      <c r="D35" s="17"/>
      <c r="E35" s="17"/>
      <c r="F35" s="17"/>
      <c r="G35" s="17"/>
      <c r="H35" s="17"/>
      <c r="I35" s="17"/>
      <c r="J35" s="17"/>
      <c r="K35" s="17"/>
      <c r="L35" s="17"/>
      <c r="M35" s="17"/>
      <c r="N35" s="17"/>
      <c r="O35" s="37"/>
      <c r="P35" s="17"/>
      <c r="Q35" s="3"/>
      <c r="R35" s="50"/>
      <c r="S35" s="51">
        <f>S34/R34</f>
        <v>0.23087643761838569</v>
      </c>
    </row>
    <row r="36" spans="1:19" x14ac:dyDescent="0.25">
      <c r="A36" t="s">
        <v>37</v>
      </c>
      <c r="B36" t="s">
        <v>56</v>
      </c>
      <c r="O36" s="3"/>
    </row>
    <row r="37" spans="1:19" x14ac:dyDescent="0.25">
      <c r="A37" t="s">
        <v>39</v>
      </c>
      <c r="B37" t="s">
        <v>40</v>
      </c>
      <c r="O37" s="3"/>
    </row>
    <row r="38" spans="1:19" x14ac:dyDescent="0.25">
      <c r="A38" t="s">
        <v>41</v>
      </c>
      <c r="B38" t="s">
        <v>42</v>
      </c>
      <c r="O38" s="3"/>
    </row>
    <row r="39" spans="1:19" x14ac:dyDescent="0.25">
      <c r="A39" s="17" t="s">
        <v>20</v>
      </c>
      <c r="B39" s="17" t="s">
        <v>43</v>
      </c>
      <c r="C39" s="17"/>
      <c r="D39" s="17"/>
      <c r="E39" s="17"/>
      <c r="F39" s="17"/>
      <c r="G39" s="17"/>
      <c r="H39" s="17"/>
      <c r="I39" s="17"/>
      <c r="J39" s="17"/>
      <c r="O39" s="3"/>
    </row>
    <row r="40" spans="1:19" x14ac:dyDescent="0.25">
      <c r="A40" s="17" t="s">
        <v>22</v>
      </c>
      <c r="B40" s="17" t="s">
        <v>44</v>
      </c>
      <c r="C40" s="17"/>
      <c r="D40" s="17"/>
      <c r="E40" s="17"/>
      <c r="F40" s="17"/>
      <c r="G40" s="17"/>
      <c r="H40" s="17"/>
      <c r="I40" s="17"/>
      <c r="J40" s="17"/>
      <c r="O40" s="3"/>
    </row>
    <row r="41" spans="1:19" x14ac:dyDescent="0.25">
      <c r="A41" s="17" t="s">
        <v>26</v>
      </c>
      <c r="B41" s="17" t="s">
        <v>45</v>
      </c>
      <c r="C41" s="17"/>
      <c r="D41" s="17"/>
      <c r="E41" s="17"/>
      <c r="F41" s="17"/>
      <c r="G41" s="17"/>
      <c r="H41" s="17"/>
      <c r="I41" s="17"/>
      <c r="J41" s="17"/>
      <c r="O41" s="3"/>
    </row>
    <row r="42" spans="1:19" x14ac:dyDescent="0.25">
      <c r="A42" s="17" t="s">
        <v>28</v>
      </c>
      <c r="B42" s="17" t="s">
        <v>46</v>
      </c>
      <c r="C42" s="17"/>
      <c r="D42" s="17"/>
      <c r="E42" s="17"/>
      <c r="F42" s="17"/>
      <c r="G42" s="17"/>
      <c r="H42" s="17"/>
      <c r="I42" s="17"/>
      <c r="J42" s="17"/>
      <c r="O42" s="3"/>
    </row>
    <row r="43" spans="1:19" x14ac:dyDescent="0.25">
      <c r="A43" s="17" t="s">
        <v>31</v>
      </c>
      <c r="B43" s="17" t="s">
        <v>47</v>
      </c>
      <c r="C43" s="17"/>
      <c r="D43" s="17"/>
      <c r="E43" s="17"/>
      <c r="F43" s="17"/>
      <c r="G43" s="17"/>
      <c r="H43" s="17"/>
      <c r="I43" s="17"/>
      <c r="J43" s="17"/>
      <c r="O43" s="3"/>
    </row>
    <row r="44" spans="1:19" x14ac:dyDescent="0.25">
      <c r="A44" s="17" t="s">
        <v>35</v>
      </c>
      <c r="B44" s="17" t="s">
        <v>48</v>
      </c>
      <c r="C44" s="17"/>
      <c r="D44" s="17"/>
      <c r="E44" s="17"/>
      <c r="F44" s="17"/>
      <c r="G44" s="17"/>
      <c r="H44" s="17"/>
      <c r="I44" s="17"/>
      <c r="J44" s="17"/>
      <c r="O44" s="3"/>
    </row>
    <row r="45" spans="1:19" x14ac:dyDescent="0.25">
      <c r="A45" s="17"/>
      <c r="B45" s="17"/>
      <c r="C45" s="17"/>
      <c r="D45" s="17"/>
      <c r="E45" s="17"/>
      <c r="F45" s="17"/>
      <c r="G45" s="17"/>
      <c r="H45" s="17"/>
      <c r="I45" s="17"/>
      <c r="J45" s="17"/>
      <c r="O45" s="3"/>
    </row>
    <row r="46" spans="1:19" x14ac:dyDescent="0.25">
      <c r="B46" s="127" t="s">
        <v>50</v>
      </c>
      <c r="C46" s="128"/>
    </row>
    <row r="47" spans="1:19" x14ac:dyDescent="0.25">
      <c r="A47" s="55"/>
      <c r="B47" s="55">
        <v>2016</v>
      </c>
      <c r="C47" s="56">
        <v>2017</v>
      </c>
      <c r="D47" s="121">
        <v>2015</v>
      </c>
      <c r="E47" s="121">
        <v>2016</v>
      </c>
      <c r="F47" s="123">
        <v>2017</v>
      </c>
      <c r="G47" s="123">
        <v>2018</v>
      </c>
      <c r="H47" s="57"/>
      <c r="I47" s="57"/>
      <c r="J47" s="58"/>
    </row>
    <row r="48" spans="1:19" x14ac:dyDescent="0.25">
      <c r="A48" s="59" t="s">
        <v>41</v>
      </c>
      <c r="B48" s="60"/>
      <c r="C48" s="61"/>
      <c r="D48" s="62"/>
      <c r="E48" s="62"/>
      <c r="F48" s="113">
        <f>'DISTRIBUTION VARIABLE SOURCES'!G14</f>
        <v>39.775000000000006</v>
      </c>
      <c r="G48" s="113">
        <f>F48*(1+'DISTRIBUTION VARIABLE SOURCES'!G8:H8)</f>
        <v>40.968250000000005</v>
      </c>
      <c r="H48" s="3" t="s">
        <v>51</v>
      </c>
      <c r="I48" s="3"/>
      <c r="J48" s="64"/>
    </row>
    <row r="49" spans="1:10" x14ac:dyDescent="0.25">
      <c r="A49" s="59" t="s">
        <v>31</v>
      </c>
      <c r="B49" s="60">
        <v>0.02</v>
      </c>
      <c r="C49" s="61">
        <v>2.5000000000000001E-2</v>
      </c>
      <c r="D49" s="62"/>
      <c r="E49" s="112">
        <f>'DISTRIBUTION VARIABLE SOURCES'!C37</f>
        <v>23.203125</v>
      </c>
      <c r="F49" s="113">
        <f>E49*(1+B49)</f>
        <v>23.667187500000001</v>
      </c>
      <c r="G49" s="113">
        <f>F49*(1+C49)</f>
        <v>24.258867187499998</v>
      </c>
      <c r="H49" s="3" t="s">
        <v>52</v>
      </c>
      <c r="I49" s="3"/>
      <c r="J49" s="64"/>
    </row>
    <row r="50" spans="1:10" x14ac:dyDescent="0.25">
      <c r="A50" s="65"/>
      <c r="B50" s="66"/>
      <c r="C50" s="67"/>
      <c r="D50" s="68"/>
      <c r="E50" s="69"/>
      <c r="F50" s="114"/>
      <c r="G50" s="114"/>
      <c r="H50" s="15"/>
      <c r="I50" s="15"/>
      <c r="J50" s="71"/>
    </row>
  </sheetData>
  <mergeCells count="6">
    <mergeCell ref="R14:R15"/>
    <mergeCell ref="B46:C46"/>
    <mergeCell ref="H5:P9"/>
    <mergeCell ref="A11:P11"/>
    <mergeCell ref="L14:L15"/>
    <mergeCell ref="O14:O15"/>
  </mergeCells>
  <printOptions horizontalCentered="1" verticalCentered="1"/>
  <pageMargins left="0.27" right="0.25" top="0.31" bottom="0.6" header="0.25" footer="0.17"/>
  <pageSetup scale="85" orientation="landscape" cellComments="atEnd" r:id="rId1"/>
  <headerFooter alignWithMargins="0">
    <oddFooter>&amp;L&amp;Z&amp;F
&amp;D&amp;R&amp;A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workbookViewId="0">
      <selection activeCell="A2" sqref="A2"/>
    </sheetView>
  </sheetViews>
  <sheetFormatPr defaultRowHeight="13.2" x14ac:dyDescent="0.25"/>
  <cols>
    <col min="1" max="1" width="11.44140625" customWidth="1"/>
    <col min="2" max="2" width="22.44140625" customWidth="1"/>
    <col min="3" max="7" width="9.109375" customWidth="1"/>
  </cols>
  <sheetData>
    <row r="1" spans="1:8" x14ac:dyDescent="0.25">
      <c r="A1" s="13" t="s">
        <v>92</v>
      </c>
    </row>
    <row r="2" spans="1:8" x14ac:dyDescent="0.25">
      <c r="A2" s="13" t="s">
        <v>88</v>
      </c>
    </row>
    <row r="5" spans="1:8" ht="15.6" thickBot="1" x14ac:dyDescent="0.3">
      <c r="B5" s="111" t="s">
        <v>66</v>
      </c>
    </row>
    <row r="6" spans="1:8" ht="59.25" customHeight="1" x14ac:dyDescent="0.25">
      <c r="B6" s="88"/>
      <c r="C6" s="2"/>
      <c r="D6" s="2"/>
      <c r="E6" s="2"/>
      <c r="F6" s="2"/>
      <c r="G6" s="2"/>
      <c r="H6" s="6"/>
    </row>
    <row r="7" spans="1:8" x14ac:dyDescent="0.25">
      <c r="B7" s="144" t="s">
        <v>57</v>
      </c>
      <c r="C7" s="145" t="s">
        <v>76</v>
      </c>
      <c r="D7" s="145"/>
      <c r="E7" s="145" t="s">
        <v>77</v>
      </c>
      <c r="F7" s="145"/>
      <c r="G7" s="145" t="s">
        <v>78</v>
      </c>
      <c r="H7" s="146"/>
    </row>
    <row r="8" spans="1:8" x14ac:dyDescent="0.25">
      <c r="B8" s="144"/>
      <c r="C8" s="147">
        <v>2.8500000000000001E-2</v>
      </c>
      <c r="D8" s="147"/>
      <c r="E8" s="147">
        <v>0.03</v>
      </c>
      <c r="F8" s="147"/>
      <c r="G8" s="147">
        <v>0.03</v>
      </c>
      <c r="H8" s="148"/>
    </row>
    <row r="9" spans="1:8" x14ac:dyDescent="0.25">
      <c r="B9" s="89" t="s">
        <v>58</v>
      </c>
      <c r="C9" s="90" t="s">
        <v>59</v>
      </c>
      <c r="D9" s="90" t="s">
        <v>60</v>
      </c>
      <c r="E9" s="90" t="s">
        <v>59</v>
      </c>
      <c r="F9" s="90" t="s">
        <v>60</v>
      </c>
      <c r="G9" s="90" t="s">
        <v>59</v>
      </c>
      <c r="H9" s="91" t="s">
        <v>60</v>
      </c>
    </row>
    <row r="10" spans="1:8" x14ac:dyDescent="0.25">
      <c r="B10" s="89" t="s">
        <v>61</v>
      </c>
      <c r="C10" s="90"/>
      <c r="D10" s="90"/>
      <c r="E10" s="90"/>
      <c r="F10" s="90"/>
      <c r="G10" s="90"/>
      <c r="H10" s="91"/>
    </row>
    <row r="11" spans="1:8" x14ac:dyDescent="0.25">
      <c r="B11" s="92" t="s">
        <v>62</v>
      </c>
      <c r="C11" s="93"/>
      <c r="D11" s="93"/>
      <c r="E11" s="93"/>
      <c r="F11" s="93"/>
      <c r="G11" s="93"/>
      <c r="H11" s="94"/>
    </row>
    <row r="12" spans="1:8" x14ac:dyDescent="0.25">
      <c r="B12" s="95" t="s">
        <v>63</v>
      </c>
      <c r="C12" s="96">
        <v>38.229999999999997</v>
      </c>
      <c r="D12" s="96" t="s">
        <v>79</v>
      </c>
      <c r="E12" s="96">
        <v>39.380000000000003</v>
      </c>
      <c r="F12" s="96">
        <v>39.380000000000003</v>
      </c>
      <c r="G12" s="117">
        <v>40.56</v>
      </c>
      <c r="H12" s="118">
        <v>40.56</v>
      </c>
    </row>
    <row r="13" spans="1:8" x14ac:dyDescent="0.25">
      <c r="B13" s="95" t="s">
        <v>64</v>
      </c>
      <c r="C13" s="96">
        <v>36.33</v>
      </c>
      <c r="D13" s="96">
        <v>37.130000000000003</v>
      </c>
      <c r="E13" s="96">
        <v>37.44</v>
      </c>
      <c r="F13" s="96">
        <v>38.24</v>
      </c>
      <c r="G13" s="119">
        <v>38.590000000000003</v>
      </c>
      <c r="H13" s="120">
        <v>39.39</v>
      </c>
    </row>
    <row r="14" spans="1:8" x14ac:dyDescent="0.25">
      <c r="B14" s="98" t="s">
        <v>65</v>
      </c>
      <c r="C14" s="99"/>
      <c r="D14" s="96"/>
      <c r="E14" s="99">
        <f>AVERAGE(E12:F13)</f>
        <v>38.61</v>
      </c>
      <c r="F14" s="93"/>
      <c r="G14" s="99">
        <f>AVERAGE(G12:H13)</f>
        <v>39.775000000000006</v>
      </c>
      <c r="H14" s="97"/>
    </row>
    <row r="15" spans="1:8" ht="13.8" thickBot="1" x14ac:dyDescent="0.3">
      <c r="B15" s="108"/>
      <c r="C15" s="109"/>
      <c r="D15" s="109"/>
      <c r="E15" s="1"/>
      <c r="F15" s="109"/>
      <c r="G15" s="109"/>
      <c r="H15" s="110"/>
    </row>
    <row r="18" spans="2:11" ht="15" x14ac:dyDescent="0.25">
      <c r="B18" s="111" t="s">
        <v>67</v>
      </c>
      <c r="K18" s="49"/>
    </row>
    <row r="19" spans="2:11" x14ac:dyDescent="0.25">
      <c r="G19" s="116">
        <v>2016</v>
      </c>
      <c r="H19" s="116">
        <v>2017</v>
      </c>
      <c r="I19" s="116">
        <v>2018</v>
      </c>
      <c r="K19" s="100"/>
    </row>
    <row r="20" spans="2:11" x14ac:dyDescent="0.25">
      <c r="B20" s="29" t="s">
        <v>19</v>
      </c>
      <c r="G20" s="115">
        <v>0.38750000000000001</v>
      </c>
      <c r="H20" s="115">
        <v>0.38750000000000001</v>
      </c>
      <c r="I20" s="115">
        <v>0.38750000000000001</v>
      </c>
      <c r="K20" s="49"/>
    </row>
    <row r="21" spans="2:11" x14ac:dyDescent="0.25">
      <c r="B21" s="29" t="s">
        <v>21</v>
      </c>
      <c r="G21" s="115">
        <v>0.3342</v>
      </c>
      <c r="H21" s="115">
        <v>0.3342</v>
      </c>
      <c r="I21" s="115">
        <v>0.3342</v>
      </c>
      <c r="K21" s="49"/>
    </row>
    <row r="22" spans="2:11" x14ac:dyDescent="0.25">
      <c r="B22" s="29" t="s">
        <v>25</v>
      </c>
      <c r="G22" s="115">
        <v>0.1716</v>
      </c>
      <c r="H22" s="115">
        <v>0.1709</v>
      </c>
      <c r="I22" s="115">
        <v>0.17130000000000001</v>
      </c>
    </row>
    <row r="23" spans="2:11" x14ac:dyDescent="0.25">
      <c r="B23" s="29" t="s">
        <v>27</v>
      </c>
      <c r="G23" s="115">
        <v>0.25430000000000003</v>
      </c>
      <c r="H23" s="115">
        <v>0.25430000000000003</v>
      </c>
      <c r="I23" s="115">
        <v>0.25430000000000003</v>
      </c>
    </row>
    <row r="26" spans="2:11" ht="15" x14ac:dyDescent="0.25">
      <c r="B26" s="111" t="s">
        <v>68</v>
      </c>
    </row>
    <row r="28" spans="2:11" x14ac:dyDescent="0.25">
      <c r="B28" s="101" t="s">
        <v>69</v>
      </c>
    </row>
    <row r="29" spans="2:11" x14ac:dyDescent="0.25">
      <c r="B29" s="101"/>
    </row>
    <row r="30" spans="2:11" x14ac:dyDescent="0.25">
      <c r="B30" s="104" t="s">
        <v>70</v>
      </c>
    </row>
    <row r="31" spans="2:11" x14ac:dyDescent="0.25">
      <c r="B31" s="103" t="s">
        <v>72</v>
      </c>
      <c r="C31" s="105">
        <v>3625</v>
      </c>
    </row>
    <row r="32" spans="2:11" x14ac:dyDescent="0.25">
      <c r="B32" s="103" t="s">
        <v>71</v>
      </c>
      <c r="C32" s="106">
        <v>3800</v>
      </c>
    </row>
    <row r="33" spans="2:3" x14ac:dyDescent="0.25">
      <c r="B33" s="103" t="s">
        <v>73</v>
      </c>
      <c r="C33" s="105">
        <f>(C31+C32)/2</f>
        <v>3712.5</v>
      </c>
    </row>
    <row r="35" spans="2:3" x14ac:dyDescent="0.25">
      <c r="B35" s="103" t="s">
        <v>74</v>
      </c>
      <c r="C35">
        <v>160</v>
      </c>
    </row>
    <row r="37" spans="2:3" x14ac:dyDescent="0.25">
      <c r="B37" s="103" t="s">
        <v>75</v>
      </c>
      <c r="C37" s="107">
        <f>C33/C35</f>
        <v>23.203125</v>
      </c>
    </row>
    <row r="40" spans="2:3" ht="15" x14ac:dyDescent="0.25">
      <c r="B40" s="111" t="s">
        <v>84</v>
      </c>
    </row>
    <row r="42" spans="2:3" x14ac:dyDescent="0.25">
      <c r="B42">
        <v>2016</v>
      </c>
      <c r="C42" s="102">
        <v>0.02</v>
      </c>
    </row>
    <row r="43" spans="2:3" x14ac:dyDescent="0.25">
      <c r="B43">
        <v>2017</v>
      </c>
      <c r="C43" s="102">
        <v>2.5000000000000001E-2</v>
      </c>
    </row>
    <row r="44" spans="2:3" x14ac:dyDescent="0.25">
      <c r="B44">
        <v>2018</v>
      </c>
      <c r="C44" s="102">
        <v>2.5999999999999999E-2</v>
      </c>
    </row>
  </sheetData>
  <mergeCells count="7">
    <mergeCell ref="B7:B8"/>
    <mergeCell ref="C7:D7"/>
    <mergeCell ref="E7:F7"/>
    <mergeCell ref="G7:H7"/>
    <mergeCell ref="C8:D8"/>
    <mergeCell ref="E8:F8"/>
    <mergeCell ref="G8:H8"/>
  </mergeCells>
  <pageMargins left="0.7" right="0.7" top="0.75" bottom="0.75" header="0.3" footer="0.3"/>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A81384F0AC4446BCFA4541262B40A3" ma:contentTypeVersion="" ma:contentTypeDescription="Create a new document." ma:contentTypeScope="" ma:versionID="7858f3f591b3ecf1ab3064870dd50f80">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Props1.xml><?xml version="1.0" encoding="utf-8"?>
<ds:datastoreItem xmlns:ds="http://schemas.openxmlformats.org/officeDocument/2006/customXml" ds:itemID="{711E3215-22E5-4FAD-BCB4-E3EECA7BD0E2}">
  <ds:schemaRefs>
    <ds:schemaRef ds:uri="http://schemas.microsoft.com/sharepoint/v3/contenttype/forms"/>
  </ds:schemaRefs>
</ds:datastoreItem>
</file>

<file path=customXml/itemProps2.xml><?xml version="1.0" encoding="utf-8"?>
<ds:datastoreItem xmlns:ds="http://schemas.openxmlformats.org/officeDocument/2006/customXml" ds:itemID="{894A29BA-CA7F-43A7-AED7-08517E66D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D61E2E-6943-4D85-B2BD-C799EA8CA947}">
  <ds:schemaRefs>
    <ds:schemaRef ds:uri="http://schemas.microsoft.com/office/2006/metadata/properties"/>
    <ds:schemaRef ds:uri="http://schemas.microsoft.com/office/infopath/2007/PartnerControls"/>
    <ds:schemaRef ds:uri="c85253b9-0a55-49a1-98ad-b5b6252d70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TEMP OVERHEAD 2017</vt:lpstr>
      <vt:lpstr>TEMP OVERHEAD 2018</vt:lpstr>
      <vt:lpstr>TEMP UNDER 2017</vt:lpstr>
      <vt:lpstr>TEMP UNDER 2018</vt:lpstr>
      <vt:lpstr>DISTRIBUTION VARIABLE SOURCES</vt:lpstr>
      <vt:lpstr>'TEMP OVERHEAD 2017'!Print_Area</vt:lpstr>
      <vt:lpstr>'TEMP OVERHEAD 2018'!Print_Area</vt:lpstr>
      <vt:lpstr>'TEMP UNDER 2017'!Print_Area</vt:lpstr>
      <vt:lpstr>'TEMP UNDER 2018'!Print_Area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2016-04-11T20:23:06Z</dcterms:created>
  <dcterms:modified xsi:type="dcterms:W3CDTF">2016-04-17T23:00:37Z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0x01010074A81384F0AC4446BCFA4541262B40A3</vt:lpwstr>
  </property>
</Properties>
</file>