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32" yWindow="-252" windowWidth="8916" windowHeight="7548" tabRatio="604"/>
  </bookViews>
  <sheets>
    <sheet name="FPL RS-1 historical  bills " sheetId="1" r:id="rId1"/>
  </sheets>
  <definedNames>
    <definedName name="ALL">#REF!</definedName>
    <definedName name="ECCR">#REF!</definedName>
    <definedName name="FUEL2">#REF!</definedName>
    <definedName name="LFKWH">#REF!</definedName>
    <definedName name="OBC">#REF!</definedName>
    <definedName name="OFF">#REF!</definedName>
    <definedName name="ON">#REF!</definedName>
    <definedName name="PRINT">#REF!</definedName>
    <definedName name="_xlnm.Print_Area" localSheetId="0">'FPL RS-1 historical  bills '!$AC$32:$AF$81</definedName>
    <definedName name="PRINT_TITLES_MI">#REF!</definedName>
    <definedName name="PRINT1">#REF!</definedName>
    <definedName name="RATES">#REF!</definedName>
    <definedName name="RTSLABEL">#REF!</definedName>
  </definedNames>
  <calcPr calcId="145621"/>
</workbook>
</file>

<file path=xl/calcChain.xml><?xml version="1.0" encoding="utf-8"?>
<calcChain xmlns="http://schemas.openxmlformats.org/spreadsheetml/2006/main">
  <c r="B19" i="1" l="1"/>
  <c r="B20" i="1" l="1"/>
  <c r="B21" i="1" s="1"/>
  <c r="AE35" i="1" l="1"/>
  <c r="AE36" i="1"/>
  <c r="AE7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34" i="1"/>
  <c r="AE80" i="1" s="1"/>
  <c r="X52" i="1"/>
  <c r="X53" i="1"/>
  <c r="V52" i="1"/>
  <c r="V54" i="1" s="1"/>
  <c r="V53" i="1"/>
  <c r="T52" i="1"/>
  <c r="T54" i="1" s="1"/>
  <c r="T53" i="1"/>
  <c r="R52" i="1"/>
  <c r="R53" i="1" s="1"/>
  <c r="P52" i="1"/>
  <c r="P54" i="1" s="1"/>
  <c r="P53" i="1"/>
  <c r="N52" i="1"/>
  <c r="N53" i="1"/>
  <c r="L52" i="1"/>
  <c r="L53" i="1" s="1"/>
  <c r="J52" i="1"/>
  <c r="J53" i="1"/>
  <c r="J54" i="1"/>
  <c r="H52" i="1"/>
  <c r="H53" i="1"/>
  <c r="D52" i="1"/>
  <c r="D53" i="1" s="1"/>
  <c r="F52" i="1"/>
  <c r="F53" i="1" s="1"/>
  <c r="B52" i="1"/>
  <c r="B54" i="1" s="1"/>
  <c r="B53" i="1"/>
  <c r="Z35" i="1"/>
  <c r="Z36" i="1"/>
  <c r="Z37" i="1" s="1"/>
  <c r="X35" i="1"/>
  <c r="X37" i="1" s="1"/>
  <c r="X36" i="1"/>
  <c r="T30" i="1"/>
  <c r="T35" i="1" s="1"/>
  <c r="T31" i="1"/>
  <c r="V31" i="1"/>
  <c r="R35" i="1"/>
  <c r="R37" i="1" s="1"/>
  <c r="R36" i="1"/>
  <c r="P28" i="1"/>
  <c r="N28" i="1"/>
  <c r="L28" i="1"/>
  <c r="J28" i="1"/>
  <c r="B35" i="1"/>
  <c r="B37" i="1" s="1"/>
  <c r="B36" i="1"/>
  <c r="D35" i="1"/>
  <c r="D36" i="1"/>
  <c r="D37" i="1" s="1"/>
  <c r="Z13" i="1"/>
  <c r="Z19" i="1"/>
  <c r="Z21" i="1" s="1"/>
  <c r="Z20" i="1"/>
  <c r="X13" i="1"/>
  <c r="X19" i="1"/>
  <c r="V13" i="1"/>
  <c r="V19" i="1" s="1"/>
  <c r="T13" i="1"/>
  <c r="T19" i="1"/>
  <c r="T20" i="1" s="1"/>
  <c r="R13" i="1"/>
  <c r="R19" i="1" s="1"/>
  <c r="P13" i="1"/>
  <c r="P19" i="1"/>
  <c r="P20" i="1"/>
  <c r="N13" i="1"/>
  <c r="N19" i="1"/>
  <c r="N20" i="1"/>
  <c r="L13" i="1"/>
  <c r="L19" i="1" s="1"/>
  <c r="J13" i="1"/>
  <c r="J19" i="1"/>
  <c r="J20" i="1" s="1"/>
  <c r="H13" i="1"/>
  <c r="H19" i="1"/>
  <c r="H20" i="1" s="1"/>
  <c r="H21" i="1" s="1"/>
  <c r="F19" i="1"/>
  <c r="F20" i="1"/>
  <c r="D19" i="1"/>
  <c r="D20" i="1"/>
  <c r="D21" i="1"/>
  <c r="X54" i="1"/>
  <c r="F21" i="1"/>
  <c r="V30" i="1"/>
  <c r="V35" i="1" s="1"/>
  <c r="X20" i="1"/>
  <c r="X21" i="1"/>
  <c r="N21" i="1"/>
  <c r="P21" i="1"/>
  <c r="H54" i="1"/>
  <c r="N54" i="1"/>
  <c r="L20" i="1" l="1"/>
  <c r="L21" i="1"/>
  <c r="V36" i="1"/>
  <c r="V37" i="1"/>
  <c r="V20" i="1"/>
  <c r="V21" i="1"/>
  <c r="R20" i="1"/>
  <c r="R21" i="1"/>
  <c r="T36" i="1"/>
  <c r="T37" i="1"/>
  <c r="D54" i="1"/>
  <c r="L54" i="1"/>
  <c r="J21" i="1"/>
  <c r="F54" i="1"/>
  <c r="R54" i="1"/>
  <c r="T21" i="1"/>
  <c r="AE78" i="1"/>
</calcChain>
</file>

<file path=xl/sharedStrings.xml><?xml version="1.0" encoding="utf-8"?>
<sst xmlns="http://schemas.openxmlformats.org/spreadsheetml/2006/main" count="326" uniqueCount="149">
  <si>
    <t>FLORIDA POWER &amp; LIGHT COMPANY</t>
  </si>
  <si>
    <t>Excluding Municipal Taxes and Franchise Fees</t>
  </si>
  <si>
    <t>Apr. 1</t>
  </si>
  <si>
    <t>Oct. 1</t>
  </si>
  <si>
    <t>Jun. 1</t>
  </si>
  <si>
    <t>COMPONENTS</t>
  </si>
  <si>
    <t>BASE AMOUNT</t>
  </si>
  <si>
    <t>FUEL ADJ.</t>
  </si>
  <si>
    <t>ECCR</t>
  </si>
  <si>
    <t>TOTAL</t>
  </si>
  <si>
    <t>Jun. 2</t>
  </si>
  <si>
    <t>Jan. 3</t>
  </si>
  <si>
    <t>Sept. 1</t>
  </si>
  <si>
    <t>Feb. 3</t>
  </si>
  <si>
    <t>CPRC</t>
  </si>
  <si>
    <t>ECRC</t>
  </si>
  <si>
    <t>SUBTOTAL</t>
  </si>
  <si>
    <t>SRS</t>
  </si>
  <si>
    <t>Sep. 16</t>
  </si>
  <si>
    <t>(42)</t>
  </si>
  <si>
    <t>Storm Restoration Surcharge approved, effective September 16, 2005.</t>
  </si>
  <si>
    <t>Jan.5</t>
  </si>
  <si>
    <t>(43)</t>
  </si>
  <si>
    <t>GRT</t>
  </si>
  <si>
    <t>Inversion point on RS-1 raised from 750 kWh to 1,000 kWh.</t>
  </si>
  <si>
    <t xml:space="preserve">Consolidation of entire 2.5% GRT, including existing 1.5% GRT embedded in base rates, clauses, and storm surcharge, through the separate GRT line item on bills.  </t>
  </si>
  <si>
    <t>(44)</t>
  </si>
  <si>
    <t>(45)</t>
  </si>
  <si>
    <t>Base rate increase due to GBRA for Turkey Point Unit 5.</t>
  </si>
  <si>
    <t>(46)</t>
  </si>
  <si>
    <t>Decrease in fuel charge to reflect fuel savings resulting from Turkey Point Unit 5.  Levelizes Residential 1,000 kWh bill.</t>
  </si>
  <si>
    <t>1,000 kWh</t>
  </si>
  <si>
    <t>Reduction in Storm Charge in anticipation of the issuance of storm recovery bonds through securitization.</t>
  </si>
  <si>
    <t>May</t>
  </si>
  <si>
    <t>(47)</t>
  </si>
  <si>
    <t>Jan. 7</t>
  </si>
  <si>
    <t>Nov.1</t>
  </si>
  <si>
    <t>(48)</t>
  </si>
  <si>
    <t>Reflects change in storm charge for the issuance of the Storm Bonds effective May 23, 2007.</t>
  </si>
  <si>
    <t>Reflects true-up adjustment in storm charges effective November 1, 2007.</t>
  </si>
  <si>
    <t>(49)</t>
  </si>
  <si>
    <t>Aug. 4</t>
  </si>
  <si>
    <t>(50)</t>
  </si>
  <si>
    <t>collected in 2009.</t>
  </si>
  <si>
    <t>Midcourse correction to 2008 fuel charge for 50% of projected end of year under-recovery of $746.2 Million or $373.1 Million.  The remaining under-recovery to be</t>
  </si>
  <si>
    <t>Reflects change in storm charge for the true-up of the storm recovery bond repayment and tax charges.</t>
  </si>
  <si>
    <t>Nov. 1</t>
  </si>
  <si>
    <t>(51)</t>
  </si>
  <si>
    <t>Jan. 6</t>
  </si>
  <si>
    <t>(52)</t>
  </si>
  <si>
    <t>Reflects true-up adjustment in storm charges effective November 1, 2008.</t>
  </si>
  <si>
    <t>(53)</t>
  </si>
  <si>
    <t>(54)</t>
  </si>
  <si>
    <t>Base rate decrease due to revised GBRA for the true-up of Turkey Point Unit 5 costs.</t>
  </si>
  <si>
    <t>Decrease in fuel charge to reflect fuel savings resulting from West County Energy Center Unit 1.  Levelizes Residential 1,000 kWh bill.</t>
  </si>
  <si>
    <t>NOTES:</t>
  </si>
  <si>
    <t>Reflects true-up adjustment in storm charges effective May 1, 2009.</t>
  </si>
  <si>
    <t>(55)</t>
  </si>
  <si>
    <t>Base rate increase due to GBRA for West County Energy Center Unit 1.</t>
  </si>
  <si>
    <t>Nov. 2</t>
  </si>
  <si>
    <t>(56)</t>
  </si>
  <si>
    <t>(57)</t>
  </si>
  <si>
    <t>Reflects true-up adjustment in storm charges effective November 1, 2009.</t>
  </si>
  <si>
    <t>Decrease in fuel charge to reflect fuel savings resulting from West County Energy Center Unit 2.  Levelizes Residential 1,000 kWh bill.</t>
  </si>
  <si>
    <t>(58)</t>
  </si>
  <si>
    <t>Base rate increase due to GBRA for West County Energy Center Unit 2.</t>
  </si>
  <si>
    <t>Aug. 3</t>
  </si>
  <si>
    <t>Jan. 4</t>
  </si>
  <si>
    <t>Fuel Credit</t>
  </si>
  <si>
    <t>(59)</t>
  </si>
  <si>
    <t>Fuel refund per Commission decision to refund $364.8 million 2008/2009 net true-up over-recovery in January 2010.</t>
  </si>
  <si>
    <t>(60)</t>
  </si>
  <si>
    <t>(61)</t>
  </si>
  <si>
    <t>Reflects FPL's 2010 base rate increase.</t>
  </si>
  <si>
    <t>Reflects true-up adjustment in storm charges effective March 4, 2010.</t>
  </si>
  <si>
    <t>Mar. 1</t>
  </si>
  <si>
    <t>(62)</t>
  </si>
  <si>
    <t>Reflects true-up adjustment in storm charges effective May 1, 2010.</t>
  </si>
  <si>
    <t>May 1</t>
  </si>
  <si>
    <t>Aug. 1</t>
  </si>
  <si>
    <t>(63)</t>
  </si>
  <si>
    <t>Reflects quarterly true-up adjustment in storm charges effective August 1, 2010.</t>
  </si>
  <si>
    <t>(64)</t>
  </si>
  <si>
    <t>(65)</t>
  </si>
  <si>
    <t>Reflects quarterly true-up adjustment in storm charges effective November 1, 2010.</t>
  </si>
  <si>
    <t>(66)</t>
  </si>
  <si>
    <t>(67)</t>
  </si>
  <si>
    <t>(68)</t>
  </si>
  <si>
    <t>Base rate increase for EPU.</t>
  </si>
  <si>
    <t>Reflects true-up adjustment in storm charges effective March 1, 2011.</t>
  </si>
  <si>
    <t>Reflects Flagami refund of $13,883,810.</t>
  </si>
  <si>
    <t xml:space="preserve">Projected addition of WCEC3 per the Rate Settlement Agreement approved on December 14, 2010. </t>
  </si>
  <si>
    <t>(69)</t>
  </si>
  <si>
    <t>Reflects true-up adjustment in storm charges effective June 1, 2011.</t>
  </si>
  <si>
    <t>(70)</t>
  </si>
  <si>
    <t>Reflects true-up adjustment in storm charges effective September 1, 2011.</t>
  </si>
  <si>
    <t>(71)</t>
  </si>
  <si>
    <t>Includes $166.9 million for projected 2012 WCEC-3 jurisdictional non-fuel revenue requirement and $196.1 million for nuclear cost recovery.</t>
  </si>
  <si>
    <t>(72)</t>
  </si>
  <si>
    <t>(73)</t>
  </si>
  <si>
    <t>Reflects true-up adjustment in storm charges effective January 1, 2012.</t>
  </si>
  <si>
    <t>(74)</t>
  </si>
  <si>
    <t xml:space="preserve">Midcourse correction to decrease 2012 projected fuel costs by $460M due to lower than originally projected gas prices. </t>
  </si>
  <si>
    <t>(75)</t>
  </si>
  <si>
    <t>Reflects true-up adjustment in storm charges effective May 1, 2012.</t>
  </si>
  <si>
    <t>July 1</t>
  </si>
  <si>
    <t>(76)</t>
  </si>
  <si>
    <t>Reflects true-up adjustment in storm charges effective July 1, 2012.</t>
  </si>
  <si>
    <t>Jan. 2</t>
  </si>
  <si>
    <t>(77)</t>
  </si>
  <si>
    <t>Reflects true-up adjustment in storm charges effective October 1, 2012. The Storm Surcharge is pending Commission approval.</t>
  </si>
  <si>
    <t>(78)</t>
  </si>
  <si>
    <t>Reflects base rate increase approved at special agenda on December 13, 2012 in Docket No. 120015 and base rate increase for EPU in Docket No. 120244.</t>
  </si>
  <si>
    <t>(79)</t>
  </si>
  <si>
    <t>Reflects true-up adjustment in storm charges effective March 1, 2013.</t>
  </si>
  <si>
    <t>(80)</t>
  </si>
  <si>
    <t>Decrease in fuel charge to reflect fuel savings resulting from Cape Canaveral Energy Center.  Levelizes Residential 1,000 kWh bill.</t>
  </si>
  <si>
    <t>(81)</t>
  </si>
  <si>
    <t xml:space="preserve">Reflects base rate increase due to Cape Canaveral Energy Center. </t>
  </si>
  <si>
    <t>Apr. 24</t>
  </si>
  <si>
    <t>(82)</t>
  </si>
  <si>
    <t>Reflects true-up adjustment in storm charges effective June 1, 2013.</t>
  </si>
  <si>
    <t>(83)</t>
  </si>
  <si>
    <t>Reflects true-up adjustment in storm charges effective September 1, 2013.</t>
  </si>
  <si>
    <t>(84)</t>
  </si>
  <si>
    <t>Reflects EPU base rate increase approved on December 3, 2013 in Docket No. 130245.</t>
  </si>
  <si>
    <t>(85)</t>
  </si>
  <si>
    <t>Reflects true-up adjustment in storm charges effective January 2, 2014.</t>
  </si>
  <si>
    <t>RESIDENTIAL BILL COMPARISONS (1983 - 2014)</t>
  </si>
  <si>
    <t>Mar. 3</t>
  </si>
  <si>
    <t>(86)</t>
  </si>
  <si>
    <t>Reflects true-up adjustment in storm charges effective March 3, 2014.</t>
  </si>
  <si>
    <t>(87)</t>
  </si>
  <si>
    <t>(88)</t>
  </si>
  <si>
    <t xml:space="preserve">Reflects base rate increase due to Riviera Beach Clean Energy Center. </t>
  </si>
  <si>
    <t>Decrease in fuel charge to reflect fuel savings resulting from Riviera Beach Clean Energy Center.  Levelizes Residential 1,000 kWh bill.</t>
  </si>
  <si>
    <t>(89)</t>
  </si>
  <si>
    <t>Reflects true-up adjustment in storm charges effective June 2, 2014.</t>
  </si>
  <si>
    <t>Sept. 2</t>
  </si>
  <si>
    <t>(90)</t>
  </si>
  <si>
    <t>Reflects true-up adjustment in storm charges effective September 2, 2014.</t>
  </si>
  <si>
    <t>Date</t>
  </si>
  <si>
    <t>Bill</t>
  </si>
  <si>
    <t># of Days</t>
  </si>
  <si>
    <t>2008, 2012 leap years</t>
  </si>
  <si>
    <t>Residential Bill 10-Year Average</t>
  </si>
  <si>
    <t>Weighted average RS-1 Bill:</t>
  </si>
  <si>
    <t>OPC 006641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</si>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</sst>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General_)"/>
    <numFmt numFmtId="165" formatCode="mmmm\ d"/>
    <numFmt numFmtId="166" formatCode="0.0000"/>
    <numFmt numFmtId="167" formatCode="0_);\(0\)"/>
  </numFmts>
  <fonts count="1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Helv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164" fontId="4" fillId="2" borderId="0" xfId="0" applyNumberFormat="1" applyFont="1" applyFill="1" applyAlignment="1" applyProtection="1">
      <alignment horizontal="centerContinuous"/>
    </xf>
    <xf numFmtId="0" fontId="5" fillId="2" borderId="0" xfId="0" applyFont="1" applyFill="1" applyAlignment="1">
      <alignment horizontal="centerContinuous"/>
    </xf>
    <xf numFmtId="164" fontId="5" fillId="2" borderId="0" xfId="0" applyNumberFormat="1" applyFont="1" applyFill="1" applyAlignment="1" applyProtection="1">
      <alignment horizontal="centerContinuous"/>
    </xf>
    <xf numFmtId="0" fontId="5" fillId="2" borderId="0" xfId="0" applyFont="1" applyFill="1" applyAlignment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164" fontId="1" fillId="2" borderId="0" xfId="0" applyNumberFormat="1" applyFont="1" applyFill="1" applyBorder="1" applyAlignment="1" applyProtection="1">
      <alignment horizontal="left"/>
    </xf>
    <xf numFmtId="164" fontId="4" fillId="2" borderId="0" xfId="0" applyNumberFormat="1" applyFont="1" applyFill="1" applyBorder="1" applyAlignment="1" applyProtection="1">
      <alignment horizontal="centerContinuous"/>
    </xf>
    <xf numFmtId="164" fontId="4" fillId="2" borderId="0" xfId="0" applyNumberFormat="1" applyFont="1" applyFill="1" applyBorder="1" applyProtection="1"/>
    <xf numFmtId="0" fontId="2" fillId="2" borderId="0" xfId="0" applyFont="1" applyFill="1"/>
    <xf numFmtId="2" fontId="6" fillId="2" borderId="0" xfId="0" applyNumberFormat="1" applyFont="1" applyFill="1" applyBorder="1" applyAlignment="1" applyProtection="1">
      <alignment horizontal="left"/>
    </xf>
    <xf numFmtId="2" fontId="6" fillId="2" borderId="0" xfId="0" applyNumberFormat="1" applyFont="1" applyFill="1" applyBorder="1"/>
    <xf numFmtId="2" fontId="2" fillId="2" borderId="0" xfId="0" applyNumberFormat="1" applyFont="1" applyFill="1"/>
    <xf numFmtId="164" fontId="7" fillId="2" borderId="0" xfId="0" applyNumberFormat="1" applyFont="1" applyFill="1" applyBorder="1" applyAlignment="1" applyProtection="1">
      <alignment horizontal="center"/>
    </xf>
    <xf numFmtId="0" fontId="6" fillId="2" borderId="0" xfId="0" applyFont="1" applyFill="1"/>
    <xf numFmtId="2" fontId="6" fillId="2" borderId="0" xfId="0" applyNumberFormat="1" applyFont="1" applyFill="1"/>
    <xf numFmtId="2" fontId="6" fillId="2" borderId="0" xfId="0" applyNumberFormat="1" applyFont="1" applyFill="1" applyBorder="1" applyAlignment="1">
      <alignment horizontal="center"/>
    </xf>
    <xf numFmtId="165" fontId="4" fillId="2" borderId="0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8" fillId="2" borderId="0" xfId="0" applyFont="1" applyFill="1"/>
    <xf numFmtId="2" fontId="2" fillId="2" borderId="0" xfId="0" quotePrefix="1" applyNumberFormat="1" applyFont="1" applyFill="1"/>
    <xf numFmtId="2" fontId="6" fillId="2" borderId="0" xfId="0" quotePrefix="1" applyNumberFormat="1" applyFont="1" applyFill="1"/>
    <xf numFmtId="2" fontId="4" fillId="2" borderId="0" xfId="0" applyNumberFormat="1" applyFont="1" applyFill="1" applyBorder="1" applyAlignment="1">
      <alignment horizontal="center"/>
    </xf>
    <xf numFmtId="2" fontId="4" fillId="2" borderId="0" xfId="0" applyNumberFormat="1" applyFont="1" applyFill="1" applyAlignment="1">
      <alignment horizontal="center"/>
    </xf>
    <xf numFmtId="0" fontId="2" fillId="2" borderId="0" xfId="0" applyFont="1" applyFill="1" applyAlignment="1"/>
    <xf numFmtId="0" fontId="0" fillId="0" borderId="0" xfId="0" quotePrefix="1"/>
    <xf numFmtId="0" fontId="10" fillId="2" borderId="0" xfId="0" applyFont="1" applyFill="1" applyAlignment="1">
      <alignment horizontal="left"/>
    </xf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right"/>
    </xf>
    <xf numFmtId="0" fontId="10" fillId="2" borderId="0" xfId="0" quotePrefix="1" applyFont="1" applyFill="1" applyAlignment="1">
      <alignment horizontal="left"/>
    </xf>
    <xf numFmtId="0" fontId="10" fillId="2" borderId="0" xfId="0" applyFont="1" applyFill="1" applyBorder="1" applyAlignment="1">
      <alignment horizontal="left"/>
    </xf>
    <xf numFmtId="0" fontId="10" fillId="2" borderId="0" xfId="0" quotePrefix="1" applyFont="1" applyFill="1" applyAlignment="1">
      <alignment vertical="top"/>
    </xf>
    <xf numFmtId="0" fontId="10" fillId="2" borderId="0" xfId="0" applyFont="1" applyFill="1" applyAlignment="1"/>
    <xf numFmtId="0" fontId="8" fillId="2" borderId="0" xfId="0" applyFont="1" applyFill="1" applyAlignment="1">
      <alignment horizontal="right"/>
    </xf>
    <xf numFmtId="167" fontId="2" fillId="2" borderId="0" xfId="0" applyNumberFormat="1" applyFont="1" applyFill="1"/>
    <xf numFmtId="2" fontId="7" fillId="2" borderId="0" xfId="0" applyNumberFormat="1" applyFont="1" applyFill="1" applyBorder="1" applyAlignment="1" applyProtection="1">
      <alignment horizontal="left"/>
    </xf>
    <xf numFmtId="1" fontId="4" fillId="2" borderId="0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0" fontId="3" fillId="2" borderId="0" xfId="0" quotePrefix="1" applyFont="1" applyFill="1" applyAlignment="1">
      <alignment horizontal="left"/>
    </xf>
    <xf numFmtId="167" fontId="6" fillId="0" borderId="0" xfId="0" applyNumberFormat="1" applyFont="1"/>
    <xf numFmtId="0" fontId="6" fillId="0" borderId="0" xfId="0" applyFont="1"/>
    <xf numFmtId="2" fontId="6" fillId="0" borderId="1" xfId="0" applyNumberFormat="1" applyFont="1" applyBorder="1" applyAlignment="1">
      <alignment horizontal="center"/>
    </xf>
    <xf numFmtId="0" fontId="6" fillId="0" borderId="0" xfId="0" applyFont="1" applyBorder="1"/>
    <xf numFmtId="0" fontId="0" fillId="0" borderId="0" xfId="0" applyBorder="1"/>
    <xf numFmtId="2" fontId="6" fillId="0" borderId="0" xfId="0" applyNumberFormat="1" applyFont="1" applyFill="1" applyBorder="1" applyAlignment="1">
      <alignment horizontal="center"/>
    </xf>
    <xf numFmtId="0" fontId="3" fillId="0" borderId="0" xfId="0" quotePrefix="1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8" fillId="0" borderId="0" xfId="0" applyFont="1" applyFill="1" applyAlignment="1">
      <alignment horizontal="center"/>
    </xf>
    <xf numFmtId="2" fontId="4" fillId="2" borderId="0" xfId="0" quotePrefix="1" applyNumberFormat="1" applyFont="1" applyFill="1" applyBorder="1" applyAlignment="1">
      <alignment horizontal="center"/>
    </xf>
    <xf numFmtId="2" fontId="4" fillId="2" borderId="0" xfId="0" applyNumberFormat="1" applyFont="1" applyFill="1" applyBorder="1" applyAlignment="1"/>
    <xf numFmtId="0" fontId="8" fillId="2" borderId="0" xfId="0" applyFont="1" applyFill="1" applyBorder="1" applyAlignment="1">
      <alignment horizontal="left"/>
    </xf>
    <xf numFmtId="0" fontId="2" fillId="0" borderId="0" xfId="0" quotePrefix="1" applyFont="1"/>
    <xf numFmtId="0" fontId="8" fillId="2" borderId="0" xfId="0" applyFont="1" applyFill="1" applyAlignment="1">
      <alignment horizontal="left"/>
    </xf>
    <xf numFmtId="14" fontId="2" fillId="2" borderId="0" xfId="0" applyNumberFormat="1" applyFont="1" applyFill="1"/>
    <xf numFmtId="2" fontId="2" fillId="2" borderId="0" xfId="0" quotePrefix="1" applyNumberFormat="1" applyFont="1" applyFill="1" applyBorder="1"/>
    <xf numFmtId="165" fontId="1" fillId="2" borderId="0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2" fontId="2" fillId="2" borderId="0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8" fillId="2" borderId="0" xfId="0" quotePrefix="1" applyFont="1" applyFill="1" applyAlignment="1">
      <alignment horizontal="left"/>
    </xf>
    <xf numFmtId="2" fontId="2" fillId="0" borderId="0" xfId="0" applyNumberFormat="1" applyFont="1" applyFill="1" applyBorder="1"/>
    <xf numFmtId="1" fontId="2" fillId="0" borderId="0" xfId="0" applyNumberFormat="1" applyFont="1" applyFill="1" applyBorder="1"/>
    <xf numFmtId="2" fontId="4" fillId="0" borderId="0" xfId="0" applyNumberFormat="1" applyFont="1" applyFill="1" applyBorder="1"/>
    <xf numFmtId="1" fontId="4" fillId="0" borderId="0" xfId="0" applyNumberFormat="1" applyFont="1" applyFill="1" applyBorder="1"/>
    <xf numFmtId="166" fontId="2" fillId="0" borderId="0" xfId="0" applyNumberFormat="1" applyFont="1" applyFill="1" applyBorder="1"/>
    <xf numFmtId="0" fontId="10" fillId="2" borderId="0" xfId="0" applyFont="1" applyFill="1" applyBorder="1" applyAlignment="1">
      <alignment wrapText="1"/>
    </xf>
    <xf numFmtId="2" fontId="4" fillId="2" borderId="0" xfId="0" applyNumberFormat="1" applyFont="1" applyFill="1" applyBorder="1" applyAlignment="1">
      <alignment horizontal="center"/>
    </xf>
    <xf numFmtId="2" fontId="4" fillId="2" borderId="0" xfId="0" applyNumberFormat="1" applyFont="1" applyFill="1" applyAlignment="1">
      <alignment horizontal="center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C230"/>
  <sheetViews>
    <sheetView showGridLines="0" tabSelected="1" zoomScaleNormal="100" workbookViewId="0">
      <selection activeCell="A2" sqref="A2"/>
    </sheetView>
  </sheetViews>
  <sheetFormatPr defaultColWidth="9.109375" defaultRowHeight="13.2" x14ac:dyDescent="0.25"/>
  <cols>
    <col min="1" max="1" width="14.5546875" style="24" customWidth="1"/>
    <col min="2" max="2" width="7.5546875" style="21" customWidth="1"/>
    <col min="3" max="3" width="4.6640625" style="10" customWidth="1"/>
    <col min="4" max="4" width="6.5546875" style="21" customWidth="1"/>
    <col min="5" max="5" width="4.44140625" style="10" customWidth="1"/>
    <col min="6" max="6" width="7" style="21" customWidth="1"/>
    <col min="7" max="7" width="4.109375" style="10" customWidth="1"/>
    <col min="8" max="8" width="7" style="21" customWidth="1"/>
    <col min="9" max="9" width="3.5546875" style="10" customWidth="1"/>
    <col min="10" max="10" width="8.44140625" style="21" customWidth="1"/>
    <col min="11" max="11" width="3.6640625" style="10" customWidth="1"/>
    <col min="12" max="12" width="7.33203125" style="21" customWidth="1"/>
    <col min="13" max="13" width="4.109375" style="10" customWidth="1"/>
    <col min="14" max="14" width="6.44140625" style="21" customWidth="1"/>
    <col min="15" max="15" width="4.109375" style="10" customWidth="1"/>
    <col min="16" max="16" width="6.88671875" style="21" customWidth="1"/>
    <col min="17" max="17" width="4.109375" style="22" customWidth="1"/>
    <col min="18" max="18" width="6.44140625" style="21" customWidth="1"/>
    <col min="19" max="19" width="4" style="10" customWidth="1"/>
    <col min="20" max="20" width="6.44140625" style="10" customWidth="1"/>
    <col min="21" max="21" width="4" style="10" customWidth="1"/>
    <col min="22" max="22" width="6.44140625" style="10" customWidth="1"/>
    <col min="23" max="23" width="3.88671875" style="10" customWidth="1"/>
    <col min="24" max="24" width="6.33203125" style="10" customWidth="1"/>
    <col min="25" max="25" width="4.33203125" style="10" customWidth="1"/>
    <col min="26" max="26" width="7.109375" style="10" customWidth="1"/>
    <col min="27" max="27" width="3.88671875" style="10" customWidth="1"/>
    <col min="28" max="28" width="9.109375" style="10"/>
    <col min="29" max="29" width="10.6640625" style="10" bestFit="1" customWidth="1"/>
    <col min="30" max="30" width="13.5546875" style="10" bestFit="1" customWidth="1"/>
    <col min="31" max="31" width="15.5546875" style="10" bestFit="1" customWidth="1"/>
    <col min="32" max="35" width="11.5546875" style="10" bestFit="1" customWidth="1"/>
    <col min="36" max="16384" width="9.109375" style="10"/>
  </cols>
  <sheetData>
    <row r="1" spans="1:159" x14ac:dyDescent="0.25">
      <c r="A1" s="76" t="s">
        <v>147</v>
      </c>
    </row>
    <row r="2" spans="1:159" x14ac:dyDescent="0.25">
      <c r="A2" s="76" t="s">
        <v>148</v>
      </c>
    </row>
    <row r="3" spans="1:159" s="6" customFormat="1" x14ac:dyDescent="0.25">
      <c r="A3" s="1" t="s">
        <v>0</v>
      </c>
      <c r="B3" s="2"/>
      <c r="C3" s="2"/>
      <c r="D3" s="2"/>
      <c r="E3" s="3"/>
      <c r="F3" s="3"/>
      <c r="G3" s="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</row>
    <row r="4" spans="1:159" s="6" customFormat="1" x14ac:dyDescent="0.25">
      <c r="A4" s="1" t="s">
        <v>128</v>
      </c>
      <c r="B4" s="2"/>
      <c r="C4" s="3"/>
      <c r="D4" s="2"/>
      <c r="E4" s="3"/>
      <c r="F4" s="3"/>
      <c r="G4" s="3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</row>
    <row r="5" spans="1:159" s="6" customFormat="1" x14ac:dyDescent="0.25">
      <c r="A5" s="1" t="s">
        <v>31</v>
      </c>
      <c r="B5" s="3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</row>
    <row r="6" spans="1:159" s="6" customFormat="1" x14ac:dyDescent="0.25">
      <c r="A6" s="1" t="s">
        <v>1</v>
      </c>
      <c r="B6" s="2"/>
      <c r="C6" s="3"/>
      <c r="D6" s="2"/>
      <c r="E6" s="2"/>
      <c r="F6" s="3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</row>
    <row r="7" spans="1:159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9"/>
    </row>
    <row r="8" spans="1:159" s="13" customFormat="1" ht="8.25" customHeight="1" x14ac:dyDescent="0.25">
      <c r="A8" s="11"/>
      <c r="B8" s="17"/>
      <c r="C8"/>
      <c r="D8" s="17"/>
      <c r="E8" s="12"/>
      <c r="F8" s="17"/>
      <c r="G8"/>
      <c r="H8" s="17"/>
      <c r="I8"/>
      <c r="J8" s="17"/>
      <c r="K8"/>
      <c r="L8" s="17"/>
      <c r="M8"/>
      <c r="N8" s="17"/>
      <c r="O8"/>
      <c r="P8" s="17"/>
      <c r="Q8"/>
      <c r="R8" s="17"/>
      <c r="S8"/>
      <c r="T8" s="17"/>
      <c r="U8"/>
      <c r="V8" s="17"/>
      <c r="X8" s="17"/>
      <c r="Z8" s="17"/>
    </row>
    <row r="9" spans="1:159" s="13" customFormat="1" ht="15.75" customHeight="1" x14ac:dyDescent="0.25">
      <c r="A9" s="11"/>
      <c r="B9" s="17"/>
      <c r="C9"/>
      <c r="E9" s="12"/>
      <c r="F9" s="17"/>
      <c r="G9"/>
      <c r="H9" s="17"/>
      <c r="I9"/>
      <c r="J9" s="17"/>
      <c r="K9"/>
      <c r="L9" s="17"/>
      <c r="M9"/>
      <c r="N9" s="17"/>
      <c r="O9"/>
      <c r="P9" s="17"/>
      <c r="Q9"/>
      <c r="R9" s="17"/>
      <c r="S9"/>
      <c r="T9" s="17"/>
      <c r="U9"/>
      <c r="V9" s="17"/>
      <c r="X9" s="17"/>
      <c r="Z9" s="17"/>
    </row>
    <row r="10" spans="1:159" s="13" customFormat="1" x14ac:dyDescent="0.25">
      <c r="A10" s="11"/>
      <c r="B10" s="17"/>
      <c r="C10"/>
      <c r="D10" s="28"/>
      <c r="E10" s="12"/>
      <c r="F10" s="28"/>
      <c r="G10"/>
      <c r="H10" s="17"/>
      <c r="I10"/>
      <c r="J10" s="28"/>
      <c r="K10"/>
      <c r="L10" s="17"/>
      <c r="M10"/>
      <c r="O10"/>
      <c r="P10" s="17"/>
      <c r="Q10"/>
      <c r="R10" s="17"/>
      <c r="S10"/>
      <c r="T10" s="17"/>
      <c r="U10"/>
      <c r="V10" s="17"/>
      <c r="X10" s="17"/>
      <c r="Z10" s="17"/>
      <c r="AB10" s="68"/>
      <c r="AC10" s="68"/>
      <c r="AD10" s="68"/>
      <c r="AE10" s="68"/>
      <c r="AF10" s="68"/>
      <c r="AG10" s="68"/>
      <c r="AH10" s="68"/>
      <c r="AI10" s="68"/>
      <c r="AJ10" s="68"/>
    </row>
    <row r="11" spans="1:159" s="13" customFormat="1" x14ac:dyDescent="0.25">
      <c r="A11" s="15"/>
      <c r="B11" s="63" t="s">
        <v>18</v>
      </c>
      <c r="C11" s="50"/>
      <c r="D11" s="18" t="s">
        <v>21</v>
      </c>
      <c r="E11"/>
      <c r="F11" s="18" t="s">
        <v>21</v>
      </c>
      <c r="G11"/>
      <c r="H11" s="18" t="s">
        <v>33</v>
      </c>
      <c r="I11"/>
      <c r="J11" s="18">
        <v>39225</v>
      </c>
      <c r="K11"/>
      <c r="L11" s="18" t="s">
        <v>36</v>
      </c>
      <c r="M11"/>
      <c r="N11" s="18" t="s">
        <v>35</v>
      </c>
      <c r="O11"/>
      <c r="P11" s="18">
        <v>39569</v>
      </c>
      <c r="Q11"/>
      <c r="R11" s="18" t="s">
        <v>41</v>
      </c>
      <c r="S11"/>
      <c r="T11" s="18" t="s">
        <v>46</v>
      </c>
      <c r="U11"/>
      <c r="V11" s="18" t="s">
        <v>48</v>
      </c>
      <c r="X11" s="18">
        <v>39934</v>
      </c>
      <c r="Z11" s="18" t="s">
        <v>4</v>
      </c>
      <c r="AB11" s="68"/>
      <c r="AC11" s="68"/>
      <c r="AD11" s="69"/>
      <c r="AE11" s="69"/>
      <c r="AF11" s="69"/>
      <c r="AG11" s="69"/>
      <c r="AH11" s="69"/>
      <c r="AI11" s="69"/>
      <c r="AJ11" s="68"/>
    </row>
    <row r="12" spans="1:159" s="13" customFormat="1" x14ac:dyDescent="0.25">
      <c r="A12" s="14" t="s">
        <v>5</v>
      </c>
      <c r="B12" s="64">
        <v>2005</v>
      </c>
      <c r="C12" s="50"/>
      <c r="D12" s="19">
        <v>2006</v>
      </c>
      <c r="E12"/>
      <c r="F12" s="19">
        <v>2007</v>
      </c>
      <c r="G12"/>
      <c r="H12" s="19">
        <v>2007</v>
      </c>
      <c r="I12"/>
      <c r="J12" s="19">
        <v>2007</v>
      </c>
      <c r="K12"/>
      <c r="L12" s="19">
        <v>2007</v>
      </c>
      <c r="M12"/>
      <c r="N12" s="19">
        <v>2008</v>
      </c>
      <c r="O12"/>
      <c r="P12" s="19">
        <v>2008</v>
      </c>
      <c r="Q12"/>
      <c r="R12" s="19">
        <v>2008</v>
      </c>
      <c r="S12"/>
      <c r="T12" s="19">
        <v>2008</v>
      </c>
      <c r="U12"/>
      <c r="V12" s="19">
        <v>2009</v>
      </c>
      <c r="X12" s="19">
        <v>2009</v>
      </c>
      <c r="Z12" s="19">
        <v>2009</v>
      </c>
      <c r="AB12" s="68"/>
      <c r="AC12" s="68"/>
      <c r="AD12" s="68"/>
      <c r="AE12" s="68"/>
      <c r="AF12" s="68"/>
      <c r="AG12" s="68"/>
      <c r="AH12" s="68"/>
      <c r="AI12" s="68"/>
      <c r="AJ12" s="68"/>
    </row>
    <row r="13" spans="1:159" s="13" customFormat="1" x14ac:dyDescent="0.25">
      <c r="A13" s="11" t="s">
        <v>6</v>
      </c>
      <c r="B13" s="65">
        <v>40.22</v>
      </c>
      <c r="C13" s="50"/>
      <c r="D13" s="17">
        <v>38.119999999999997</v>
      </c>
      <c r="E13" s="26" t="s">
        <v>22</v>
      </c>
      <c r="F13" s="17">
        <v>38.119999999999997</v>
      </c>
      <c r="G13" s="26"/>
      <c r="H13" s="17">
        <f>5.34+34.03</f>
        <v>39.370000000000005</v>
      </c>
      <c r="I13" s="26" t="s">
        <v>27</v>
      </c>
      <c r="J13" s="17">
        <f>5.34+34.03</f>
        <v>39.370000000000005</v>
      </c>
      <c r="K13"/>
      <c r="L13" s="17">
        <f>5.34+34.03</f>
        <v>39.370000000000005</v>
      </c>
      <c r="M13"/>
      <c r="N13" s="17">
        <f>5.34+34.03</f>
        <v>39.370000000000005</v>
      </c>
      <c r="O13"/>
      <c r="P13" s="17">
        <f>5.34+34.03</f>
        <v>39.370000000000005</v>
      </c>
      <c r="Q13"/>
      <c r="R13" s="17">
        <f>5.34+34.03</f>
        <v>39.370000000000005</v>
      </c>
      <c r="S13"/>
      <c r="T13" s="17">
        <f>5.34+34.03</f>
        <v>39.370000000000005</v>
      </c>
      <c r="U13"/>
      <c r="V13" s="17">
        <f>5.33+33.98</f>
        <v>39.309999999999995</v>
      </c>
      <c r="W13" s="31" t="s">
        <v>49</v>
      </c>
      <c r="X13" s="17">
        <f>5.33+33.98</f>
        <v>39.309999999999995</v>
      </c>
      <c r="Y13" s="31"/>
      <c r="Z13" s="17">
        <f>5.33+33.98</f>
        <v>39.309999999999995</v>
      </c>
      <c r="AA13" s="31"/>
      <c r="AB13" s="68"/>
      <c r="AC13" s="68"/>
      <c r="AD13" s="68"/>
      <c r="AE13" s="68"/>
      <c r="AF13" s="68"/>
      <c r="AG13" s="68"/>
      <c r="AH13" s="68"/>
      <c r="AI13" s="68"/>
      <c r="AJ13" s="68"/>
    </row>
    <row r="14" spans="1:159" s="13" customFormat="1" x14ac:dyDescent="0.25">
      <c r="A14" s="11" t="s">
        <v>7</v>
      </c>
      <c r="B14" s="65">
        <v>40.090000000000003</v>
      </c>
      <c r="C14" s="50"/>
      <c r="D14" s="17">
        <v>58.41</v>
      </c>
      <c r="E14"/>
      <c r="F14" s="17">
        <v>54.2</v>
      </c>
      <c r="G14"/>
      <c r="H14" s="17">
        <v>52.95</v>
      </c>
      <c r="I14" s="26" t="s">
        <v>29</v>
      </c>
      <c r="J14" s="17">
        <v>52.95</v>
      </c>
      <c r="K14"/>
      <c r="L14" s="17">
        <v>52.95</v>
      </c>
      <c r="M14"/>
      <c r="N14" s="17">
        <v>52.27</v>
      </c>
      <c r="O14"/>
      <c r="P14" s="17">
        <v>52.27</v>
      </c>
      <c r="Q14"/>
      <c r="R14" s="17">
        <v>60.21</v>
      </c>
      <c r="S14" s="31" t="s">
        <v>42</v>
      </c>
      <c r="T14" s="17">
        <v>60.21</v>
      </c>
      <c r="U14" s="31"/>
      <c r="V14" s="17">
        <v>54.92</v>
      </c>
      <c r="X14" s="17">
        <v>54.92</v>
      </c>
      <c r="Y14" s="31"/>
      <c r="Z14" s="17">
        <v>53.51</v>
      </c>
      <c r="AA14" s="31" t="s">
        <v>52</v>
      </c>
      <c r="AB14" s="68"/>
      <c r="AC14" s="68"/>
      <c r="AD14" s="68"/>
      <c r="AE14" s="68"/>
      <c r="AF14" s="68"/>
      <c r="AG14" s="68"/>
      <c r="AH14" s="68"/>
      <c r="AI14" s="68"/>
      <c r="AJ14" s="68"/>
    </row>
    <row r="15" spans="1:159" s="13" customFormat="1" x14ac:dyDescent="0.25">
      <c r="A15" s="11" t="s">
        <v>8</v>
      </c>
      <c r="B15" s="65">
        <v>1.48</v>
      </c>
      <c r="C15" s="50"/>
      <c r="D15" s="17">
        <v>1.42</v>
      </c>
      <c r="E15"/>
      <c r="F15" s="17">
        <v>1.69</v>
      </c>
      <c r="G15"/>
      <c r="H15" s="17">
        <v>1.69</v>
      </c>
      <c r="I15"/>
      <c r="J15" s="17">
        <v>1.69</v>
      </c>
      <c r="K15"/>
      <c r="L15" s="17">
        <v>1.69</v>
      </c>
      <c r="M15"/>
      <c r="N15" s="17">
        <v>1.45</v>
      </c>
      <c r="O15"/>
      <c r="P15" s="17">
        <v>1.45</v>
      </c>
      <c r="Q15"/>
      <c r="R15" s="17">
        <v>1.45</v>
      </c>
      <c r="S15"/>
      <c r="T15" s="17">
        <v>1.45</v>
      </c>
      <c r="U15"/>
      <c r="V15" s="17">
        <v>2.0299999999999998</v>
      </c>
      <c r="X15" s="17">
        <v>2.0299999999999998</v>
      </c>
      <c r="Z15" s="17">
        <v>2.0299999999999998</v>
      </c>
      <c r="AB15" s="68"/>
      <c r="AC15" s="68"/>
      <c r="AD15" s="68"/>
      <c r="AE15" s="68"/>
      <c r="AF15" s="68"/>
      <c r="AG15" s="68"/>
      <c r="AH15" s="68"/>
      <c r="AI15" s="68"/>
      <c r="AJ15" s="68"/>
    </row>
    <row r="16" spans="1:159" s="13" customFormat="1" x14ac:dyDescent="0.25">
      <c r="A16" t="s">
        <v>15</v>
      </c>
      <c r="B16" s="65">
        <v>0.25</v>
      </c>
      <c r="C16" s="50"/>
      <c r="D16" s="17">
        <v>0.26</v>
      </c>
      <c r="E16"/>
      <c r="F16" s="17">
        <v>0.24</v>
      </c>
      <c r="G16"/>
      <c r="H16" s="17">
        <v>0.24</v>
      </c>
      <c r="I16"/>
      <c r="J16" s="17">
        <v>0.24</v>
      </c>
      <c r="K16"/>
      <c r="L16" s="17">
        <v>0.24</v>
      </c>
      <c r="M16"/>
      <c r="N16" s="17">
        <v>0.4</v>
      </c>
      <c r="O16"/>
      <c r="P16" s="17">
        <v>0.4</v>
      </c>
      <c r="Q16"/>
      <c r="R16" s="17">
        <v>0.4</v>
      </c>
      <c r="S16"/>
      <c r="T16" s="17">
        <v>0.4</v>
      </c>
      <c r="U16"/>
      <c r="V16" s="17">
        <v>0.94</v>
      </c>
      <c r="X16" s="17">
        <v>0.94</v>
      </c>
      <c r="Z16" s="17">
        <v>0.94</v>
      </c>
      <c r="AB16" s="68"/>
      <c r="AC16" s="68"/>
      <c r="AD16" s="68"/>
      <c r="AE16" s="68"/>
      <c r="AF16" s="68"/>
      <c r="AG16" s="68"/>
      <c r="AH16" s="68"/>
      <c r="AI16" s="68"/>
      <c r="AJ16" s="68"/>
    </row>
    <row r="17" spans="1:36" s="13" customFormat="1" x14ac:dyDescent="0.25">
      <c r="A17" s="11" t="s">
        <v>17</v>
      </c>
      <c r="B17" s="65">
        <v>1.68</v>
      </c>
      <c r="C17" s="62"/>
      <c r="D17" s="17">
        <v>1.65</v>
      </c>
      <c r="E17" s="26" t="s">
        <v>22</v>
      </c>
      <c r="F17" s="17">
        <v>1.1000000000000001</v>
      </c>
      <c r="G17" s="26" t="s">
        <v>26</v>
      </c>
      <c r="H17" s="17">
        <v>1.1000000000000001</v>
      </c>
      <c r="I17" s="26"/>
      <c r="J17" s="17">
        <v>1.02</v>
      </c>
      <c r="K17" s="31" t="s">
        <v>34</v>
      </c>
      <c r="L17" s="17">
        <v>0.98</v>
      </c>
      <c r="M17" s="31" t="s">
        <v>37</v>
      </c>
      <c r="N17" s="17">
        <v>0.98</v>
      </c>
      <c r="O17"/>
      <c r="P17" s="17">
        <v>1.1100000000000001</v>
      </c>
      <c r="Q17" s="31" t="s">
        <v>40</v>
      </c>
      <c r="R17" s="17">
        <v>1.1100000000000001</v>
      </c>
      <c r="S17"/>
      <c r="T17" s="17">
        <v>1.45</v>
      </c>
      <c r="U17" s="31" t="s">
        <v>47</v>
      </c>
      <c r="V17" s="17">
        <v>1.45</v>
      </c>
      <c r="X17" s="17">
        <v>0.42</v>
      </c>
      <c r="Y17" s="41">
        <v>-53</v>
      </c>
      <c r="Z17" s="17">
        <v>0.42</v>
      </c>
      <c r="AB17" s="68"/>
      <c r="AC17" s="68"/>
      <c r="AD17" s="68"/>
      <c r="AE17" s="68"/>
      <c r="AF17" s="68"/>
      <c r="AG17" s="68"/>
      <c r="AH17" s="68"/>
      <c r="AI17" s="68"/>
      <c r="AJ17" s="68"/>
    </row>
    <row r="18" spans="1:36" s="13" customFormat="1" x14ac:dyDescent="0.25">
      <c r="A18" s="11" t="s">
        <v>14</v>
      </c>
      <c r="B18" s="66">
        <v>6.97</v>
      </c>
      <c r="C18" s="50"/>
      <c r="D18" s="20">
        <v>6.03</v>
      </c>
      <c r="E18"/>
      <c r="F18" s="20">
        <v>5.57</v>
      </c>
      <c r="G18"/>
      <c r="H18" s="20">
        <v>5.57</v>
      </c>
      <c r="I18"/>
      <c r="J18" s="20">
        <v>5.57</v>
      </c>
      <c r="K18"/>
      <c r="L18" s="20">
        <v>5.57</v>
      </c>
      <c r="M18"/>
      <c r="N18" s="20">
        <v>5.46</v>
      </c>
      <c r="O18"/>
      <c r="P18" s="20">
        <v>5.46</v>
      </c>
      <c r="Q18"/>
      <c r="R18" s="20">
        <v>5.46</v>
      </c>
      <c r="S18"/>
      <c r="T18" s="20">
        <v>5.46</v>
      </c>
      <c r="U18"/>
      <c r="V18" s="20">
        <v>8.16</v>
      </c>
      <c r="X18" s="20">
        <v>8.16</v>
      </c>
      <c r="Z18" s="20">
        <v>8.16</v>
      </c>
      <c r="AB18" s="68"/>
      <c r="AC18" s="68"/>
      <c r="AD18" s="68"/>
      <c r="AE18" s="68"/>
      <c r="AF18" s="68"/>
      <c r="AG18" s="68"/>
      <c r="AH18" s="68"/>
      <c r="AI18" s="68"/>
      <c r="AJ18" s="68"/>
    </row>
    <row r="19" spans="1:36" s="13" customFormat="1" x14ac:dyDescent="0.25">
      <c r="A19" s="11" t="s">
        <v>16</v>
      </c>
      <c r="B19" s="65">
        <f>SUM(B13:B18)</f>
        <v>90.690000000000012</v>
      </c>
      <c r="C19" s="50"/>
      <c r="D19" s="17">
        <f>SUM(D13:D18)</f>
        <v>105.89000000000001</v>
      </c>
      <c r="E19"/>
      <c r="F19" s="17">
        <f>SUM(F13:F18)</f>
        <v>100.91999999999999</v>
      </c>
      <c r="G19"/>
      <c r="H19" s="17">
        <f>SUM(H13:H18)</f>
        <v>100.91999999999999</v>
      </c>
      <c r="I19"/>
      <c r="J19" s="17">
        <f>SUM(J13:J18)</f>
        <v>100.84</v>
      </c>
      <c r="K19"/>
      <c r="L19" s="17">
        <f>SUM(L13:L18)</f>
        <v>100.80000000000001</v>
      </c>
      <c r="M19"/>
      <c r="N19" s="17">
        <f>SUM(N13:N18)</f>
        <v>99.930000000000021</v>
      </c>
      <c r="O19"/>
      <c r="P19" s="17">
        <f>SUM(P13:P18)</f>
        <v>100.06000000000002</v>
      </c>
      <c r="Q19"/>
      <c r="R19" s="17">
        <f>SUM(R13:R18)</f>
        <v>108.00000000000001</v>
      </c>
      <c r="S19"/>
      <c r="T19" s="17">
        <f>SUM(T13:T18)</f>
        <v>108.34000000000002</v>
      </c>
      <c r="U19"/>
      <c r="V19" s="17">
        <f>SUM(V13:V18)</f>
        <v>106.80999999999999</v>
      </c>
      <c r="X19" s="17">
        <f>SUM(X13:X18)</f>
        <v>105.77999999999999</v>
      </c>
      <c r="Z19" s="17">
        <f>SUM(Z13:Z18)</f>
        <v>104.36999999999999</v>
      </c>
      <c r="AB19" s="68"/>
      <c r="AC19" s="68"/>
      <c r="AD19" s="68"/>
      <c r="AE19" s="68"/>
      <c r="AF19" s="68"/>
      <c r="AG19" s="68"/>
      <c r="AH19" s="68"/>
      <c r="AI19" s="68"/>
      <c r="AJ19" s="68"/>
    </row>
    <row r="20" spans="1:36" s="13" customFormat="1" x14ac:dyDescent="0.25">
      <c r="A20" s="11" t="s">
        <v>23</v>
      </c>
      <c r="B20" s="66">
        <f>ROUND(B19*0.010256,2)</f>
        <v>0.93</v>
      </c>
      <c r="C20" s="50"/>
      <c r="D20" s="20">
        <f>ROUND(D19*0.025641,2)</f>
        <v>2.72</v>
      </c>
      <c r="E20"/>
      <c r="F20" s="20">
        <f>ROUND(F19*0.025641,2)</f>
        <v>2.59</v>
      </c>
      <c r="G20"/>
      <c r="H20" s="20">
        <f>ROUND(H19*0.025641,2)</f>
        <v>2.59</v>
      </c>
      <c r="I20"/>
      <c r="J20" s="20">
        <f>ROUND(J19*0.025641,2)</f>
        <v>2.59</v>
      </c>
      <c r="K20"/>
      <c r="L20" s="20">
        <f>ROUND(L19*0.025641,2)</f>
        <v>2.58</v>
      </c>
      <c r="M20"/>
      <c r="N20" s="20">
        <f>ROUND(N19*0.025641,2)</f>
        <v>2.56</v>
      </c>
      <c r="O20"/>
      <c r="P20" s="20">
        <f>ROUND(P19*0.025641,2)</f>
        <v>2.57</v>
      </c>
      <c r="Q20"/>
      <c r="R20" s="20">
        <f>ROUND(R19*0.025641,2)</f>
        <v>2.77</v>
      </c>
      <c r="S20"/>
      <c r="T20" s="20">
        <f>ROUND(T19*0.025641,2)</f>
        <v>2.78</v>
      </c>
      <c r="U20"/>
      <c r="V20" s="20">
        <f>ROUND(V19*0.025641,2)</f>
        <v>2.74</v>
      </c>
      <c r="X20" s="20">
        <f>ROUND(X19*0.025641,2)</f>
        <v>2.71</v>
      </c>
      <c r="Z20" s="20">
        <f>ROUND(Z19*0.025641,2)</f>
        <v>2.68</v>
      </c>
      <c r="AB20" s="68"/>
      <c r="AC20" s="68"/>
      <c r="AD20" s="68"/>
      <c r="AE20" s="68"/>
      <c r="AF20" s="68"/>
      <c r="AG20" s="68"/>
      <c r="AH20" s="68"/>
      <c r="AI20" s="68"/>
      <c r="AJ20" s="68"/>
    </row>
    <row r="21" spans="1:36" s="13" customFormat="1" x14ac:dyDescent="0.25">
      <c r="A21" s="11" t="s">
        <v>9</v>
      </c>
      <c r="B21" s="65">
        <f>SUM(B19:B20)</f>
        <v>91.620000000000019</v>
      </c>
      <c r="C21" s="50"/>
      <c r="D21" s="17">
        <f>SUM(D19:D20)</f>
        <v>108.61000000000001</v>
      </c>
      <c r="E21"/>
      <c r="F21" s="17">
        <f>SUM(F19:F20)</f>
        <v>103.50999999999999</v>
      </c>
      <c r="G21"/>
      <c r="H21" s="17">
        <f>SUM(H19:H20)</f>
        <v>103.50999999999999</v>
      </c>
      <c r="I21"/>
      <c r="J21" s="17">
        <f>SUM(J19:J20)</f>
        <v>103.43</v>
      </c>
      <c r="K21"/>
      <c r="L21" s="17">
        <f>SUM(L19:L20)</f>
        <v>103.38000000000001</v>
      </c>
      <c r="M21" s="16"/>
      <c r="N21" s="17">
        <f>SUM(N19:N20)</f>
        <v>102.49000000000002</v>
      </c>
      <c r="O21"/>
      <c r="P21" s="17">
        <f>SUM(P19:P20)</f>
        <v>102.63000000000001</v>
      </c>
      <c r="Q21"/>
      <c r="R21" s="17">
        <f>SUM(R19:R20)</f>
        <v>110.77000000000001</v>
      </c>
      <c r="S21"/>
      <c r="T21" s="17">
        <f>SUM(T19:T20)</f>
        <v>111.12000000000002</v>
      </c>
      <c r="U21"/>
      <c r="V21" s="17">
        <f>SUM(V19:V20)</f>
        <v>109.54999999999998</v>
      </c>
      <c r="X21" s="17">
        <f>SUM(X19:X20)</f>
        <v>108.48999999999998</v>
      </c>
      <c r="Z21" s="17">
        <f>SUM(Z19:Z20)</f>
        <v>107.05</v>
      </c>
      <c r="AB21" s="68"/>
      <c r="AC21" s="68"/>
      <c r="AD21" s="68"/>
      <c r="AE21" s="68"/>
      <c r="AF21" s="68"/>
      <c r="AG21" s="68"/>
      <c r="AH21" s="68"/>
      <c r="AI21" s="68"/>
      <c r="AJ21" s="68"/>
    </row>
    <row r="22" spans="1:36" s="13" customFormat="1" x14ac:dyDescent="0.25">
      <c r="A22" s="11"/>
      <c r="B22" s="17"/>
      <c r="C22"/>
      <c r="D22" s="17"/>
      <c r="E22"/>
      <c r="F22" s="17"/>
      <c r="G22"/>
      <c r="H22" s="17"/>
      <c r="I22"/>
      <c r="J22" s="17"/>
      <c r="K22"/>
      <c r="L22" s="17"/>
      <c r="M22" s="16"/>
      <c r="N22" s="17"/>
      <c r="O22"/>
      <c r="P22" s="17"/>
      <c r="Q22"/>
      <c r="R22" s="17"/>
      <c r="S22"/>
      <c r="T22" s="17"/>
      <c r="U22"/>
      <c r="V22" s="17"/>
      <c r="X22" s="17"/>
      <c r="Z22" s="17"/>
      <c r="AB22" s="68"/>
      <c r="AC22" s="70"/>
      <c r="AD22" s="71"/>
      <c r="AE22" s="71"/>
      <c r="AF22" s="71"/>
      <c r="AG22" s="71"/>
      <c r="AH22" s="71"/>
      <c r="AI22" s="71"/>
      <c r="AJ22" s="68"/>
    </row>
    <row r="23" spans="1:36" s="13" customFormat="1" x14ac:dyDescent="0.25">
      <c r="A23" s="11"/>
      <c r="B23" s="17"/>
      <c r="C23"/>
      <c r="D23" s="17"/>
      <c r="E23"/>
      <c r="F23" s="17"/>
      <c r="G23"/>
      <c r="H23" s="17"/>
      <c r="I23"/>
      <c r="J23" s="17"/>
      <c r="K23"/>
      <c r="L23" s="17"/>
      <c r="M23" s="16"/>
      <c r="N23" s="17"/>
      <c r="O23"/>
      <c r="P23" s="17"/>
      <c r="Q23"/>
      <c r="R23" s="57"/>
      <c r="S23" s="57"/>
      <c r="T23" s="57"/>
      <c r="Z23" s="17"/>
      <c r="AB23" s="68"/>
      <c r="AC23" s="70"/>
      <c r="AD23" s="72"/>
      <c r="AE23" s="72"/>
      <c r="AF23" s="72"/>
      <c r="AG23" s="72"/>
      <c r="AH23" s="72"/>
      <c r="AI23" s="72"/>
      <c r="AJ23" s="68"/>
    </row>
    <row r="24" spans="1:36" s="13" customFormat="1" x14ac:dyDescent="0.25">
      <c r="A24" s="11"/>
      <c r="B24" s="17"/>
      <c r="C24"/>
      <c r="D24" s="17"/>
      <c r="E24"/>
      <c r="F24" s="17"/>
      <c r="G24"/>
      <c r="H24" s="17"/>
      <c r="I24"/>
      <c r="J24" s="17"/>
      <c r="K24"/>
      <c r="L24" s="17"/>
      <c r="M24" s="16"/>
      <c r="N24" s="17"/>
      <c r="O24"/>
      <c r="P24" s="17"/>
      <c r="Q24"/>
      <c r="R24" s="74"/>
      <c r="S24" s="74"/>
      <c r="T24" s="74"/>
      <c r="Z24" s="17"/>
      <c r="AB24" s="68"/>
      <c r="AC24" s="70"/>
      <c r="AD24" s="72"/>
      <c r="AE24" s="72"/>
      <c r="AF24" s="72"/>
      <c r="AG24" s="72"/>
      <c r="AH24" s="72"/>
      <c r="AI24" s="72"/>
      <c r="AJ24" s="68"/>
    </row>
    <row r="25" spans="1:36" s="13" customFormat="1" x14ac:dyDescent="0.25">
      <c r="A25" s="11"/>
      <c r="B25" s="17"/>
      <c r="C25"/>
      <c r="D25" s="17"/>
      <c r="E25"/>
      <c r="F25" s="17"/>
      <c r="G25"/>
      <c r="H25" s="17"/>
      <c r="I25"/>
      <c r="J25" s="17"/>
      <c r="K25"/>
      <c r="L25" s="17"/>
      <c r="M25" s="16"/>
      <c r="N25" s="17"/>
      <c r="O25"/>
      <c r="P25" s="17"/>
      <c r="Q25"/>
      <c r="R25" s="75"/>
      <c r="S25" s="75"/>
      <c r="T25" s="75"/>
      <c r="X25" s="29"/>
      <c r="Z25" s="29"/>
      <c r="AB25" s="68"/>
      <c r="AC25" s="70"/>
      <c r="AD25" s="72"/>
      <c r="AE25" s="72"/>
      <c r="AF25" s="72"/>
      <c r="AG25" s="72"/>
      <c r="AH25" s="72"/>
      <c r="AI25" s="72"/>
      <c r="AJ25" s="68"/>
    </row>
    <row r="26" spans="1:36" s="13" customFormat="1" x14ac:dyDescent="0.25">
      <c r="A26" s="11"/>
      <c r="B26" s="28" t="s">
        <v>66</v>
      </c>
      <c r="C26"/>
      <c r="D26" s="28" t="s">
        <v>59</v>
      </c>
      <c r="E26"/>
      <c r="F26" s="28" t="s">
        <v>67</v>
      </c>
      <c r="G26"/>
      <c r="H26" s="28" t="s">
        <v>13</v>
      </c>
      <c r="I26"/>
      <c r="J26" s="28" t="s">
        <v>75</v>
      </c>
      <c r="K26"/>
      <c r="L26" s="56" t="s">
        <v>78</v>
      </c>
      <c r="M26" s="16"/>
      <c r="N26" s="28" t="s">
        <v>79</v>
      </c>
      <c r="O26"/>
      <c r="P26" s="28" t="s">
        <v>46</v>
      </c>
      <c r="Q26"/>
      <c r="R26" s="28" t="s">
        <v>75</v>
      </c>
      <c r="S26"/>
      <c r="T26" s="28" t="s">
        <v>4</v>
      </c>
      <c r="V26" s="28" t="s">
        <v>12</v>
      </c>
      <c r="X26" s="28" t="s">
        <v>11</v>
      </c>
      <c r="Z26" s="56" t="s">
        <v>78</v>
      </c>
      <c r="AB26" s="68"/>
      <c r="AC26" s="70"/>
      <c r="AD26" s="72"/>
      <c r="AE26" s="72"/>
      <c r="AF26" s="72"/>
      <c r="AG26" s="72"/>
      <c r="AH26" s="72"/>
      <c r="AI26" s="72"/>
      <c r="AJ26" s="68"/>
    </row>
    <row r="27" spans="1:36" s="13" customFormat="1" x14ac:dyDescent="0.25">
      <c r="A27" s="42" t="s">
        <v>5</v>
      </c>
      <c r="B27" s="44">
        <v>2009</v>
      </c>
      <c r="C27"/>
      <c r="D27" s="44">
        <v>2009</v>
      </c>
      <c r="E27"/>
      <c r="F27" s="44">
        <v>2010</v>
      </c>
      <c r="G27"/>
      <c r="H27" s="44">
        <v>2010</v>
      </c>
      <c r="I27"/>
      <c r="J27" s="44">
        <v>2010</v>
      </c>
      <c r="K27"/>
      <c r="L27" s="44">
        <v>2010</v>
      </c>
      <c r="M27" s="16"/>
      <c r="N27" s="44">
        <v>2010</v>
      </c>
      <c r="O27"/>
      <c r="P27" s="44">
        <v>2010</v>
      </c>
      <c r="Q27"/>
      <c r="R27" s="44">
        <v>2011</v>
      </c>
      <c r="S27"/>
      <c r="T27" s="44">
        <v>2011</v>
      </c>
      <c r="V27" s="44">
        <v>2011</v>
      </c>
      <c r="X27" s="44">
        <v>2012</v>
      </c>
      <c r="Z27" s="44">
        <v>2012</v>
      </c>
      <c r="AB27" s="68"/>
      <c r="AC27" s="70"/>
      <c r="AD27" s="72"/>
      <c r="AE27" s="72"/>
      <c r="AF27" s="72"/>
      <c r="AG27" s="72"/>
      <c r="AH27" s="72"/>
      <c r="AI27" s="72"/>
      <c r="AJ27" s="68"/>
    </row>
    <row r="28" spans="1:36" s="13" customFormat="1" x14ac:dyDescent="0.25">
      <c r="A28" s="11" t="s">
        <v>6</v>
      </c>
      <c r="B28" s="17">
        <v>40.72</v>
      </c>
      <c r="C28" s="46">
        <v>-55</v>
      </c>
      <c r="D28" s="17">
        <v>42</v>
      </c>
      <c r="E28" s="31" t="s">
        <v>60</v>
      </c>
      <c r="F28" s="17">
        <v>42</v>
      </c>
      <c r="G28" s="31"/>
      <c r="H28" s="17">
        <v>42</v>
      </c>
      <c r="I28"/>
      <c r="J28" s="51">
        <f>5.9+37.11</f>
        <v>43.01</v>
      </c>
      <c r="K28" s="31" t="s">
        <v>71</v>
      </c>
      <c r="L28" s="51">
        <f>5.9+37.11</f>
        <v>43.01</v>
      </c>
      <c r="M28" s="16"/>
      <c r="N28" s="51">
        <f>5.9+37.11</f>
        <v>43.01</v>
      </c>
      <c r="O28"/>
      <c r="P28" s="51">
        <f>5.9+37.11</f>
        <v>43.01</v>
      </c>
      <c r="Q28"/>
      <c r="R28" s="51">
        <v>43.03</v>
      </c>
      <c r="S28" s="31" t="s">
        <v>83</v>
      </c>
      <c r="T28" s="51">
        <v>43.03</v>
      </c>
      <c r="U28" s="26"/>
      <c r="V28" s="51">
        <v>43.03</v>
      </c>
      <c r="W28" s="26"/>
      <c r="X28" s="51">
        <v>43.26</v>
      </c>
      <c r="Y28" s="27" t="s">
        <v>96</v>
      </c>
      <c r="Z28" s="51">
        <v>43.26</v>
      </c>
      <c r="AA28" s="27"/>
      <c r="AB28" s="68"/>
      <c r="AC28" s="70"/>
      <c r="AD28" s="72"/>
      <c r="AE28" s="72"/>
      <c r="AF28" s="72"/>
      <c r="AG28" s="72"/>
      <c r="AH28" s="72"/>
      <c r="AI28" s="72"/>
      <c r="AJ28" s="68"/>
    </row>
    <row r="29" spans="1:36" s="13" customFormat="1" x14ac:dyDescent="0.25">
      <c r="A29" s="11" t="s">
        <v>7</v>
      </c>
      <c r="B29" s="17">
        <v>53.51</v>
      </c>
      <c r="C29" s="47"/>
      <c r="D29" s="17">
        <v>52.23</v>
      </c>
      <c r="E29" s="31" t="s">
        <v>61</v>
      </c>
      <c r="F29" s="17">
        <v>38.57</v>
      </c>
      <c r="G29"/>
      <c r="H29" s="17">
        <v>38.57</v>
      </c>
      <c r="I29"/>
      <c r="J29" s="17">
        <v>38.57</v>
      </c>
      <c r="K29"/>
      <c r="L29" s="17">
        <v>38.57</v>
      </c>
      <c r="M29" s="16"/>
      <c r="N29" s="17">
        <v>38.57</v>
      </c>
      <c r="O29"/>
      <c r="P29" s="17">
        <v>38.57</v>
      </c>
      <c r="Q29"/>
      <c r="R29" s="17">
        <v>39.5</v>
      </c>
      <c r="S29" s="31" t="s">
        <v>85</v>
      </c>
      <c r="T29" s="17">
        <v>38</v>
      </c>
      <c r="U29" s="31" t="s">
        <v>87</v>
      </c>
      <c r="V29" s="17">
        <v>38</v>
      </c>
      <c r="W29" s="31"/>
      <c r="X29" s="17">
        <v>33.43</v>
      </c>
      <c r="Y29" s="26" t="s">
        <v>98</v>
      </c>
      <c r="Z29" s="17">
        <v>33.43</v>
      </c>
      <c r="AA29" s="26"/>
      <c r="AB29" s="68"/>
      <c r="AC29" s="70"/>
      <c r="AD29" s="72"/>
      <c r="AE29" s="72"/>
      <c r="AF29" s="72"/>
      <c r="AG29" s="72"/>
      <c r="AH29" s="72"/>
      <c r="AI29" s="72"/>
      <c r="AJ29" s="68"/>
    </row>
    <row r="30" spans="1:36" s="13" customFormat="1" x14ac:dyDescent="0.25">
      <c r="A30" s="11" t="s">
        <v>8</v>
      </c>
      <c r="B30" s="17">
        <v>2.0299999999999998</v>
      </c>
      <c r="C30" s="47"/>
      <c r="D30" s="17">
        <v>2.0299999999999998</v>
      </c>
      <c r="E30"/>
      <c r="F30" s="17">
        <v>1.88</v>
      </c>
      <c r="G30"/>
      <c r="H30" s="17">
        <v>1.88</v>
      </c>
      <c r="I30"/>
      <c r="J30" s="17">
        <v>1.88</v>
      </c>
      <c r="K30"/>
      <c r="L30" s="17">
        <v>1.88</v>
      </c>
      <c r="M30" s="16"/>
      <c r="N30" s="17">
        <v>1.88</v>
      </c>
      <c r="O30"/>
      <c r="P30" s="17">
        <v>1.88</v>
      </c>
      <c r="Q30"/>
      <c r="R30" s="17">
        <v>2.44</v>
      </c>
      <c r="S30"/>
      <c r="T30" s="17">
        <f>R30</f>
        <v>2.44</v>
      </c>
      <c r="V30" s="17">
        <f>T30</f>
        <v>2.44</v>
      </c>
      <c r="X30" s="17">
        <v>2.87</v>
      </c>
      <c r="Z30" s="17">
        <v>2.87</v>
      </c>
      <c r="AB30" s="68"/>
      <c r="AC30" s="70"/>
      <c r="AD30" s="72"/>
      <c r="AE30" s="72"/>
      <c r="AF30" s="72"/>
      <c r="AG30" s="72"/>
      <c r="AH30" s="72"/>
      <c r="AI30" s="72"/>
      <c r="AJ30" s="68"/>
    </row>
    <row r="31" spans="1:36" s="13" customFormat="1" x14ac:dyDescent="0.25">
      <c r="A31" t="s">
        <v>15</v>
      </c>
      <c r="B31" s="17">
        <v>0.94</v>
      </c>
      <c r="C31" s="47"/>
      <c r="D31" s="17">
        <v>0.94</v>
      </c>
      <c r="E31"/>
      <c r="F31" s="17">
        <v>1.79</v>
      </c>
      <c r="G31"/>
      <c r="H31" s="17">
        <v>1.79</v>
      </c>
      <c r="I31"/>
      <c r="J31" s="17">
        <v>1.79</v>
      </c>
      <c r="K31"/>
      <c r="L31" s="17">
        <v>1.79</v>
      </c>
      <c r="M31" s="16"/>
      <c r="N31" s="17">
        <v>1.79</v>
      </c>
      <c r="O31"/>
      <c r="P31" s="17">
        <v>1.79</v>
      </c>
      <c r="Q31"/>
      <c r="R31" s="17">
        <v>1.4</v>
      </c>
      <c r="S31"/>
      <c r="T31" s="17">
        <f>R31</f>
        <v>1.4</v>
      </c>
      <c r="V31" s="17">
        <f>T31</f>
        <v>1.4</v>
      </c>
      <c r="X31" s="17">
        <v>1.92</v>
      </c>
      <c r="Z31" s="17">
        <v>1.92</v>
      </c>
      <c r="AB31" s="68"/>
      <c r="AC31" s="70"/>
      <c r="AD31" s="72"/>
      <c r="AE31" s="72"/>
      <c r="AF31" s="72"/>
      <c r="AG31" s="72"/>
      <c r="AH31" s="72"/>
      <c r="AI31" s="72"/>
      <c r="AJ31" s="68"/>
    </row>
    <row r="32" spans="1:36" s="13" customFormat="1" x14ac:dyDescent="0.25">
      <c r="A32" s="11" t="s">
        <v>17</v>
      </c>
      <c r="B32" s="17">
        <v>0.42</v>
      </c>
      <c r="C32" s="47"/>
      <c r="D32" s="17">
        <v>2.59</v>
      </c>
      <c r="E32" s="31" t="s">
        <v>64</v>
      </c>
      <c r="F32" s="17">
        <v>2.59</v>
      </c>
      <c r="H32" s="17">
        <v>2.59</v>
      </c>
      <c r="I32"/>
      <c r="J32" s="17">
        <v>0.62</v>
      </c>
      <c r="K32" s="31" t="s">
        <v>72</v>
      </c>
      <c r="L32" s="17">
        <v>0.54</v>
      </c>
      <c r="M32" s="31" t="s">
        <v>76</v>
      </c>
      <c r="N32" s="51">
        <v>1.23</v>
      </c>
      <c r="O32" s="31" t="s">
        <v>80</v>
      </c>
      <c r="P32" s="51">
        <v>1.17</v>
      </c>
      <c r="Q32" s="31" t="s">
        <v>82</v>
      </c>
      <c r="R32" s="51">
        <v>1.1499999999999999</v>
      </c>
      <c r="S32" s="31" t="s">
        <v>86</v>
      </c>
      <c r="T32" s="51">
        <v>1.18</v>
      </c>
      <c r="U32" s="26" t="s">
        <v>92</v>
      </c>
      <c r="V32" s="51">
        <v>1.0900000000000001</v>
      </c>
      <c r="W32" s="26" t="s">
        <v>94</v>
      </c>
      <c r="X32" s="51">
        <v>1.08</v>
      </c>
      <c r="Y32" s="26" t="s">
        <v>99</v>
      </c>
      <c r="Z32" s="51">
        <v>1.53</v>
      </c>
      <c r="AA32" s="26" t="s">
        <v>103</v>
      </c>
      <c r="AD32" s="13" t="s">
        <v>145</v>
      </c>
    </row>
    <row r="33" spans="1:31" s="13" customFormat="1" x14ac:dyDescent="0.25">
      <c r="A33" s="11" t="s">
        <v>14</v>
      </c>
      <c r="B33" s="17">
        <v>8.16</v>
      </c>
      <c r="C33" s="49"/>
      <c r="D33" s="17">
        <v>8.16</v>
      </c>
      <c r="E33" s="50"/>
      <c r="F33" s="17">
        <v>6.21</v>
      </c>
      <c r="G33"/>
      <c r="H33" s="17">
        <v>6.21</v>
      </c>
      <c r="I33"/>
      <c r="J33" s="17">
        <v>6.21</v>
      </c>
      <c r="L33" s="17">
        <v>6.21</v>
      </c>
      <c r="M33" s="16"/>
      <c r="N33" s="17">
        <v>6.21</v>
      </c>
      <c r="O33"/>
      <c r="P33" s="17">
        <v>6.21</v>
      </c>
      <c r="Q33"/>
      <c r="R33" s="17">
        <v>6.51</v>
      </c>
      <c r="S33" s="31"/>
      <c r="T33" s="17">
        <v>8.17</v>
      </c>
      <c r="U33" s="26" t="s">
        <v>87</v>
      </c>
      <c r="V33" s="17">
        <v>8.17</v>
      </c>
      <c r="W33" s="26"/>
      <c r="X33" s="17">
        <v>9.69</v>
      </c>
      <c r="Y33" s="26" t="s">
        <v>101</v>
      </c>
      <c r="Z33" s="17">
        <v>9.69</v>
      </c>
      <c r="AA33" s="26"/>
      <c r="AC33" s="13" t="s">
        <v>141</v>
      </c>
      <c r="AD33" s="13" t="s">
        <v>142</v>
      </c>
      <c r="AE33" s="13" t="s">
        <v>143</v>
      </c>
    </row>
    <row r="34" spans="1:31" s="13" customFormat="1" x14ac:dyDescent="0.25">
      <c r="A34" s="11" t="s">
        <v>68</v>
      </c>
      <c r="B34" s="20">
        <v>0</v>
      </c>
      <c r="C34" s="49"/>
      <c r="D34" s="20">
        <v>0</v>
      </c>
      <c r="E34" s="50"/>
      <c r="F34" s="20">
        <v>-44.46</v>
      </c>
      <c r="G34" s="31" t="s">
        <v>69</v>
      </c>
      <c r="H34" s="20">
        <v>0</v>
      </c>
      <c r="I34"/>
      <c r="J34" s="20">
        <v>0</v>
      </c>
      <c r="K34"/>
      <c r="L34" s="20">
        <v>0</v>
      </c>
      <c r="M34" s="16"/>
      <c r="N34" s="20">
        <v>0</v>
      </c>
      <c r="O34"/>
      <c r="P34" s="20">
        <v>0</v>
      </c>
      <c r="Q34"/>
      <c r="R34" s="20">
        <v>0</v>
      </c>
      <c r="S34"/>
      <c r="T34" s="20">
        <v>0</v>
      </c>
      <c r="V34" s="20">
        <v>0</v>
      </c>
      <c r="X34" s="20">
        <v>0</v>
      </c>
      <c r="Z34" s="20">
        <v>0</v>
      </c>
      <c r="AC34" s="61">
        <v>38718</v>
      </c>
      <c r="AD34" s="13">
        <v>91.62</v>
      </c>
      <c r="AE34" s="13">
        <f t="shared" ref="AE34:AE75" si="0">AC35-AC34</f>
        <v>4</v>
      </c>
    </row>
    <row r="35" spans="1:31" s="13" customFormat="1" x14ac:dyDescent="0.25">
      <c r="A35" s="11" t="s">
        <v>16</v>
      </c>
      <c r="B35" s="17">
        <f>SUM(B28:B33)</f>
        <v>105.77999999999999</v>
      </c>
      <c r="C35" s="47"/>
      <c r="D35" s="17">
        <f>SUM(D28:D33)</f>
        <v>107.94999999999999</v>
      </c>
      <c r="E35"/>
      <c r="F35" s="17">
        <v>48.58</v>
      </c>
      <c r="G35"/>
      <c r="H35" s="17">
        <v>93.04</v>
      </c>
      <c r="I35"/>
      <c r="J35" s="17">
        <v>92.08</v>
      </c>
      <c r="K35"/>
      <c r="L35" s="17">
        <v>92</v>
      </c>
      <c r="M35" s="16"/>
      <c r="N35" s="17">
        <v>92.69</v>
      </c>
      <c r="O35"/>
      <c r="P35" s="17">
        <v>92.63</v>
      </c>
      <c r="Q35"/>
      <c r="R35" s="17">
        <f>SUM(R28:R34)</f>
        <v>94.030000000000015</v>
      </c>
      <c r="S35"/>
      <c r="T35" s="17">
        <f>SUM(T28:T34)</f>
        <v>94.220000000000013</v>
      </c>
      <c r="V35" s="17">
        <f>SUM(V28:V34)</f>
        <v>94.13000000000001</v>
      </c>
      <c r="X35" s="17">
        <f>SUM(X28:X34)</f>
        <v>92.25</v>
      </c>
      <c r="Z35" s="17">
        <f>SUM(Z28:Z34)</f>
        <v>92.7</v>
      </c>
      <c r="AC35" s="61">
        <v>38722</v>
      </c>
      <c r="AD35" s="13">
        <v>108.61</v>
      </c>
      <c r="AE35" s="13">
        <f t="shared" si="0"/>
        <v>365</v>
      </c>
    </row>
    <row r="36" spans="1:31" s="13" customFormat="1" x14ac:dyDescent="0.25">
      <c r="A36" s="11" t="s">
        <v>23</v>
      </c>
      <c r="B36" s="20">
        <f>ROUND(B35*0.025641, 2)</f>
        <v>2.71</v>
      </c>
      <c r="C36" s="16"/>
      <c r="D36" s="48">
        <f>ROUND(D35*0.025641, 2)</f>
        <v>2.77</v>
      </c>
      <c r="E36"/>
      <c r="F36" s="48">
        <v>1.25</v>
      </c>
      <c r="G36"/>
      <c r="H36" s="48">
        <v>2.39</v>
      </c>
      <c r="I36"/>
      <c r="J36" s="48">
        <v>2.36</v>
      </c>
      <c r="K36"/>
      <c r="L36" s="48">
        <v>2.36</v>
      </c>
      <c r="M36" s="16"/>
      <c r="N36" s="48">
        <v>2.38</v>
      </c>
      <c r="O36"/>
      <c r="P36" s="48">
        <v>2.38</v>
      </c>
      <c r="Q36"/>
      <c r="R36" s="48">
        <f>ROUND(R35*0.025641, 2)</f>
        <v>2.41</v>
      </c>
      <c r="S36"/>
      <c r="T36" s="48">
        <f>ROUND(T35*0.025641, 2)</f>
        <v>2.42</v>
      </c>
      <c r="V36" s="48">
        <f>ROUND(V35*0.025641, 2)</f>
        <v>2.41</v>
      </c>
      <c r="X36" s="48">
        <f>ROUND(X35*0.025641, 2)</f>
        <v>2.37</v>
      </c>
      <c r="Z36" s="48">
        <f>ROUND(Z35*0.025641, 2)</f>
        <v>2.38</v>
      </c>
      <c r="AC36" s="61">
        <v>39087</v>
      </c>
      <c r="AD36" s="13">
        <v>103.51</v>
      </c>
      <c r="AE36" s="13">
        <f t="shared" si="0"/>
        <v>116</v>
      </c>
    </row>
    <row r="37" spans="1:31" s="13" customFormat="1" x14ac:dyDescent="0.25">
      <c r="A37" s="11" t="s">
        <v>9</v>
      </c>
      <c r="B37" s="17">
        <f>SUM(B35:B36)</f>
        <v>108.48999999999998</v>
      </c>
      <c r="C37" s="47"/>
      <c r="D37" s="17">
        <f>SUM(D35:D36)</f>
        <v>110.71999999999998</v>
      </c>
      <c r="E37"/>
      <c r="F37" s="17">
        <v>49.83</v>
      </c>
      <c r="G37"/>
      <c r="H37" s="17">
        <v>95.43</v>
      </c>
      <c r="I37"/>
      <c r="J37" s="17">
        <v>94.44</v>
      </c>
      <c r="K37"/>
      <c r="L37" s="17">
        <v>94.36</v>
      </c>
      <c r="M37" s="16"/>
      <c r="N37" s="17">
        <v>95.07</v>
      </c>
      <c r="O37"/>
      <c r="P37" s="17">
        <v>95.01</v>
      </c>
      <c r="Q37"/>
      <c r="R37" s="17">
        <f>SUM(R35:R36)</f>
        <v>96.440000000000012</v>
      </c>
      <c r="S37"/>
      <c r="T37" s="17">
        <f>SUM(T35:T36)</f>
        <v>96.640000000000015</v>
      </c>
      <c r="V37" s="17">
        <f>SUM(V35:V36)</f>
        <v>96.54</v>
      </c>
      <c r="X37" s="17">
        <f>SUM(X35:X36)</f>
        <v>94.62</v>
      </c>
      <c r="Z37" s="17">
        <f>SUM(Z35:Z36)</f>
        <v>95.08</v>
      </c>
      <c r="AC37" s="61">
        <v>39203</v>
      </c>
      <c r="AD37" s="13">
        <v>103.51</v>
      </c>
      <c r="AE37" s="13">
        <f t="shared" si="0"/>
        <v>22</v>
      </c>
    </row>
    <row r="38" spans="1:31" s="13" customFormat="1" x14ac:dyDescent="0.25">
      <c r="A38" s="11"/>
      <c r="B38" s="17"/>
      <c r="C38" s="47"/>
      <c r="D38" s="17"/>
      <c r="E38"/>
      <c r="F38" s="17"/>
      <c r="G38"/>
      <c r="H38" s="17"/>
      <c r="I38"/>
      <c r="J38" s="17"/>
      <c r="K38"/>
      <c r="L38" s="17"/>
      <c r="M38" s="16"/>
      <c r="N38" s="17"/>
      <c r="O38"/>
      <c r="P38" s="17"/>
      <c r="Q38"/>
      <c r="R38" s="17"/>
      <c r="S38"/>
      <c r="T38" s="17"/>
      <c r="V38" s="17"/>
      <c r="X38" s="17"/>
      <c r="Z38" s="17"/>
      <c r="AC38" s="61">
        <v>39225</v>
      </c>
      <c r="AD38" s="13">
        <v>103.43</v>
      </c>
      <c r="AE38" s="13">
        <f t="shared" si="0"/>
        <v>162</v>
      </c>
    </row>
    <row r="39" spans="1:31" s="13" customFormat="1" x14ac:dyDescent="0.25">
      <c r="A39" s="11"/>
      <c r="B39" s="17"/>
      <c r="C39" s="47"/>
      <c r="D39" s="17"/>
      <c r="E39"/>
      <c r="F39" s="17"/>
      <c r="G39"/>
      <c r="H39" s="17"/>
      <c r="I39"/>
      <c r="J39" s="17"/>
      <c r="K39"/>
      <c r="L39" s="17"/>
      <c r="M39" s="16"/>
      <c r="N39" s="17"/>
      <c r="O39"/>
      <c r="P39" s="17"/>
      <c r="Q39"/>
      <c r="R39" s="17"/>
      <c r="S39"/>
      <c r="T39" s="17"/>
      <c r="V39" s="17"/>
      <c r="X39" s="17"/>
      <c r="Z39" s="17"/>
      <c r="AC39" s="61">
        <v>39387</v>
      </c>
      <c r="AD39" s="13">
        <v>103.38</v>
      </c>
      <c r="AE39" s="13">
        <f t="shared" si="0"/>
        <v>67</v>
      </c>
    </row>
    <row r="40" spans="1:31" s="13" customFormat="1" x14ac:dyDescent="0.25">
      <c r="A40" s="11"/>
      <c r="B40" s="17"/>
      <c r="C40" s="47"/>
      <c r="D40" s="17"/>
      <c r="E40"/>
      <c r="F40" s="17"/>
      <c r="G40"/>
      <c r="H40" s="17"/>
      <c r="I40"/>
      <c r="J40" s="17"/>
      <c r="K40"/>
      <c r="L40" s="17"/>
      <c r="M40" s="16"/>
      <c r="N40" s="17"/>
      <c r="O40"/>
      <c r="P40" s="17"/>
      <c r="Q40"/>
      <c r="R40" s="17"/>
      <c r="S40"/>
      <c r="T40" s="17"/>
      <c r="V40" s="17"/>
      <c r="X40" s="17"/>
      <c r="Z40" s="17"/>
      <c r="AC40" s="61">
        <v>39454</v>
      </c>
      <c r="AD40" s="13">
        <v>102.49</v>
      </c>
      <c r="AE40" s="13">
        <f t="shared" si="0"/>
        <v>115</v>
      </c>
    </row>
    <row r="41" spans="1:31" s="13" customFormat="1" x14ac:dyDescent="0.25">
      <c r="A41" s="11"/>
      <c r="B41" s="29"/>
      <c r="C41" s="47"/>
      <c r="D41" s="29"/>
      <c r="E41"/>
      <c r="F41" s="29"/>
      <c r="G41"/>
      <c r="H41" s="29"/>
      <c r="I41"/>
      <c r="J41" s="29"/>
      <c r="K41"/>
      <c r="L41" s="28"/>
      <c r="M41" s="16"/>
      <c r="N41" s="28"/>
      <c r="O41" s="16"/>
      <c r="P41" s="28"/>
      <c r="Q41" s="16"/>
      <c r="R41" s="28"/>
      <c r="S41" s="16"/>
      <c r="T41" s="28"/>
      <c r="U41" s="16"/>
      <c r="V41" s="28"/>
      <c r="W41" s="16"/>
      <c r="X41" s="28"/>
      <c r="Y41" s="16"/>
      <c r="Z41" s="17"/>
      <c r="AC41" s="61">
        <v>39569</v>
      </c>
      <c r="AD41" s="13">
        <v>102.63</v>
      </c>
      <c r="AE41" s="13">
        <f t="shared" si="0"/>
        <v>95</v>
      </c>
    </row>
    <row r="42" spans="1:31" s="13" customFormat="1" x14ac:dyDescent="0.25">
      <c r="A42" s="11"/>
      <c r="B42" s="56" t="s">
        <v>105</v>
      </c>
      <c r="C42" s="47"/>
      <c r="D42" s="56" t="s">
        <v>3</v>
      </c>
      <c r="E42" s="47"/>
      <c r="F42" s="56" t="s">
        <v>108</v>
      </c>
      <c r="G42"/>
      <c r="H42" s="56" t="s">
        <v>75</v>
      </c>
      <c r="I42"/>
      <c r="J42" s="56" t="s">
        <v>119</v>
      </c>
      <c r="K42"/>
      <c r="L42" s="28" t="s">
        <v>4</v>
      </c>
      <c r="M42" s="16"/>
      <c r="N42" s="28" t="s">
        <v>12</v>
      </c>
      <c r="O42" s="16"/>
      <c r="P42" s="28" t="s">
        <v>108</v>
      </c>
      <c r="Q42" s="16"/>
      <c r="R42" s="28" t="s">
        <v>129</v>
      </c>
      <c r="S42" s="16"/>
      <c r="T42" s="28" t="s">
        <v>2</v>
      </c>
      <c r="U42" s="16"/>
      <c r="V42" s="28" t="s">
        <v>10</v>
      </c>
      <c r="W42" s="16"/>
      <c r="X42" s="28" t="s">
        <v>138</v>
      </c>
      <c r="Y42" s="16"/>
      <c r="Z42" s="17"/>
      <c r="AC42" s="61">
        <v>39664</v>
      </c>
      <c r="AD42" s="13">
        <v>110.77</v>
      </c>
      <c r="AE42" s="13">
        <f t="shared" si="0"/>
        <v>89</v>
      </c>
    </row>
    <row r="43" spans="1:31" s="13" customFormat="1" x14ac:dyDescent="0.25">
      <c r="A43" s="11"/>
      <c r="B43" s="44">
        <v>2012</v>
      </c>
      <c r="C43" s="47"/>
      <c r="D43" s="44">
        <v>2012</v>
      </c>
      <c r="E43" s="47"/>
      <c r="F43" s="44">
        <v>2013</v>
      </c>
      <c r="G43"/>
      <c r="H43" s="44">
        <v>2013</v>
      </c>
      <c r="I43"/>
      <c r="J43" s="44">
        <v>2013</v>
      </c>
      <c r="K43"/>
      <c r="L43" s="44">
        <v>2013</v>
      </c>
      <c r="M43" s="16"/>
      <c r="N43" s="44">
        <v>2013</v>
      </c>
      <c r="O43" s="16"/>
      <c r="P43" s="44">
        <v>2014</v>
      </c>
      <c r="Q43" s="16"/>
      <c r="R43" s="44">
        <v>2014</v>
      </c>
      <c r="S43" s="16"/>
      <c r="T43" s="44">
        <v>2014</v>
      </c>
      <c r="U43" s="16"/>
      <c r="V43" s="44">
        <v>2014</v>
      </c>
      <c r="W43" s="16"/>
      <c r="X43" s="44">
        <v>2014</v>
      </c>
      <c r="Y43" s="16"/>
      <c r="Z43" s="17"/>
      <c r="AC43" s="61">
        <v>39753</v>
      </c>
      <c r="AD43" s="13">
        <v>111.12</v>
      </c>
      <c r="AE43" s="13">
        <f t="shared" si="0"/>
        <v>66</v>
      </c>
    </row>
    <row r="44" spans="1:31" s="13" customFormat="1" x14ac:dyDescent="0.25">
      <c r="A44" s="42" t="s">
        <v>5</v>
      </c>
      <c r="B44" s="17"/>
      <c r="C44" s="47"/>
      <c r="D44" s="17"/>
      <c r="E44" s="47"/>
      <c r="F44" s="17"/>
      <c r="G44"/>
      <c r="H44" s="17"/>
      <c r="I44"/>
      <c r="J44" s="17"/>
      <c r="K44"/>
      <c r="L44" s="17"/>
      <c r="M44" s="16"/>
      <c r="N44" s="17"/>
      <c r="O44" s="16"/>
      <c r="P44" s="17"/>
      <c r="Q44" s="16"/>
      <c r="R44" s="17"/>
      <c r="S44" s="16"/>
      <c r="T44" s="17"/>
      <c r="U44" s="16"/>
      <c r="V44" s="17"/>
      <c r="W44" s="16"/>
      <c r="X44" s="17"/>
      <c r="Y44" s="16"/>
      <c r="Z44" s="17"/>
      <c r="AC44" s="61">
        <v>39819</v>
      </c>
      <c r="AD44" s="13">
        <v>109.55</v>
      </c>
      <c r="AE44" s="13">
        <f t="shared" si="0"/>
        <v>115</v>
      </c>
    </row>
    <row r="45" spans="1:31" s="13" customFormat="1" x14ac:dyDescent="0.25">
      <c r="A45" s="11" t="s">
        <v>6</v>
      </c>
      <c r="B45" s="51">
        <v>43.26</v>
      </c>
      <c r="C45" s="47"/>
      <c r="D45" s="51">
        <v>43.26</v>
      </c>
      <c r="E45" s="47"/>
      <c r="F45" s="51">
        <v>49.61</v>
      </c>
      <c r="G45" s="31" t="s">
        <v>111</v>
      </c>
      <c r="H45" s="51">
        <v>49.61</v>
      </c>
      <c r="I45" s="31"/>
      <c r="J45" s="51">
        <v>51.33</v>
      </c>
      <c r="K45" s="31" t="s">
        <v>115</v>
      </c>
      <c r="L45" s="51">
        <v>51.33</v>
      </c>
      <c r="M45" s="16"/>
      <c r="N45" s="51">
        <v>51.33</v>
      </c>
      <c r="O45" s="16"/>
      <c r="P45" s="51">
        <v>52.47</v>
      </c>
      <c r="Q45" s="26" t="s">
        <v>124</v>
      </c>
      <c r="R45" s="51">
        <v>52.47</v>
      </c>
      <c r="S45" s="26"/>
      <c r="T45" s="51">
        <v>54.87</v>
      </c>
      <c r="U45" s="26" t="s">
        <v>132</v>
      </c>
      <c r="V45" s="51">
        <v>54.87</v>
      </c>
      <c r="W45" s="26"/>
      <c r="X45" s="51">
        <v>54.87</v>
      </c>
      <c r="Y45" s="26"/>
      <c r="Z45" s="17"/>
      <c r="AC45" s="61">
        <v>39934</v>
      </c>
      <c r="AD45" s="13">
        <v>108.49</v>
      </c>
      <c r="AE45" s="13">
        <f t="shared" si="0"/>
        <v>31</v>
      </c>
    </row>
    <row r="46" spans="1:31" s="13" customFormat="1" x14ac:dyDescent="0.25">
      <c r="A46" s="11" t="s">
        <v>7</v>
      </c>
      <c r="B46" s="17">
        <v>33.43</v>
      </c>
      <c r="C46" s="47"/>
      <c r="D46" s="17">
        <v>33.43</v>
      </c>
      <c r="E46" s="47"/>
      <c r="F46" s="17">
        <v>27.89</v>
      </c>
      <c r="G46"/>
      <c r="H46" s="17">
        <v>27.89</v>
      </c>
      <c r="I46"/>
      <c r="J46" s="17">
        <v>26.33</v>
      </c>
      <c r="K46" s="31" t="s">
        <v>117</v>
      </c>
      <c r="L46" s="17">
        <v>26.33</v>
      </c>
      <c r="M46" s="16"/>
      <c r="N46" s="17">
        <v>26.33</v>
      </c>
      <c r="O46" s="16"/>
      <c r="P46" s="17">
        <v>30.67</v>
      </c>
      <c r="Q46" s="16"/>
      <c r="R46" s="17">
        <v>30.67</v>
      </c>
      <c r="S46" s="16"/>
      <c r="T46" s="17">
        <v>29.47</v>
      </c>
      <c r="U46" s="26" t="s">
        <v>133</v>
      </c>
      <c r="V46" s="17">
        <v>29.47</v>
      </c>
      <c r="W46" s="26"/>
      <c r="X46" s="17">
        <v>29.47</v>
      </c>
      <c r="Y46" s="26"/>
      <c r="Z46" s="17"/>
      <c r="AC46" s="61">
        <v>39965</v>
      </c>
      <c r="AD46" s="13">
        <v>107.05</v>
      </c>
      <c r="AE46" s="13">
        <f t="shared" si="0"/>
        <v>63</v>
      </c>
    </row>
    <row r="47" spans="1:31" s="13" customFormat="1" x14ac:dyDescent="0.25">
      <c r="A47" s="11" t="s">
        <v>8</v>
      </c>
      <c r="B47" s="17">
        <v>2.87</v>
      </c>
      <c r="C47" s="47"/>
      <c r="D47" s="17">
        <v>2.87</v>
      </c>
      <c r="E47" s="47"/>
      <c r="F47" s="17">
        <v>2.33</v>
      </c>
      <c r="G47"/>
      <c r="H47" s="17">
        <v>2.33</v>
      </c>
      <c r="I47"/>
      <c r="J47" s="17">
        <v>2.33</v>
      </c>
      <c r="K47"/>
      <c r="L47" s="17">
        <v>2.33</v>
      </c>
      <c r="M47" s="16"/>
      <c r="N47" s="17">
        <v>2.33</v>
      </c>
      <c r="O47" s="16"/>
      <c r="P47" s="17">
        <v>3.37</v>
      </c>
      <c r="Q47" s="16"/>
      <c r="R47" s="17">
        <v>3.37</v>
      </c>
      <c r="S47" s="16"/>
      <c r="T47" s="17">
        <v>3.37</v>
      </c>
      <c r="U47" s="16"/>
      <c r="V47" s="17">
        <v>3.37</v>
      </c>
      <c r="W47" s="16"/>
      <c r="X47" s="17">
        <v>3.37</v>
      </c>
      <c r="Y47" s="16"/>
      <c r="Z47" s="17"/>
      <c r="AC47" s="61">
        <v>40028</v>
      </c>
      <c r="AD47" s="13">
        <v>108.49</v>
      </c>
      <c r="AE47" s="13">
        <f t="shared" si="0"/>
        <v>91</v>
      </c>
    </row>
    <row r="48" spans="1:31" s="13" customFormat="1" x14ac:dyDescent="0.25">
      <c r="A48" t="s">
        <v>15</v>
      </c>
      <c r="B48" s="17">
        <v>1.92</v>
      </c>
      <c r="C48" s="47"/>
      <c r="D48" s="17">
        <v>1.92</v>
      </c>
      <c r="E48" s="47"/>
      <c r="F48" s="17">
        <v>2.29</v>
      </c>
      <c r="G48"/>
      <c r="H48" s="17">
        <v>2.29</v>
      </c>
      <c r="I48"/>
      <c r="J48" s="17">
        <v>2.29</v>
      </c>
      <c r="K48"/>
      <c r="L48" s="17">
        <v>2.29</v>
      </c>
      <c r="M48" s="16"/>
      <c r="N48" s="17">
        <v>2.29</v>
      </c>
      <c r="O48" s="16"/>
      <c r="P48" s="17">
        <v>2.2400000000000002</v>
      </c>
      <c r="Q48" s="16"/>
      <c r="R48" s="17">
        <v>2.2400000000000002</v>
      </c>
      <c r="S48" s="16"/>
      <c r="T48" s="17">
        <v>2.2400000000000002</v>
      </c>
      <c r="U48" s="16"/>
      <c r="V48" s="17">
        <v>2.2400000000000002</v>
      </c>
      <c r="W48" s="16"/>
      <c r="X48" s="17">
        <v>2.2400000000000002</v>
      </c>
      <c r="Y48" s="16"/>
      <c r="Z48" s="17"/>
      <c r="AC48" s="61">
        <v>40119</v>
      </c>
      <c r="AD48" s="13">
        <v>110.72</v>
      </c>
      <c r="AE48" s="13">
        <f t="shared" si="0"/>
        <v>63</v>
      </c>
    </row>
    <row r="49" spans="1:35" s="13" customFormat="1" x14ac:dyDescent="0.25">
      <c r="A49" s="11" t="s">
        <v>17</v>
      </c>
      <c r="B49" s="51">
        <v>1.18</v>
      </c>
      <c r="C49" s="59" t="s">
        <v>106</v>
      </c>
      <c r="D49" s="51">
        <v>1.21</v>
      </c>
      <c r="E49" s="59" t="s">
        <v>109</v>
      </c>
      <c r="F49" s="51">
        <v>0.39</v>
      </c>
      <c r="G49" s="59"/>
      <c r="H49" s="51">
        <v>1.57</v>
      </c>
      <c r="I49" s="59" t="s">
        <v>113</v>
      </c>
      <c r="J49" s="51">
        <v>1.57</v>
      </c>
      <c r="K49" s="59"/>
      <c r="L49" s="51">
        <v>1.57</v>
      </c>
      <c r="M49" s="26" t="s">
        <v>120</v>
      </c>
      <c r="N49" s="51">
        <v>1.07</v>
      </c>
      <c r="O49" s="26" t="s">
        <v>122</v>
      </c>
      <c r="P49" s="51">
        <v>0.84</v>
      </c>
      <c r="Q49" s="26" t="s">
        <v>126</v>
      </c>
      <c r="R49" s="51">
        <v>1.36</v>
      </c>
      <c r="S49" s="26" t="s">
        <v>130</v>
      </c>
      <c r="T49" s="51">
        <v>1.36</v>
      </c>
      <c r="V49" s="51">
        <v>1.38</v>
      </c>
      <c r="W49" s="26" t="s">
        <v>136</v>
      </c>
      <c r="X49" s="51">
        <v>1.1599999999999999</v>
      </c>
      <c r="Y49" s="26" t="s">
        <v>139</v>
      </c>
      <c r="Z49" s="17"/>
      <c r="AC49" s="61">
        <v>40182</v>
      </c>
      <c r="AD49" s="13">
        <v>49.83</v>
      </c>
      <c r="AE49" s="13">
        <f t="shared" si="0"/>
        <v>30</v>
      </c>
    </row>
    <row r="50" spans="1:35" s="13" customFormat="1" x14ac:dyDescent="0.25">
      <c r="A50" s="11" t="s">
        <v>14</v>
      </c>
      <c r="B50" s="17">
        <v>9.69</v>
      </c>
      <c r="C50" s="47"/>
      <c r="D50" s="17">
        <v>9.69</v>
      </c>
      <c r="E50" s="47"/>
      <c r="F50" s="17">
        <v>9.3800000000000008</v>
      </c>
      <c r="G50"/>
      <c r="H50" s="17">
        <v>9.3800000000000008</v>
      </c>
      <c r="I50"/>
      <c r="J50" s="17">
        <v>9.3800000000000008</v>
      </c>
      <c r="K50"/>
      <c r="L50" s="17">
        <v>9.3800000000000008</v>
      </c>
      <c r="M50" s="16"/>
      <c r="N50" s="17">
        <v>9.3800000000000008</v>
      </c>
      <c r="O50" s="16"/>
      <c r="P50" s="17">
        <v>7.86</v>
      </c>
      <c r="Q50" s="16"/>
      <c r="R50" s="17">
        <v>7.86</v>
      </c>
      <c r="S50" s="16"/>
      <c r="T50" s="17">
        <v>7.86</v>
      </c>
      <c r="U50" s="16"/>
      <c r="V50" s="17">
        <v>7.86</v>
      </c>
      <c r="W50" s="16"/>
      <c r="X50" s="17">
        <v>7.86</v>
      </c>
      <c r="Y50" s="16"/>
      <c r="Z50" s="17"/>
      <c r="AC50" s="61">
        <v>40212</v>
      </c>
      <c r="AD50" s="13">
        <v>95.43</v>
      </c>
      <c r="AE50" s="13">
        <f t="shared" si="0"/>
        <v>26</v>
      </c>
    </row>
    <row r="51" spans="1:35" s="13" customFormat="1" x14ac:dyDescent="0.25">
      <c r="A51" s="11" t="s">
        <v>68</v>
      </c>
      <c r="B51" s="20">
        <v>0</v>
      </c>
      <c r="C51" s="47"/>
      <c r="D51" s="20">
        <v>0</v>
      </c>
      <c r="E51" s="47"/>
      <c r="F51" s="20">
        <v>0</v>
      </c>
      <c r="G51"/>
      <c r="H51" s="20">
        <v>0</v>
      </c>
      <c r="I51"/>
      <c r="J51" s="20">
        <v>0</v>
      </c>
      <c r="K51"/>
      <c r="L51" s="20">
        <v>0</v>
      </c>
      <c r="M51" s="16"/>
      <c r="N51" s="20">
        <v>0</v>
      </c>
      <c r="O51" s="16"/>
      <c r="P51" s="20">
        <v>0</v>
      </c>
      <c r="Q51" s="16"/>
      <c r="R51" s="20">
        <v>0</v>
      </c>
      <c r="S51" s="16"/>
      <c r="T51" s="20">
        <v>0</v>
      </c>
      <c r="U51" s="16"/>
      <c r="V51" s="20">
        <v>0</v>
      </c>
      <c r="W51" s="16"/>
      <c r="X51" s="20">
        <v>0</v>
      </c>
      <c r="Y51" s="16"/>
      <c r="Z51" s="17"/>
      <c r="AC51" s="61">
        <v>40238</v>
      </c>
      <c r="AD51" s="13">
        <v>94.44</v>
      </c>
      <c r="AE51" s="13">
        <f t="shared" si="0"/>
        <v>61</v>
      </c>
    </row>
    <row r="52" spans="1:35" s="13" customFormat="1" x14ac:dyDescent="0.25">
      <c r="A52" s="11" t="s">
        <v>16</v>
      </c>
      <c r="B52" s="17">
        <f>SUM(B45:B51)</f>
        <v>92.350000000000009</v>
      </c>
      <c r="C52" s="47"/>
      <c r="D52" s="17">
        <f>SUM(D45:D51)</f>
        <v>92.38</v>
      </c>
      <c r="E52" s="47"/>
      <c r="F52" s="17">
        <f>SUM(F45:F51)</f>
        <v>91.89</v>
      </c>
      <c r="G52"/>
      <c r="H52" s="17">
        <f>SUM(H45:H51)</f>
        <v>93.07</v>
      </c>
      <c r="I52"/>
      <c r="J52" s="17">
        <f>SUM(J45:J51)</f>
        <v>93.22999999999999</v>
      </c>
      <c r="K52"/>
      <c r="L52" s="17">
        <f>SUM(L45:L51)</f>
        <v>93.22999999999999</v>
      </c>
      <c r="M52" s="16"/>
      <c r="N52" s="17">
        <f>SUM(N45:N51)</f>
        <v>92.72999999999999</v>
      </c>
      <c r="O52" s="16"/>
      <c r="P52" s="17">
        <f>SUM(P45:P51)</f>
        <v>97.45</v>
      </c>
      <c r="Q52" s="16"/>
      <c r="R52" s="17">
        <f>SUM(R45:R51)</f>
        <v>97.97</v>
      </c>
      <c r="S52" s="16"/>
      <c r="T52" s="17">
        <f>SUM(T45:T51)</f>
        <v>99.17</v>
      </c>
      <c r="U52" s="16"/>
      <c r="V52" s="17">
        <f>SUM(V45:V51)</f>
        <v>99.19</v>
      </c>
      <c r="W52" s="16"/>
      <c r="X52" s="17">
        <f>SUM(X45:X51)</f>
        <v>98.97</v>
      </c>
      <c r="Y52" s="16"/>
      <c r="Z52" s="17"/>
      <c r="AC52" s="61">
        <v>40299</v>
      </c>
      <c r="AD52" s="13">
        <v>94.36</v>
      </c>
      <c r="AE52" s="13">
        <f t="shared" si="0"/>
        <v>92</v>
      </c>
    </row>
    <row r="53" spans="1:35" s="13" customFormat="1" x14ac:dyDescent="0.25">
      <c r="A53" s="11" t="s">
        <v>23</v>
      </c>
      <c r="B53" s="48">
        <f>ROUND(B52*0.025641, 2)</f>
        <v>2.37</v>
      </c>
      <c r="C53" s="47"/>
      <c r="D53" s="48">
        <f>ROUND(D52*0.025641, 2)</f>
        <v>2.37</v>
      </c>
      <c r="E53" s="47"/>
      <c r="F53" s="48">
        <f>ROUND(F52*0.025641, 2)</f>
        <v>2.36</v>
      </c>
      <c r="G53"/>
      <c r="H53" s="48">
        <f>ROUND(H52*0.025641, 2)</f>
        <v>2.39</v>
      </c>
      <c r="I53"/>
      <c r="J53" s="48">
        <f>ROUND(J52*0.025641, 2)</f>
        <v>2.39</v>
      </c>
      <c r="K53"/>
      <c r="L53" s="48">
        <f>ROUND(L52*0.025641, 2)</f>
        <v>2.39</v>
      </c>
      <c r="M53" s="16"/>
      <c r="N53" s="48">
        <f>ROUND(N52*0.025641, 2)</f>
        <v>2.38</v>
      </c>
      <c r="O53" s="16"/>
      <c r="P53" s="48">
        <f>ROUND(P52*0.025641, 2)</f>
        <v>2.5</v>
      </c>
      <c r="Q53" s="16"/>
      <c r="R53" s="48">
        <f>ROUND(R52*0.025641, 2)</f>
        <v>2.5099999999999998</v>
      </c>
      <c r="S53" s="16"/>
      <c r="T53" s="48">
        <f>ROUND(T52*0.025641, 2)</f>
        <v>2.54</v>
      </c>
      <c r="U53" s="16"/>
      <c r="V53" s="48">
        <f>ROUND(V52*0.025641, 2)</f>
        <v>2.54</v>
      </c>
      <c r="W53" s="16"/>
      <c r="X53" s="48">
        <f>ROUND(X52*0.025641, 2)</f>
        <v>2.54</v>
      </c>
      <c r="Y53" s="16"/>
      <c r="Z53" s="17"/>
      <c r="AC53" s="61">
        <v>40391</v>
      </c>
      <c r="AD53" s="13">
        <v>95.07</v>
      </c>
      <c r="AE53" s="13">
        <f t="shared" si="0"/>
        <v>92</v>
      </c>
    </row>
    <row r="54" spans="1:35" s="13" customFormat="1" x14ac:dyDescent="0.25">
      <c r="A54" s="11" t="s">
        <v>9</v>
      </c>
      <c r="B54" s="17">
        <f>SUM(B52:B53)</f>
        <v>94.720000000000013</v>
      </c>
      <c r="C54" s="47"/>
      <c r="D54" s="17">
        <f>SUM(D52:D53)</f>
        <v>94.75</v>
      </c>
      <c r="E54" s="47"/>
      <c r="F54" s="17">
        <f>SUM(F52:F53)</f>
        <v>94.25</v>
      </c>
      <c r="G54"/>
      <c r="H54" s="17">
        <f>SUM(H52:H53)</f>
        <v>95.46</v>
      </c>
      <c r="I54"/>
      <c r="J54" s="17">
        <f>SUM(J52:J53)</f>
        <v>95.61999999999999</v>
      </c>
      <c r="K54"/>
      <c r="L54" s="17">
        <f>SUM(L52:L53)</f>
        <v>95.61999999999999</v>
      </c>
      <c r="M54" s="16"/>
      <c r="N54" s="17">
        <f>SUM(N52:N53)</f>
        <v>95.109999999999985</v>
      </c>
      <c r="O54" s="16"/>
      <c r="P54" s="17">
        <f>SUM(P52:P53)</f>
        <v>99.95</v>
      </c>
      <c r="Q54" s="16"/>
      <c r="R54" s="17">
        <f>SUM(R52:R53)</f>
        <v>100.48</v>
      </c>
      <c r="S54" s="16"/>
      <c r="T54" s="17">
        <f>SUM(T52:T53)</f>
        <v>101.71000000000001</v>
      </c>
      <c r="U54" s="16"/>
      <c r="V54" s="17">
        <f>SUM(V52:V53)</f>
        <v>101.73</v>
      </c>
      <c r="W54" s="16"/>
      <c r="X54" s="17">
        <f>SUM(X52:X53)</f>
        <v>101.51</v>
      </c>
      <c r="Y54" s="16"/>
      <c r="Z54" s="17"/>
      <c r="AC54" s="61">
        <v>40483</v>
      </c>
      <c r="AD54" s="13">
        <v>95.01</v>
      </c>
      <c r="AE54" s="13">
        <f t="shared" si="0"/>
        <v>120</v>
      </c>
    </row>
    <row r="55" spans="1:35" s="13" customFormat="1" x14ac:dyDescent="0.25">
      <c r="A55" s="42"/>
      <c r="B55" s="43"/>
      <c r="C55"/>
      <c r="D55" s="17"/>
      <c r="E55"/>
      <c r="F55" s="17"/>
      <c r="G55"/>
      <c r="H55" s="17"/>
      <c r="I55"/>
      <c r="J55" s="17"/>
      <c r="K55"/>
      <c r="L55" s="17"/>
      <c r="M55" s="16"/>
      <c r="N55" s="17"/>
      <c r="O55"/>
      <c r="P55" s="17"/>
      <c r="Q55"/>
      <c r="R55" s="17"/>
      <c r="S55"/>
      <c r="T55" s="17"/>
      <c r="U55"/>
      <c r="V55" s="17"/>
      <c r="X55" s="17"/>
      <c r="Z55" s="17"/>
      <c r="AC55" s="61">
        <v>40603</v>
      </c>
      <c r="AD55" s="13">
        <v>96.44</v>
      </c>
      <c r="AE55" s="13">
        <f t="shared" si="0"/>
        <v>92</v>
      </c>
    </row>
    <row r="56" spans="1:35" s="13" customFormat="1" x14ac:dyDescent="0.25">
      <c r="A56" s="42"/>
      <c r="B56" s="43"/>
      <c r="C56"/>
      <c r="D56" s="17"/>
      <c r="E56"/>
      <c r="F56" s="17"/>
      <c r="G56"/>
      <c r="H56" s="17"/>
      <c r="I56"/>
      <c r="J56" s="17"/>
      <c r="K56"/>
      <c r="L56" s="17"/>
      <c r="M56" s="16"/>
      <c r="N56" s="17"/>
      <c r="O56"/>
      <c r="P56" s="17"/>
      <c r="Q56"/>
      <c r="R56" s="17"/>
      <c r="S56"/>
      <c r="T56" s="17"/>
      <c r="U56"/>
      <c r="V56" s="17"/>
      <c r="X56" s="17"/>
      <c r="Z56" s="17"/>
      <c r="AC56" s="61">
        <v>40695</v>
      </c>
      <c r="AD56" s="13">
        <v>96.64</v>
      </c>
      <c r="AE56" s="13">
        <f t="shared" si="0"/>
        <v>92</v>
      </c>
    </row>
    <row r="57" spans="1:35" s="13" customFormat="1" x14ac:dyDescent="0.25">
      <c r="A57" s="11" t="s">
        <v>55</v>
      </c>
      <c r="B57"/>
      <c r="C57"/>
      <c r="D57"/>
      <c r="E57" s="12"/>
      <c r="F57"/>
      <c r="G57"/>
      <c r="H57"/>
      <c r="I57"/>
      <c r="J57"/>
      <c r="K57"/>
      <c r="L57"/>
      <c r="M57" s="16"/>
      <c r="N57"/>
      <c r="O57"/>
      <c r="P57"/>
      <c r="Q57"/>
      <c r="R57"/>
      <c r="S57"/>
      <c r="T57" s="50"/>
      <c r="AC57" s="61">
        <v>40787</v>
      </c>
      <c r="AD57" s="13">
        <v>96.54</v>
      </c>
      <c r="AE57" s="13">
        <f t="shared" si="0"/>
        <v>124</v>
      </c>
    </row>
    <row r="58" spans="1:35" x14ac:dyDescent="0.25">
      <c r="A58" s="67" t="s">
        <v>19</v>
      </c>
      <c r="B58" s="58" t="s">
        <v>20</v>
      </c>
      <c r="C58" s="25"/>
      <c r="D58" s="23"/>
      <c r="E58" s="25"/>
      <c r="F58" s="23"/>
      <c r="G58" s="25"/>
      <c r="H58" s="23"/>
      <c r="I58" s="25"/>
      <c r="J58" s="23"/>
      <c r="V58" s="33"/>
      <c r="W58" s="6"/>
      <c r="X58" s="6"/>
      <c r="Y58" s="6"/>
      <c r="Z58" s="6"/>
      <c r="AC58" s="61">
        <v>40911</v>
      </c>
      <c r="AD58" s="13">
        <v>94.62</v>
      </c>
      <c r="AE58" s="13">
        <f t="shared" si="0"/>
        <v>119</v>
      </c>
      <c r="AF58" s="13"/>
      <c r="AG58" s="13"/>
      <c r="AH58" s="13"/>
      <c r="AI58" s="13"/>
    </row>
    <row r="59" spans="1:35" x14ac:dyDescent="0.25">
      <c r="A59" s="36" t="s">
        <v>22</v>
      </c>
      <c r="B59" s="37" t="s">
        <v>25</v>
      </c>
      <c r="C59" s="33"/>
      <c r="D59" s="34"/>
      <c r="E59" s="33"/>
      <c r="F59" s="34"/>
      <c r="G59" s="33"/>
      <c r="H59" s="34"/>
      <c r="I59" s="33"/>
      <c r="J59" s="34"/>
      <c r="K59" s="33"/>
      <c r="L59" s="34"/>
      <c r="M59" s="33"/>
      <c r="N59" s="34"/>
      <c r="O59" s="33"/>
      <c r="P59" s="34"/>
      <c r="Q59" s="35"/>
      <c r="R59" s="34"/>
      <c r="S59" s="33"/>
      <c r="T59" s="33"/>
      <c r="U59" s="33"/>
      <c r="V59" s="33"/>
      <c r="W59" s="6"/>
      <c r="X59" s="6"/>
      <c r="Y59" s="6"/>
      <c r="Z59" s="6"/>
      <c r="AC59" s="61">
        <v>41030</v>
      </c>
      <c r="AD59" s="13">
        <v>95.08</v>
      </c>
      <c r="AE59" s="13">
        <f t="shared" si="0"/>
        <v>61</v>
      </c>
      <c r="AF59" s="13"/>
      <c r="AG59" s="13"/>
      <c r="AH59" s="13"/>
      <c r="AI59" s="13"/>
    </row>
    <row r="60" spans="1:35" x14ac:dyDescent="0.25">
      <c r="A60" s="32"/>
      <c r="B60" s="32" t="s">
        <v>24</v>
      </c>
      <c r="C60" s="33"/>
      <c r="D60" s="34"/>
      <c r="E60" s="33"/>
      <c r="F60" s="34"/>
      <c r="G60" s="33"/>
      <c r="H60" s="34"/>
      <c r="I60" s="33"/>
      <c r="J60" s="34"/>
      <c r="K60" s="33"/>
      <c r="L60" s="34"/>
      <c r="M60" s="33"/>
      <c r="N60" s="34"/>
      <c r="O60" s="33"/>
      <c r="P60" s="34"/>
      <c r="Q60" s="35"/>
      <c r="R60" s="34"/>
      <c r="S60" s="33"/>
      <c r="T60" s="33"/>
      <c r="U60" s="33"/>
      <c r="V60" s="33"/>
      <c r="W60" s="6"/>
      <c r="X60" s="6"/>
      <c r="Y60" s="6"/>
      <c r="Z60" s="6"/>
      <c r="AC60" s="61">
        <v>41091</v>
      </c>
      <c r="AD60" s="13">
        <v>94.72</v>
      </c>
      <c r="AE60" s="13">
        <f t="shared" si="0"/>
        <v>92</v>
      </c>
      <c r="AF60" s="13"/>
      <c r="AG60" s="13"/>
      <c r="AH60" s="13"/>
      <c r="AI60" s="13"/>
    </row>
    <row r="61" spans="1:35" x14ac:dyDescent="0.25">
      <c r="A61" s="38" t="s">
        <v>26</v>
      </c>
      <c r="B61" s="73" t="s">
        <v>32</v>
      </c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33"/>
      <c r="W61" s="6"/>
      <c r="X61" s="6"/>
      <c r="Y61" s="6"/>
      <c r="Z61" s="6"/>
      <c r="AC61" s="61">
        <v>41183</v>
      </c>
      <c r="AD61" s="13">
        <v>94.75</v>
      </c>
      <c r="AE61" s="13">
        <f t="shared" si="0"/>
        <v>93</v>
      </c>
      <c r="AF61" s="13"/>
      <c r="AG61" s="13"/>
      <c r="AH61" s="13"/>
      <c r="AI61" s="13"/>
    </row>
    <row r="62" spans="1:35" x14ac:dyDescent="0.25">
      <c r="A62" s="36" t="s">
        <v>27</v>
      </c>
      <c r="B62" s="37" t="s">
        <v>28</v>
      </c>
      <c r="C62" s="33"/>
      <c r="D62" s="34"/>
      <c r="E62" s="33"/>
      <c r="F62" s="34"/>
      <c r="G62" s="33"/>
      <c r="H62" s="34"/>
      <c r="I62" s="33"/>
      <c r="J62" s="34"/>
      <c r="K62" s="33"/>
      <c r="L62" s="34"/>
      <c r="M62" s="33"/>
      <c r="N62" s="34"/>
      <c r="O62" s="33"/>
      <c r="P62" s="34"/>
      <c r="Q62" s="35"/>
      <c r="R62" s="34"/>
      <c r="S62" s="33"/>
      <c r="T62" s="33"/>
      <c r="U62" s="33"/>
      <c r="V62" s="33"/>
      <c r="W62" s="6"/>
      <c r="X62" s="6"/>
      <c r="Y62" s="6"/>
      <c r="Z62" s="6"/>
      <c r="AC62" s="61">
        <v>41276</v>
      </c>
      <c r="AD62" s="13">
        <v>94.25</v>
      </c>
      <c r="AE62" s="13">
        <f t="shared" si="0"/>
        <v>58</v>
      </c>
    </row>
    <row r="63" spans="1:35" x14ac:dyDescent="0.25">
      <c r="A63" s="36" t="s">
        <v>29</v>
      </c>
      <c r="B63" s="37" t="s">
        <v>30</v>
      </c>
      <c r="C63" s="33"/>
      <c r="D63" s="34"/>
      <c r="E63" s="33"/>
      <c r="F63" s="34"/>
      <c r="G63" s="33"/>
      <c r="H63" s="34"/>
      <c r="I63" s="33"/>
      <c r="J63" s="34"/>
      <c r="K63" s="33"/>
      <c r="L63" s="34"/>
      <c r="M63" s="33"/>
      <c r="N63" s="34"/>
      <c r="O63" s="33"/>
      <c r="P63" s="34"/>
      <c r="Q63" s="35"/>
      <c r="R63" s="34"/>
      <c r="S63" s="33"/>
      <c r="T63" s="33"/>
      <c r="U63" s="33"/>
      <c r="V63" s="33"/>
      <c r="W63" s="6"/>
      <c r="X63" s="6"/>
      <c r="Y63" s="6"/>
      <c r="Z63" s="6"/>
      <c r="AC63" s="61">
        <v>41334</v>
      </c>
      <c r="AD63" s="13">
        <v>95.46</v>
      </c>
      <c r="AE63" s="13">
        <f t="shared" si="0"/>
        <v>54</v>
      </c>
    </row>
    <row r="64" spans="1:35" x14ac:dyDescent="0.25">
      <c r="A64" s="36" t="s">
        <v>34</v>
      </c>
      <c r="B64" s="37" t="s">
        <v>38</v>
      </c>
      <c r="C64" s="33"/>
      <c r="D64" s="34"/>
      <c r="E64" s="33"/>
      <c r="F64" s="34"/>
      <c r="G64" s="33"/>
      <c r="H64" s="34"/>
      <c r="I64" s="33"/>
      <c r="J64" s="34"/>
      <c r="K64" s="33"/>
      <c r="L64" s="34"/>
      <c r="M64" s="33"/>
      <c r="N64" s="34"/>
      <c r="O64" s="33"/>
      <c r="P64" s="34"/>
      <c r="Q64" s="35"/>
      <c r="R64" s="34"/>
      <c r="S64" s="33"/>
      <c r="T64" s="33"/>
      <c r="U64" s="33"/>
      <c r="V64" s="33"/>
      <c r="W64" s="6"/>
      <c r="X64" s="6"/>
      <c r="Y64" s="6"/>
      <c r="Z64" s="6"/>
      <c r="AC64" s="61">
        <v>41388</v>
      </c>
      <c r="AD64" s="10">
        <v>95.62</v>
      </c>
      <c r="AE64" s="13">
        <f t="shared" si="0"/>
        <v>38</v>
      </c>
    </row>
    <row r="65" spans="1:31" x14ac:dyDescent="0.25">
      <c r="A65" s="36" t="s">
        <v>37</v>
      </c>
      <c r="B65" s="37" t="s">
        <v>39</v>
      </c>
      <c r="C65" s="33"/>
      <c r="D65" s="34"/>
      <c r="E65" s="33"/>
      <c r="F65" s="34"/>
      <c r="G65" s="33"/>
      <c r="H65" s="34"/>
      <c r="I65" s="33"/>
      <c r="J65" s="34"/>
      <c r="K65" s="33"/>
      <c r="L65" s="34"/>
      <c r="M65" s="33"/>
      <c r="N65" s="34"/>
      <c r="O65" s="33"/>
      <c r="P65" s="34"/>
      <c r="Q65" s="35"/>
      <c r="R65" s="34"/>
      <c r="S65" s="33"/>
      <c r="T65" s="33"/>
      <c r="U65" s="33"/>
      <c r="V65" s="33"/>
      <c r="W65" s="6"/>
      <c r="X65" s="6"/>
      <c r="Y65" s="6"/>
      <c r="Z65" s="6"/>
      <c r="AC65" s="61">
        <v>41426</v>
      </c>
      <c r="AD65" s="10">
        <v>95.62</v>
      </c>
      <c r="AE65" s="13">
        <f t="shared" si="0"/>
        <v>92</v>
      </c>
    </row>
    <row r="66" spans="1:31" x14ac:dyDescent="0.25">
      <c r="A66" s="36" t="s">
        <v>40</v>
      </c>
      <c r="B66" s="37" t="s">
        <v>45</v>
      </c>
      <c r="C66" s="33"/>
      <c r="D66" s="34"/>
      <c r="E66" s="33"/>
      <c r="F66" s="34"/>
      <c r="G66" s="33"/>
      <c r="H66" s="34"/>
      <c r="I66" s="33"/>
      <c r="J66" s="34"/>
      <c r="K66" s="33"/>
      <c r="L66" s="34"/>
      <c r="M66" s="33"/>
      <c r="N66" s="34"/>
      <c r="O66" s="33"/>
      <c r="P66" s="34"/>
      <c r="Q66" s="35"/>
      <c r="R66" s="34"/>
      <c r="S66" s="33"/>
      <c r="T66" s="33"/>
      <c r="U66" s="33"/>
      <c r="V66" s="33"/>
      <c r="W66" s="6"/>
      <c r="X66" s="6"/>
      <c r="Y66" s="6"/>
      <c r="Z66" s="6"/>
      <c r="AC66" s="61">
        <v>41518</v>
      </c>
      <c r="AD66" s="10">
        <v>95.11</v>
      </c>
      <c r="AE66" s="13">
        <f t="shared" si="0"/>
        <v>123</v>
      </c>
    </row>
    <row r="67" spans="1:31" x14ac:dyDescent="0.25">
      <c r="A67" s="36" t="s">
        <v>42</v>
      </c>
      <c r="B67" s="37" t="s">
        <v>44</v>
      </c>
      <c r="C67" s="33"/>
      <c r="D67" s="34"/>
      <c r="E67" s="33"/>
      <c r="F67" s="34"/>
      <c r="G67" s="33"/>
      <c r="H67" s="34"/>
      <c r="I67" s="33"/>
      <c r="J67" s="34"/>
      <c r="K67" s="33"/>
      <c r="L67" s="34"/>
      <c r="M67" s="33"/>
      <c r="N67" s="34"/>
      <c r="O67" s="33"/>
      <c r="P67" s="34"/>
      <c r="Q67" s="35"/>
      <c r="R67" s="34"/>
      <c r="S67" s="33"/>
      <c r="T67" s="33"/>
      <c r="U67" s="33"/>
      <c r="V67" s="33"/>
      <c r="W67" s="6"/>
      <c r="X67" s="6"/>
      <c r="Y67" s="6"/>
      <c r="Z67" s="6"/>
      <c r="AC67" s="61">
        <v>41641</v>
      </c>
      <c r="AD67" s="10">
        <v>99.95</v>
      </c>
      <c r="AE67" s="13">
        <f t="shared" si="0"/>
        <v>60</v>
      </c>
    </row>
    <row r="68" spans="1:31" x14ac:dyDescent="0.25">
      <c r="A68" s="32"/>
      <c r="B68" s="32" t="s">
        <v>43</v>
      </c>
      <c r="C68" s="33"/>
      <c r="D68" s="34"/>
      <c r="E68" s="33"/>
      <c r="F68" s="34"/>
      <c r="G68" s="33"/>
      <c r="H68" s="34"/>
      <c r="I68" s="33"/>
      <c r="J68" s="34"/>
      <c r="K68" s="33"/>
      <c r="L68" s="34"/>
      <c r="M68" s="33"/>
      <c r="N68" s="34"/>
      <c r="O68" s="33"/>
      <c r="P68" s="34"/>
      <c r="Q68" s="35"/>
      <c r="R68" s="34"/>
      <c r="S68" s="33"/>
      <c r="T68" s="33"/>
      <c r="U68" s="33"/>
      <c r="V68" s="33"/>
      <c r="W68" s="6"/>
      <c r="X68" s="6"/>
      <c r="Y68" s="6"/>
      <c r="Z68" s="6"/>
      <c r="AC68" s="61">
        <v>41701</v>
      </c>
      <c r="AD68" s="10">
        <v>100.48</v>
      </c>
      <c r="AE68" s="13">
        <f t="shared" si="0"/>
        <v>29</v>
      </c>
    </row>
    <row r="69" spans="1:31" x14ac:dyDescent="0.25">
      <c r="A69" s="36" t="s">
        <v>47</v>
      </c>
      <c r="B69" s="37" t="s">
        <v>50</v>
      </c>
      <c r="C69" s="33"/>
      <c r="D69" s="34"/>
      <c r="E69" s="33"/>
      <c r="F69" s="34"/>
      <c r="G69" s="33"/>
      <c r="H69" s="34"/>
      <c r="I69" s="33"/>
      <c r="J69" s="34"/>
      <c r="K69" s="33"/>
      <c r="L69" s="34"/>
      <c r="M69" s="33"/>
      <c r="N69" s="34"/>
      <c r="O69" s="33"/>
      <c r="P69" s="34"/>
      <c r="Q69" s="35"/>
      <c r="R69" s="34"/>
      <c r="S69" s="33"/>
      <c r="T69" s="33"/>
      <c r="U69" s="33"/>
      <c r="V69" s="33"/>
      <c r="W69" s="6"/>
      <c r="X69" s="6"/>
      <c r="Y69" s="6"/>
      <c r="Z69" s="6"/>
      <c r="AC69" s="61">
        <v>41730</v>
      </c>
      <c r="AD69" s="10">
        <v>101.71</v>
      </c>
      <c r="AE69" s="13">
        <f t="shared" si="0"/>
        <v>62</v>
      </c>
    </row>
    <row r="70" spans="1:31" x14ac:dyDescent="0.25">
      <c r="A70" s="36" t="s">
        <v>49</v>
      </c>
      <c r="B70" s="37" t="s">
        <v>53</v>
      </c>
      <c r="C70" s="25"/>
      <c r="D70" s="23"/>
      <c r="E70" s="25"/>
      <c r="F70" s="23"/>
      <c r="G70" s="25"/>
      <c r="H70" s="23"/>
      <c r="I70" s="25"/>
      <c r="J70" s="23"/>
      <c r="K70" s="25"/>
      <c r="L70" s="23"/>
      <c r="M70" s="25"/>
      <c r="N70" s="23"/>
      <c r="O70" s="25"/>
      <c r="P70" s="23"/>
      <c r="Q70" s="40"/>
      <c r="R70" s="23"/>
      <c r="S70" s="25"/>
      <c r="T70" s="25"/>
      <c r="U70" s="25"/>
      <c r="V70" s="33"/>
      <c r="W70" s="6"/>
      <c r="X70" s="6"/>
      <c r="Y70" s="6"/>
      <c r="Z70" s="6"/>
      <c r="AC70" s="61">
        <v>41792</v>
      </c>
      <c r="AD70" s="10">
        <v>101.73</v>
      </c>
      <c r="AE70" s="13">
        <f t="shared" si="0"/>
        <v>92</v>
      </c>
    </row>
    <row r="71" spans="1:31" x14ac:dyDescent="0.25">
      <c r="A71" s="36" t="s">
        <v>51</v>
      </c>
      <c r="B71" s="37" t="s">
        <v>56</v>
      </c>
      <c r="C71" s="25"/>
      <c r="D71" s="23"/>
      <c r="E71" s="25"/>
      <c r="F71" s="23"/>
      <c r="G71" s="25"/>
      <c r="H71" s="23"/>
      <c r="I71" s="25"/>
      <c r="J71" s="23"/>
      <c r="K71" s="25"/>
      <c r="L71" s="23"/>
      <c r="M71" s="25"/>
      <c r="N71" s="23"/>
      <c r="O71" s="25"/>
      <c r="P71" s="23"/>
      <c r="Q71" s="40"/>
      <c r="R71" s="23"/>
      <c r="S71" s="25"/>
      <c r="T71" s="25"/>
      <c r="U71" s="25"/>
      <c r="V71" s="33"/>
      <c r="W71" s="6"/>
      <c r="X71" s="6"/>
      <c r="Y71" s="6"/>
      <c r="Z71" s="6"/>
      <c r="AC71" s="61">
        <v>41884</v>
      </c>
      <c r="AD71" s="10">
        <v>101.51</v>
      </c>
      <c r="AE71" s="13">
        <f t="shared" si="0"/>
        <v>122</v>
      </c>
    </row>
    <row r="72" spans="1:31" x14ac:dyDescent="0.25">
      <c r="A72" s="36" t="s">
        <v>52</v>
      </c>
      <c r="B72" s="37" t="s">
        <v>54</v>
      </c>
      <c r="C72" s="25"/>
      <c r="D72" s="23"/>
      <c r="E72" s="25"/>
      <c r="F72" s="23"/>
      <c r="G72" s="25"/>
      <c r="H72" s="23"/>
      <c r="I72" s="25"/>
      <c r="J72" s="23"/>
      <c r="K72" s="25"/>
      <c r="L72" s="23"/>
      <c r="M72" s="25"/>
      <c r="N72" s="23"/>
      <c r="O72" s="25"/>
      <c r="P72" s="23"/>
      <c r="Q72" s="40"/>
      <c r="R72" s="23"/>
      <c r="S72" s="25"/>
      <c r="T72" s="25"/>
      <c r="U72" s="25"/>
      <c r="V72" s="33"/>
      <c r="W72" s="6"/>
      <c r="X72" s="6"/>
      <c r="Y72" s="6"/>
      <c r="Z72" s="6"/>
      <c r="AC72" s="61">
        <v>42006</v>
      </c>
      <c r="AD72" s="10">
        <v>99.57</v>
      </c>
      <c r="AE72" s="13">
        <f t="shared" si="0"/>
        <v>58</v>
      </c>
    </row>
    <row r="73" spans="1:31" x14ac:dyDescent="0.25">
      <c r="A73" s="36" t="s">
        <v>57</v>
      </c>
      <c r="B73" s="37" t="s">
        <v>58</v>
      </c>
      <c r="C73" s="25"/>
      <c r="D73" s="23"/>
      <c r="E73" s="25"/>
      <c r="F73" s="23"/>
      <c r="G73" s="25"/>
      <c r="H73" s="23"/>
      <c r="I73" s="25"/>
      <c r="J73" s="23"/>
      <c r="K73" s="25"/>
      <c r="L73" s="23"/>
      <c r="M73" s="25"/>
      <c r="N73" s="23"/>
      <c r="O73" s="25"/>
      <c r="P73" s="23"/>
      <c r="Q73" s="40"/>
      <c r="R73" s="23"/>
      <c r="S73" s="25"/>
      <c r="T73" s="25"/>
      <c r="U73" s="25"/>
      <c r="V73" s="33"/>
      <c r="W73" s="6"/>
      <c r="X73" s="6"/>
      <c r="Y73" s="6"/>
      <c r="Z73" s="6"/>
      <c r="AC73" s="61">
        <v>42064</v>
      </c>
      <c r="AD73" s="10">
        <v>100.12</v>
      </c>
      <c r="AE73" s="13">
        <f t="shared" si="0"/>
        <v>61</v>
      </c>
    </row>
    <row r="74" spans="1:31" x14ac:dyDescent="0.25">
      <c r="A74" s="45" t="s">
        <v>60</v>
      </c>
      <c r="B74" s="37" t="s">
        <v>65</v>
      </c>
      <c r="C74" s="25"/>
      <c r="D74" s="23"/>
      <c r="E74" s="25"/>
      <c r="F74" s="23"/>
      <c r="V74" s="33"/>
      <c r="W74" s="6"/>
      <c r="X74" s="6"/>
      <c r="Y74" s="6"/>
      <c r="Z74" s="6"/>
      <c r="AC74" s="61">
        <v>42125</v>
      </c>
      <c r="AD74" s="10">
        <v>97.11</v>
      </c>
      <c r="AE74" s="13">
        <f t="shared" si="0"/>
        <v>31</v>
      </c>
    </row>
    <row r="75" spans="1:31" x14ac:dyDescent="0.25">
      <c r="A75" s="45" t="s">
        <v>61</v>
      </c>
      <c r="B75" s="37" t="s">
        <v>63</v>
      </c>
      <c r="C75" s="25"/>
      <c r="D75" s="23"/>
      <c r="E75" s="25"/>
      <c r="F75" s="23"/>
      <c r="V75" s="33"/>
      <c r="W75" s="6"/>
      <c r="X75" s="6"/>
      <c r="Y75" s="6"/>
      <c r="Z75" s="6"/>
      <c r="AC75" s="61">
        <v>42156</v>
      </c>
      <c r="AD75" s="10">
        <v>97.21</v>
      </c>
      <c r="AE75" s="13">
        <f t="shared" si="0"/>
        <v>92</v>
      </c>
    </row>
    <row r="76" spans="1:31" x14ac:dyDescent="0.25">
      <c r="A76" s="45" t="s">
        <v>64</v>
      </c>
      <c r="B76" s="37" t="s">
        <v>62</v>
      </c>
      <c r="C76" s="25"/>
      <c r="D76" s="23"/>
      <c r="E76" s="25"/>
      <c r="F76" s="23"/>
      <c r="V76" s="33"/>
      <c r="W76" s="6"/>
      <c r="X76" s="6"/>
      <c r="Y76" s="6"/>
      <c r="Z76" s="6"/>
      <c r="AC76" s="61">
        <v>42248</v>
      </c>
      <c r="AD76" s="10">
        <v>96.72</v>
      </c>
      <c r="AE76" s="13">
        <f>AC77-AC76+1</f>
        <v>122</v>
      </c>
    </row>
    <row r="77" spans="1:31" x14ac:dyDescent="0.25">
      <c r="A77" s="45" t="s">
        <v>69</v>
      </c>
      <c r="B77" s="37" t="s">
        <v>70</v>
      </c>
      <c r="C77" s="25"/>
      <c r="D77" s="23"/>
      <c r="E77" s="25"/>
      <c r="F77" s="23"/>
      <c r="V77" s="33"/>
      <c r="W77" s="6"/>
      <c r="X77" s="6"/>
      <c r="Y77" s="6"/>
      <c r="Z77" s="6"/>
      <c r="AC77" s="61">
        <v>42369</v>
      </c>
      <c r="AD77" s="10">
        <v>96.72</v>
      </c>
      <c r="AE77" s="13"/>
    </row>
    <row r="78" spans="1:31" x14ac:dyDescent="0.25">
      <c r="A78" s="52" t="s">
        <v>71</v>
      </c>
      <c r="B78" s="53" t="s">
        <v>73</v>
      </c>
      <c r="C78" s="54"/>
      <c r="D78" s="55"/>
      <c r="E78" s="54"/>
      <c r="F78" s="55"/>
      <c r="V78" s="33"/>
      <c r="W78" s="6"/>
      <c r="X78" s="6"/>
      <c r="Y78" s="6"/>
      <c r="Z78" s="6"/>
      <c r="AE78" s="13">
        <f>SUM(AE34:AE77)</f>
        <v>3652</v>
      </c>
    </row>
    <row r="79" spans="1:31" x14ac:dyDescent="0.25">
      <c r="A79" s="45" t="s">
        <v>72</v>
      </c>
      <c r="B79" s="37" t="s">
        <v>74</v>
      </c>
      <c r="C79" s="25"/>
      <c r="D79" s="23"/>
      <c r="E79" s="25"/>
      <c r="F79" s="23"/>
      <c r="V79" s="33"/>
      <c r="W79" s="6"/>
      <c r="X79" s="6"/>
      <c r="Y79" s="6"/>
      <c r="Z79" s="6"/>
      <c r="AC79" s="10" t="s">
        <v>144</v>
      </c>
    </row>
    <row r="80" spans="1:31" x14ac:dyDescent="0.25">
      <c r="A80" s="45" t="s">
        <v>76</v>
      </c>
      <c r="B80" s="37" t="s">
        <v>77</v>
      </c>
      <c r="C80" s="25"/>
      <c r="D80" s="23"/>
      <c r="E80" s="25"/>
      <c r="F80" s="23"/>
      <c r="V80" s="33"/>
      <c r="W80" s="6"/>
      <c r="X80" s="6"/>
      <c r="Y80" s="6"/>
      <c r="Z80" s="6"/>
      <c r="AC80" s="10" t="s">
        <v>146</v>
      </c>
      <c r="AE80" s="13">
        <f>SUMPRODUCT($AD$34:$AD$76,$AE$34:$AE$76)/SUM($AE$34:$AE$76)</f>
        <v>100.35328860898139</v>
      </c>
    </row>
    <row r="81" spans="1:26" x14ac:dyDescent="0.25">
      <c r="A81" s="45" t="s">
        <v>80</v>
      </c>
      <c r="B81" s="37" t="s">
        <v>81</v>
      </c>
      <c r="C81" s="25"/>
      <c r="D81" s="23"/>
      <c r="E81" s="25"/>
      <c r="F81" s="23"/>
      <c r="V81" s="33"/>
      <c r="W81" s="6"/>
      <c r="X81" s="6"/>
      <c r="Y81" s="6"/>
      <c r="Z81" s="6"/>
    </row>
    <row r="82" spans="1:26" x14ac:dyDescent="0.25">
      <c r="A82" s="45" t="s">
        <v>82</v>
      </c>
      <c r="B82" s="37" t="s">
        <v>84</v>
      </c>
      <c r="C82" s="25"/>
      <c r="D82" s="23"/>
      <c r="E82" s="25"/>
      <c r="F82" s="23"/>
      <c r="V82" s="33"/>
      <c r="W82" s="6"/>
      <c r="X82" s="6"/>
      <c r="Y82" s="6"/>
      <c r="Z82" s="6"/>
    </row>
    <row r="83" spans="1:26" x14ac:dyDescent="0.25">
      <c r="A83" s="45" t="s">
        <v>83</v>
      </c>
      <c r="B83" s="37" t="s">
        <v>88</v>
      </c>
      <c r="C83" s="25"/>
      <c r="D83" s="23"/>
      <c r="E83" s="25"/>
      <c r="F83" s="23"/>
      <c r="V83" s="33"/>
      <c r="W83" s="6"/>
      <c r="X83" s="6"/>
      <c r="Y83" s="6"/>
      <c r="Z83" s="6"/>
    </row>
    <row r="84" spans="1:26" x14ac:dyDescent="0.25">
      <c r="A84" s="45" t="s">
        <v>85</v>
      </c>
      <c r="B84" s="37" t="s">
        <v>90</v>
      </c>
      <c r="C84" s="25"/>
      <c r="D84" s="23"/>
      <c r="E84" s="25"/>
      <c r="F84" s="23"/>
      <c r="V84" s="33"/>
      <c r="W84" s="6"/>
      <c r="X84" s="6"/>
      <c r="Y84" s="6"/>
      <c r="Z84" s="6"/>
    </row>
    <row r="85" spans="1:26" x14ac:dyDescent="0.25">
      <c r="A85" s="45" t="s">
        <v>86</v>
      </c>
      <c r="B85" s="37" t="s">
        <v>89</v>
      </c>
      <c r="C85" s="25"/>
      <c r="D85" s="23"/>
      <c r="E85" s="25"/>
      <c r="F85" s="23"/>
      <c r="V85" s="33"/>
      <c r="W85" s="6"/>
      <c r="X85" s="6"/>
      <c r="Y85" s="6"/>
      <c r="Z85" s="6"/>
    </row>
    <row r="86" spans="1:26" x14ac:dyDescent="0.25">
      <c r="A86" s="45" t="s">
        <v>87</v>
      </c>
      <c r="B86" s="37" t="s">
        <v>91</v>
      </c>
      <c r="C86" s="25"/>
      <c r="D86" s="23"/>
      <c r="E86" s="25"/>
      <c r="F86" s="23"/>
      <c r="V86" s="33"/>
      <c r="W86" s="6"/>
      <c r="X86" s="6"/>
      <c r="Y86" s="6"/>
      <c r="Z86" s="6"/>
    </row>
    <row r="87" spans="1:26" x14ac:dyDescent="0.25">
      <c r="A87" s="45" t="s">
        <v>92</v>
      </c>
      <c r="B87" s="37" t="s">
        <v>93</v>
      </c>
      <c r="C87" s="25"/>
      <c r="D87" s="23"/>
      <c r="E87" s="25"/>
      <c r="F87" s="23"/>
      <c r="V87" s="33"/>
      <c r="W87" s="6"/>
      <c r="X87" s="6"/>
      <c r="Y87" s="6"/>
      <c r="Z87" s="6"/>
    </row>
    <row r="88" spans="1:26" x14ac:dyDescent="0.25">
      <c r="A88" s="45" t="s">
        <v>94</v>
      </c>
      <c r="B88" s="37" t="s">
        <v>95</v>
      </c>
      <c r="C88" s="25"/>
      <c r="D88" s="23"/>
      <c r="E88" s="25"/>
      <c r="F88" s="23"/>
      <c r="V88" s="33"/>
      <c r="W88" s="6"/>
      <c r="X88" s="6"/>
      <c r="Y88" s="6"/>
      <c r="Z88" s="6"/>
    </row>
    <row r="89" spans="1:26" x14ac:dyDescent="0.25">
      <c r="A89" s="45" t="s">
        <v>96</v>
      </c>
      <c r="B89" s="37" t="s">
        <v>88</v>
      </c>
      <c r="C89" s="25"/>
      <c r="D89" s="23"/>
      <c r="E89" s="25"/>
      <c r="F89" s="23"/>
      <c r="V89" s="33"/>
      <c r="W89" s="6"/>
      <c r="X89" s="6"/>
      <c r="Y89" s="6"/>
      <c r="Z89" s="6"/>
    </row>
    <row r="90" spans="1:26" x14ac:dyDescent="0.25">
      <c r="A90" s="45" t="s">
        <v>98</v>
      </c>
      <c r="B90" s="58" t="s">
        <v>102</v>
      </c>
      <c r="C90" s="25"/>
      <c r="D90" s="23"/>
      <c r="E90" s="25"/>
      <c r="F90" s="23"/>
      <c r="V90" s="33"/>
      <c r="W90" s="6"/>
      <c r="X90" s="6"/>
      <c r="Y90" s="6"/>
      <c r="Z90" s="6"/>
    </row>
    <row r="91" spans="1:26" x14ac:dyDescent="0.25">
      <c r="A91" s="45" t="s">
        <v>99</v>
      </c>
      <c r="B91" s="37" t="s">
        <v>100</v>
      </c>
      <c r="C91" s="25"/>
      <c r="D91" s="23"/>
      <c r="E91" s="25"/>
      <c r="F91" s="23"/>
      <c r="V91" s="33"/>
      <c r="W91" s="6"/>
      <c r="X91" s="6"/>
      <c r="Y91" s="6"/>
      <c r="Z91" s="6"/>
    </row>
    <row r="92" spans="1:26" x14ac:dyDescent="0.25">
      <c r="A92" s="45" t="s">
        <v>101</v>
      </c>
      <c r="B92" s="37" t="s">
        <v>97</v>
      </c>
      <c r="C92" s="25"/>
      <c r="D92" s="23"/>
      <c r="E92" s="25"/>
      <c r="F92" s="23"/>
      <c r="V92" s="33"/>
      <c r="W92" s="6"/>
      <c r="X92" s="6"/>
      <c r="Y92" s="6"/>
      <c r="Z92" s="6"/>
    </row>
    <row r="93" spans="1:26" x14ac:dyDescent="0.25">
      <c r="A93" s="45" t="s">
        <v>103</v>
      </c>
      <c r="B93" s="58" t="s">
        <v>104</v>
      </c>
      <c r="C93" s="25"/>
      <c r="D93" s="23"/>
      <c r="E93" s="25"/>
      <c r="F93" s="23"/>
      <c r="V93" s="33"/>
      <c r="W93" s="6"/>
      <c r="X93" s="6"/>
      <c r="Y93" s="6"/>
      <c r="Z93" s="6"/>
    </row>
    <row r="94" spans="1:26" x14ac:dyDescent="0.25">
      <c r="A94" s="45" t="s">
        <v>106</v>
      </c>
      <c r="B94" s="58" t="s">
        <v>107</v>
      </c>
      <c r="C94" s="25"/>
      <c r="D94" s="23"/>
      <c r="E94" s="25"/>
      <c r="F94" s="23"/>
      <c r="V94" s="33"/>
      <c r="W94" s="6"/>
      <c r="X94" s="6"/>
      <c r="Y94" s="6"/>
      <c r="Z94" s="6"/>
    </row>
    <row r="95" spans="1:26" x14ac:dyDescent="0.25">
      <c r="A95" s="45" t="s">
        <v>109</v>
      </c>
      <c r="B95" s="58" t="s">
        <v>110</v>
      </c>
      <c r="C95" s="25"/>
      <c r="D95" s="23"/>
      <c r="E95" s="25"/>
      <c r="F95" s="23"/>
      <c r="V95" s="33"/>
      <c r="W95" s="6"/>
      <c r="X95" s="6"/>
      <c r="Y95" s="6"/>
      <c r="Z95" s="6"/>
    </row>
    <row r="96" spans="1:26" x14ac:dyDescent="0.25">
      <c r="A96" s="45" t="s">
        <v>111</v>
      </c>
      <c r="B96" s="58" t="s">
        <v>112</v>
      </c>
      <c r="C96" s="25"/>
      <c r="D96" s="23"/>
      <c r="E96" s="25"/>
      <c r="F96" s="23"/>
      <c r="V96" s="33"/>
      <c r="W96" s="6"/>
      <c r="X96" s="6"/>
      <c r="Y96" s="6"/>
      <c r="Z96" s="6"/>
    </row>
    <row r="97" spans="1:26" x14ac:dyDescent="0.25">
      <c r="A97" s="45" t="s">
        <v>113</v>
      </c>
      <c r="B97" s="58" t="s">
        <v>114</v>
      </c>
      <c r="C97" s="25"/>
      <c r="D97" s="23"/>
      <c r="E97" s="25"/>
      <c r="F97" s="23"/>
      <c r="V97" s="33"/>
      <c r="W97" s="6"/>
      <c r="X97" s="6"/>
      <c r="Y97" s="6"/>
      <c r="Z97" s="6"/>
    </row>
    <row r="98" spans="1:26" x14ac:dyDescent="0.25">
      <c r="A98" s="45" t="s">
        <v>115</v>
      </c>
      <c r="B98" s="58" t="s">
        <v>118</v>
      </c>
      <c r="C98" s="25"/>
      <c r="D98" s="23"/>
      <c r="E98" s="25"/>
      <c r="F98" s="23"/>
      <c r="V98" s="33"/>
      <c r="W98" s="6"/>
      <c r="X98" s="6"/>
      <c r="Y98" s="6"/>
      <c r="Z98" s="6"/>
    </row>
    <row r="99" spans="1:26" x14ac:dyDescent="0.25">
      <c r="A99" s="45" t="s">
        <v>117</v>
      </c>
      <c r="B99" s="58" t="s">
        <v>116</v>
      </c>
      <c r="C99" s="25"/>
      <c r="D99" s="23"/>
      <c r="E99" s="25"/>
      <c r="F99" s="23"/>
      <c r="V99" s="33"/>
      <c r="W99" s="6"/>
      <c r="X99" s="6"/>
      <c r="Y99" s="6"/>
      <c r="Z99" s="6"/>
    </row>
    <row r="100" spans="1:26" x14ac:dyDescent="0.25">
      <c r="A100" s="45" t="s">
        <v>120</v>
      </c>
      <c r="B100" s="58" t="s">
        <v>121</v>
      </c>
      <c r="C100" s="25"/>
      <c r="D100" s="23"/>
      <c r="E100" s="25"/>
      <c r="F100" s="23"/>
      <c r="V100" s="33"/>
      <c r="W100" s="6"/>
      <c r="X100" s="6"/>
      <c r="Y100" s="6"/>
      <c r="Z100" s="6"/>
    </row>
    <row r="101" spans="1:26" x14ac:dyDescent="0.25">
      <c r="A101" s="45" t="s">
        <v>122</v>
      </c>
      <c r="B101" s="58" t="s">
        <v>123</v>
      </c>
      <c r="C101" s="25"/>
      <c r="D101" s="23"/>
      <c r="E101" s="25"/>
      <c r="F101" s="23"/>
      <c r="V101" s="33"/>
      <c r="W101" s="6"/>
      <c r="X101" s="6"/>
      <c r="Y101" s="6"/>
      <c r="Z101" s="6"/>
    </row>
    <row r="102" spans="1:26" x14ac:dyDescent="0.25">
      <c r="A102" s="45" t="s">
        <v>124</v>
      </c>
      <c r="B102" s="60" t="s">
        <v>125</v>
      </c>
      <c r="C102" s="25"/>
      <c r="D102" s="23"/>
      <c r="E102" s="25"/>
      <c r="F102" s="23"/>
      <c r="V102" s="33"/>
      <c r="W102" s="6"/>
      <c r="X102" s="6"/>
      <c r="Y102" s="6"/>
      <c r="Z102" s="6"/>
    </row>
    <row r="103" spans="1:26" x14ac:dyDescent="0.25">
      <c r="A103" s="45" t="s">
        <v>126</v>
      </c>
      <c r="B103" s="58" t="s">
        <v>127</v>
      </c>
      <c r="C103" s="25"/>
      <c r="D103" s="23"/>
      <c r="E103" s="25"/>
      <c r="F103" s="23"/>
      <c r="V103" s="33"/>
      <c r="W103" s="6"/>
      <c r="X103" s="6"/>
      <c r="Y103" s="6"/>
      <c r="Z103" s="6"/>
    </row>
    <row r="104" spans="1:26" x14ac:dyDescent="0.25">
      <c r="A104" s="45" t="s">
        <v>130</v>
      </c>
      <c r="B104" s="58" t="s">
        <v>131</v>
      </c>
      <c r="C104" s="25"/>
      <c r="D104" s="23"/>
      <c r="E104" s="25"/>
      <c r="F104" s="23"/>
      <c r="V104" s="33"/>
      <c r="W104" s="6"/>
      <c r="X104" s="6"/>
      <c r="Y104" s="6"/>
      <c r="Z104" s="6"/>
    </row>
    <row r="105" spans="1:26" x14ac:dyDescent="0.25">
      <c r="A105" s="45" t="s">
        <v>132</v>
      </c>
      <c r="B105" s="58" t="s">
        <v>134</v>
      </c>
      <c r="C105" s="25"/>
      <c r="D105" s="23"/>
      <c r="E105" s="25"/>
      <c r="F105" s="23"/>
      <c r="V105" s="33"/>
      <c r="W105" s="6"/>
      <c r="X105" s="6"/>
      <c r="Y105" s="6"/>
      <c r="Z105" s="6"/>
    </row>
    <row r="106" spans="1:26" x14ac:dyDescent="0.25">
      <c r="A106" s="45" t="s">
        <v>133</v>
      </c>
      <c r="B106" s="58" t="s">
        <v>135</v>
      </c>
      <c r="C106" s="25"/>
      <c r="D106" s="23"/>
      <c r="E106" s="25"/>
      <c r="F106" s="23"/>
      <c r="V106" s="33"/>
      <c r="W106" s="6"/>
      <c r="X106" s="6"/>
      <c r="Y106" s="6"/>
      <c r="Z106" s="6"/>
    </row>
    <row r="107" spans="1:26" x14ac:dyDescent="0.25">
      <c r="A107" s="45" t="s">
        <v>136</v>
      </c>
      <c r="B107" s="58" t="s">
        <v>137</v>
      </c>
      <c r="C107" s="25"/>
      <c r="D107" s="23"/>
      <c r="E107" s="25"/>
      <c r="F107" s="23"/>
      <c r="V107" s="33"/>
      <c r="W107" s="6"/>
      <c r="X107" s="6"/>
      <c r="Y107" s="6"/>
      <c r="Z107" s="6"/>
    </row>
    <row r="108" spans="1:26" x14ac:dyDescent="0.25">
      <c r="A108" s="45" t="s">
        <v>139</v>
      </c>
      <c r="B108" s="58" t="s">
        <v>140</v>
      </c>
      <c r="C108" s="25"/>
      <c r="D108" s="23"/>
      <c r="E108" s="25"/>
      <c r="F108" s="23"/>
      <c r="V108" s="33"/>
      <c r="W108" s="6"/>
      <c r="X108" s="6"/>
      <c r="Y108" s="6"/>
      <c r="Z108" s="6"/>
    </row>
    <row r="109" spans="1:26" x14ac:dyDescent="0.25">
      <c r="A109" s="32"/>
      <c r="B109" s="32"/>
      <c r="C109" s="33"/>
      <c r="D109" s="34"/>
      <c r="E109" s="33"/>
      <c r="F109" s="34"/>
      <c r="G109" s="33"/>
      <c r="H109" s="34"/>
      <c r="I109" s="33"/>
      <c r="J109" s="34"/>
      <c r="K109" s="33"/>
      <c r="L109" s="34"/>
      <c r="M109" s="33"/>
      <c r="N109" s="34"/>
      <c r="O109" s="33"/>
      <c r="P109" s="34"/>
      <c r="Q109" s="35"/>
      <c r="R109" s="34"/>
      <c r="S109" s="33"/>
      <c r="T109" s="33"/>
      <c r="U109" s="33"/>
      <c r="V109" s="33"/>
      <c r="W109" s="6"/>
      <c r="X109" s="6"/>
      <c r="Y109" s="6"/>
      <c r="Z109" s="6"/>
    </row>
    <row r="110" spans="1:26" x14ac:dyDescent="0.25">
      <c r="A110" s="36"/>
      <c r="B110" s="37"/>
      <c r="C110" s="33"/>
      <c r="D110" s="34"/>
      <c r="E110" s="33"/>
      <c r="F110" s="34"/>
      <c r="G110" s="33"/>
      <c r="H110" s="34"/>
      <c r="I110" s="33"/>
      <c r="J110" s="34"/>
      <c r="K110" s="33"/>
      <c r="L110" s="34"/>
      <c r="M110" s="33"/>
      <c r="N110" s="34"/>
      <c r="O110" s="33"/>
      <c r="P110" s="34"/>
      <c r="Q110" s="35"/>
      <c r="R110" s="34"/>
      <c r="S110" s="33"/>
      <c r="T110" s="33"/>
      <c r="U110" s="33"/>
      <c r="V110" s="33"/>
      <c r="W110" s="6"/>
      <c r="X110" s="6"/>
      <c r="Y110" s="6"/>
      <c r="Z110" s="6"/>
    </row>
    <row r="111" spans="1:26" x14ac:dyDescent="0.25">
      <c r="A111" s="36"/>
      <c r="B111" s="37"/>
      <c r="C111" s="33"/>
      <c r="D111" s="34"/>
      <c r="E111" s="33"/>
      <c r="F111" s="34"/>
      <c r="G111" s="33"/>
      <c r="H111" s="34"/>
      <c r="I111" s="33"/>
      <c r="J111" s="34"/>
      <c r="K111" s="33"/>
      <c r="L111" s="34"/>
      <c r="M111" s="33"/>
      <c r="N111" s="34"/>
      <c r="O111" s="33"/>
      <c r="P111" s="34"/>
      <c r="Q111" s="35"/>
      <c r="R111" s="34"/>
      <c r="S111" s="33"/>
      <c r="T111" s="33"/>
      <c r="U111" s="33"/>
      <c r="V111" s="33"/>
      <c r="W111" s="6"/>
      <c r="X111" s="6"/>
      <c r="Y111" s="6"/>
      <c r="Z111" s="6"/>
    </row>
    <row r="112" spans="1:26" x14ac:dyDescent="0.25">
      <c r="A112" s="32"/>
      <c r="B112" s="37"/>
      <c r="C112" s="33"/>
      <c r="D112" s="34"/>
      <c r="E112" s="33"/>
      <c r="F112" s="34"/>
      <c r="G112" s="33"/>
      <c r="H112" s="34"/>
      <c r="I112" s="33"/>
      <c r="J112" s="34"/>
      <c r="K112" s="33"/>
      <c r="L112" s="34"/>
      <c r="M112" s="33"/>
      <c r="N112" s="34"/>
      <c r="O112" s="33"/>
      <c r="P112" s="34"/>
      <c r="Q112" s="35"/>
      <c r="R112" s="34"/>
      <c r="S112" s="33"/>
      <c r="T112" s="33"/>
      <c r="U112" s="33"/>
      <c r="V112" s="33"/>
      <c r="W112" s="6"/>
      <c r="X112" s="6"/>
      <c r="Y112" s="6"/>
      <c r="Z112" s="6"/>
    </row>
    <row r="113" spans="1:35" x14ac:dyDescent="0.25">
      <c r="A113" s="36"/>
      <c r="B113" s="37"/>
      <c r="C113" s="33"/>
      <c r="D113" s="34"/>
      <c r="E113" s="33"/>
      <c r="F113" s="34"/>
      <c r="G113" s="33"/>
      <c r="H113" s="34"/>
      <c r="I113" s="33"/>
      <c r="J113" s="34"/>
      <c r="K113" s="33"/>
      <c r="L113" s="34"/>
      <c r="M113" s="33"/>
      <c r="N113" s="34"/>
      <c r="O113" s="33"/>
      <c r="P113" s="34"/>
      <c r="Q113" s="35"/>
      <c r="R113" s="34"/>
      <c r="S113" s="33"/>
      <c r="T113" s="33"/>
      <c r="U113" s="33"/>
      <c r="V113" s="33"/>
      <c r="W113" s="6"/>
      <c r="X113" s="6"/>
      <c r="Y113" s="6"/>
      <c r="Z113" s="6"/>
    </row>
    <row r="114" spans="1:35" x14ac:dyDescent="0.25">
      <c r="A114" s="36"/>
      <c r="B114" s="37"/>
      <c r="C114" s="33"/>
      <c r="D114" s="34"/>
      <c r="E114" s="33"/>
      <c r="F114" s="34"/>
      <c r="G114" s="33"/>
      <c r="H114" s="34"/>
      <c r="I114" s="33"/>
      <c r="J114" s="34"/>
      <c r="K114" s="33"/>
      <c r="L114" s="34"/>
      <c r="M114" s="33"/>
      <c r="N114" s="34"/>
      <c r="O114" s="33"/>
      <c r="P114" s="34"/>
      <c r="Q114" s="35"/>
      <c r="R114" s="34"/>
      <c r="S114" s="33"/>
      <c r="T114" s="33"/>
      <c r="U114" s="33"/>
      <c r="V114" s="33"/>
      <c r="W114" s="6"/>
      <c r="X114" s="6"/>
      <c r="Y114" s="6"/>
      <c r="Z114" s="6"/>
    </row>
    <row r="115" spans="1:35" x14ac:dyDescent="0.25">
      <c r="A115" s="36"/>
      <c r="B115" s="37"/>
      <c r="C115" s="33"/>
      <c r="D115" s="34"/>
      <c r="E115" s="33"/>
      <c r="F115" s="34"/>
      <c r="G115" s="33"/>
      <c r="H115" s="34"/>
      <c r="I115" s="33"/>
      <c r="J115" s="34"/>
      <c r="K115" s="33"/>
      <c r="L115" s="34"/>
      <c r="M115" s="33"/>
      <c r="N115" s="34"/>
      <c r="O115" s="33"/>
      <c r="P115" s="34"/>
      <c r="Q115" s="35"/>
      <c r="R115" s="34"/>
      <c r="S115" s="33"/>
      <c r="T115" s="33"/>
      <c r="U115" s="33"/>
      <c r="V115" s="33"/>
      <c r="W115" s="6"/>
      <c r="X115" s="6"/>
      <c r="Y115" s="6"/>
      <c r="Z115" s="6"/>
    </row>
    <row r="116" spans="1:35" x14ac:dyDescent="0.25">
      <c r="A116" s="10"/>
      <c r="B116" s="10"/>
      <c r="D116" s="10"/>
      <c r="F116" s="10"/>
      <c r="H116" s="10"/>
      <c r="J116" s="10"/>
      <c r="L116" s="10"/>
      <c r="N116" s="10"/>
      <c r="P116" s="10"/>
      <c r="Q116" s="10"/>
      <c r="R116" s="10"/>
      <c r="V116" s="33"/>
      <c r="W116" s="6"/>
      <c r="X116" s="6"/>
      <c r="Y116" s="6"/>
      <c r="Z116" s="6"/>
    </row>
    <row r="117" spans="1:35" x14ac:dyDescent="0.25">
      <c r="A117" s="10"/>
      <c r="B117" s="10"/>
      <c r="D117" s="10"/>
      <c r="F117" s="10"/>
      <c r="H117" s="10"/>
      <c r="J117" s="10"/>
      <c r="L117" s="10"/>
      <c r="N117" s="10"/>
      <c r="P117" s="10"/>
      <c r="Q117" s="10"/>
      <c r="R117" s="10"/>
      <c r="V117" s="33"/>
      <c r="W117" s="6"/>
      <c r="X117" s="6"/>
      <c r="Y117" s="6"/>
      <c r="Z117" s="6"/>
    </row>
    <row r="118" spans="1:35" s="30" customFormat="1" x14ac:dyDescent="0.25">
      <c r="V118" s="39"/>
      <c r="W118" s="4"/>
      <c r="X118" s="4"/>
      <c r="Y118" s="4"/>
      <c r="Z118" s="4"/>
      <c r="AC118" s="10"/>
      <c r="AD118" s="10"/>
      <c r="AE118" s="10"/>
      <c r="AF118" s="10"/>
      <c r="AG118" s="10"/>
      <c r="AH118" s="10"/>
      <c r="AI118" s="10"/>
    </row>
    <row r="119" spans="1:35" x14ac:dyDescent="0.25">
      <c r="A119" s="10"/>
      <c r="B119" s="10"/>
      <c r="D119" s="10"/>
      <c r="F119" s="10"/>
      <c r="H119" s="10"/>
      <c r="J119" s="10"/>
      <c r="L119" s="10"/>
      <c r="N119" s="10"/>
      <c r="P119" s="10"/>
      <c r="Q119" s="10"/>
      <c r="R119" s="10"/>
      <c r="V119" s="33"/>
      <c r="W119" s="6"/>
      <c r="X119" s="6"/>
      <c r="Y119" s="6"/>
      <c r="Z119" s="6"/>
    </row>
    <row r="120" spans="1:35" x14ac:dyDescent="0.25">
      <c r="A120" s="10"/>
      <c r="B120" s="10"/>
      <c r="D120" s="10"/>
      <c r="F120" s="10"/>
      <c r="H120" s="10"/>
      <c r="J120" s="10"/>
      <c r="L120" s="10"/>
      <c r="N120" s="10"/>
      <c r="P120" s="10"/>
      <c r="Q120" s="10"/>
      <c r="R120" s="10"/>
      <c r="V120" s="33"/>
      <c r="W120" s="6"/>
      <c r="X120" s="6"/>
      <c r="Y120" s="6"/>
      <c r="Z120" s="6"/>
    </row>
    <row r="121" spans="1:35" x14ac:dyDescent="0.25">
      <c r="A121" s="10"/>
      <c r="B121" s="10"/>
      <c r="D121" s="10"/>
      <c r="F121" s="10"/>
      <c r="H121" s="10"/>
      <c r="J121" s="10"/>
      <c r="L121" s="10"/>
      <c r="N121" s="10"/>
      <c r="P121" s="10"/>
      <c r="Q121" s="10"/>
      <c r="R121" s="10"/>
      <c r="V121" s="33"/>
      <c r="W121" s="6"/>
      <c r="X121" s="6"/>
      <c r="Y121" s="6"/>
      <c r="Z121" s="6"/>
    </row>
    <row r="122" spans="1:35" x14ac:dyDescent="0.25">
      <c r="A122" s="10"/>
      <c r="B122" s="10"/>
      <c r="D122" s="10"/>
      <c r="F122" s="10"/>
      <c r="H122" s="10"/>
      <c r="J122" s="10"/>
      <c r="L122" s="10"/>
      <c r="N122" s="10"/>
      <c r="P122" s="10"/>
      <c r="Q122" s="10"/>
      <c r="R122" s="10"/>
      <c r="V122" s="33"/>
      <c r="W122" s="6"/>
      <c r="X122" s="6"/>
      <c r="Y122" s="6"/>
      <c r="Z122" s="6"/>
      <c r="AC122" s="30"/>
      <c r="AD122" s="30"/>
      <c r="AE122" s="30"/>
      <c r="AF122" s="30"/>
      <c r="AG122" s="30"/>
      <c r="AH122" s="30"/>
      <c r="AI122" s="30"/>
    </row>
    <row r="123" spans="1:35" x14ac:dyDescent="0.25">
      <c r="A123" s="10"/>
      <c r="B123" s="10"/>
      <c r="D123" s="10"/>
      <c r="F123" s="10"/>
      <c r="H123" s="10"/>
      <c r="J123" s="10"/>
      <c r="L123" s="10"/>
      <c r="N123" s="10"/>
      <c r="P123" s="10"/>
      <c r="Q123" s="10"/>
      <c r="R123" s="10"/>
      <c r="V123" s="33"/>
      <c r="W123" s="6"/>
      <c r="X123" s="6"/>
      <c r="Y123" s="6"/>
      <c r="Z123" s="6"/>
    </row>
    <row r="124" spans="1:35" x14ac:dyDescent="0.25">
      <c r="A124" s="10"/>
      <c r="B124" s="10"/>
      <c r="D124" s="10"/>
      <c r="F124" s="10"/>
      <c r="H124" s="10"/>
      <c r="J124" s="10"/>
      <c r="L124" s="10"/>
      <c r="N124" s="10"/>
      <c r="P124" s="10"/>
      <c r="Q124" s="10"/>
      <c r="R124" s="10"/>
      <c r="V124" s="33"/>
      <c r="W124" s="6"/>
      <c r="X124" s="6"/>
      <c r="Y124" s="6"/>
      <c r="Z124" s="6"/>
    </row>
    <row r="125" spans="1:35" x14ac:dyDescent="0.25">
      <c r="A125" s="10"/>
      <c r="B125" s="10"/>
      <c r="D125" s="10"/>
      <c r="F125" s="10"/>
      <c r="H125" s="10"/>
      <c r="J125" s="10"/>
      <c r="L125" s="10"/>
      <c r="N125" s="10"/>
      <c r="P125" s="10"/>
      <c r="Q125" s="10"/>
      <c r="R125" s="10"/>
      <c r="V125" s="33"/>
      <c r="W125" s="6"/>
      <c r="X125" s="6"/>
      <c r="Y125" s="6"/>
      <c r="Z125" s="6"/>
    </row>
    <row r="126" spans="1:35" x14ac:dyDescent="0.25">
      <c r="A126" s="36" t="s">
        <v>22</v>
      </c>
      <c r="B126" s="37" t="s">
        <v>25</v>
      </c>
      <c r="C126" s="33"/>
      <c r="D126" s="34"/>
      <c r="E126" s="33"/>
      <c r="F126" s="34"/>
      <c r="G126" s="33"/>
      <c r="H126" s="34"/>
      <c r="I126" s="33"/>
      <c r="J126" s="34"/>
      <c r="K126" s="33"/>
      <c r="L126" s="34"/>
      <c r="M126" s="33"/>
      <c r="N126" s="34"/>
      <c r="O126" s="33"/>
      <c r="P126" s="34"/>
      <c r="Q126" s="35"/>
      <c r="R126" s="34"/>
      <c r="S126" s="33"/>
      <c r="T126" s="33"/>
      <c r="U126" s="33"/>
      <c r="V126" s="33"/>
      <c r="W126" s="6"/>
      <c r="X126" s="6"/>
      <c r="Y126" s="6"/>
      <c r="Z126" s="6"/>
    </row>
    <row r="127" spans="1:35" x14ac:dyDescent="0.25">
      <c r="A127" s="32"/>
      <c r="B127" s="32" t="s">
        <v>24</v>
      </c>
      <c r="C127" s="33"/>
      <c r="D127" s="34"/>
      <c r="E127" s="33"/>
      <c r="F127" s="34"/>
      <c r="G127" s="33"/>
      <c r="H127" s="34"/>
      <c r="I127" s="33"/>
      <c r="J127" s="34"/>
      <c r="K127" s="33"/>
      <c r="L127" s="34"/>
      <c r="M127" s="33"/>
      <c r="N127" s="34"/>
      <c r="O127" s="33"/>
      <c r="P127" s="34"/>
      <c r="Q127" s="35"/>
      <c r="R127" s="34"/>
      <c r="S127" s="33"/>
      <c r="T127" s="33"/>
      <c r="U127" s="33"/>
      <c r="V127" s="25"/>
    </row>
    <row r="128" spans="1:35" x14ac:dyDescent="0.25">
      <c r="A128" s="38" t="s">
        <v>26</v>
      </c>
      <c r="B128" s="73" t="s">
        <v>32</v>
      </c>
      <c r="C128" s="73"/>
      <c r="D128" s="73"/>
      <c r="E128" s="73"/>
      <c r="F128" s="73"/>
      <c r="G128" s="73"/>
      <c r="H128" s="73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25"/>
    </row>
    <row r="129" spans="1:22" x14ac:dyDescent="0.25">
      <c r="A129" s="36" t="s">
        <v>27</v>
      </c>
      <c r="B129" s="37" t="s">
        <v>28</v>
      </c>
      <c r="C129" s="33"/>
      <c r="D129" s="34"/>
      <c r="E129" s="33"/>
      <c r="F129" s="34"/>
      <c r="G129" s="33"/>
      <c r="H129" s="34"/>
      <c r="I129" s="33"/>
      <c r="J129" s="34"/>
      <c r="K129" s="33"/>
      <c r="L129" s="34"/>
      <c r="M129" s="33"/>
      <c r="N129" s="34"/>
      <c r="O129" s="33"/>
      <c r="P129" s="34"/>
      <c r="Q129" s="35"/>
      <c r="R129" s="34"/>
      <c r="S129" s="33"/>
      <c r="T129" s="33"/>
      <c r="U129" s="33"/>
      <c r="V129" s="25"/>
    </row>
    <row r="130" spans="1:22" x14ac:dyDescent="0.25">
      <c r="A130" s="36" t="s">
        <v>29</v>
      </c>
      <c r="B130" s="37" t="s">
        <v>30</v>
      </c>
      <c r="C130" s="33"/>
      <c r="D130" s="34"/>
      <c r="E130" s="33"/>
      <c r="F130" s="34"/>
      <c r="G130" s="33"/>
      <c r="H130" s="34"/>
      <c r="I130" s="33"/>
      <c r="J130" s="34"/>
      <c r="K130" s="33"/>
      <c r="L130" s="34"/>
      <c r="M130" s="33"/>
      <c r="N130" s="34"/>
      <c r="O130" s="33"/>
      <c r="P130" s="34"/>
      <c r="Q130" s="35"/>
      <c r="R130" s="34"/>
      <c r="S130" s="33"/>
      <c r="T130" s="33"/>
      <c r="U130" s="33"/>
      <c r="V130" s="25"/>
    </row>
    <row r="131" spans="1:22" x14ac:dyDescent="0.25">
      <c r="A131" s="36" t="s">
        <v>34</v>
      </c>
      <c r="B131" s="37" t="s">
        <v>38</v>
      </c>
      <c r="C131" s="33"/>
      <c r="D131" s="34"/>
      <c r="E131" s="33"/>
      <c r="F131" s="34"/>
      <c r="G131" s="33"/>
      <c r="H131" s="34"/>
      <c r="I131" s="33"/>
      <c r="J131" s="34"/>
      <c r="K131" s="33"/>
      <c r="L131" s="34"/>
      <c r="M131" s="33"/>
      <c r="N131" s="34"/>
      <c r="O131" s="33"/>
      <c r="P131" s="34"/>
      <c r="Q131" s="35"/>
      <c r="R131" s="34"/>
      <c r="S131" s="33"/>
      <c r="T131" s="33"/>
      <c r="U131" s="33"/>
    </row>
    <row r="132" spans="1:22" x14ac:dyDescent="0.25">
      <c r="A132" s="36" t="s">
        <v>37</v>
      </c>
      <c r="B132" s="37" t="s">
        <v>39</v>
      </c>
      <c r="C132" s="33"/>
      <c r="D132" s="34"/>
      <c r="E132" s="33"/>
      <c r="F132" s="34"/>
      <c r="G132" s="33"/>
      <c r="H132" s="34"/>
      <c r="I132" s="33"/>
      <c r="J132" s="34"/>
      <c r="K132" s="33"/>
      <c r="L132" s="34"/>
      <c r="M132" s="33"/>
      <c r="N132" s="34"/>
      <c r="O132" s="33"/>
      <c r="P132" s="34"/>
      <c r="Q132" s="35"/>
      <c r="R132" s="34"/>
      <c r="S132" s="33"/>
      <c r="T132" s="33"/>
      <c r="U132" s="33"/>
    </row>
    <row r="133" spans="1:22" x14ac:dyDescent="0.25">
      <c r="A133" s="36" t="s">
        <v>40</v>
      </c>
      <c r="B133" s="37" t="s">
        <v>45</v>
      </c>
      <c r="C133" s="33"/>
      <c r="D133" s="34"/>
      <c r="E133" s="33"/>
      <c r="F133" s="34"/>
      <c r="G133" s="33"/>
      <c r="H133" s="34"/>
      <c r="I133" s="33"/>
      <c r="J133" s="34"/>
      <c r="K133" s="33"/>
      <c r="L133" s="34"/>
      <c r="M133" s="33"/>
      <c r="N133" s="34"/>
      <c r="O133" s="33"/>
      <c r="P133" s="34"/>
      <c r="Q133" s="35"/>
      <c r="R133" s="34"/>
      <c r="S133" s="33"/>
      <c r="T133" s="33"/>
      <c r="U133" s="33"/>
    </row>
    <row r="134" spans="1:22" x14ac:dyDescent="0.25">
      <c r="A134" s="36" t="s">
        <v>42</v>
      </c>
      <c r="B134" s="37" t="s">
        <v>44</v>
      </c>
      <c r="C134" s="33"/>
      <c r="D134" s="34"/>
      <c r="E134" s="33"/>
      <c r="F134" s="34"/>
      <c r="G134" s="33"/>
      <c r="H134" s="34"/>
      <c r="I134" s="33"/>
      <c r="J134" s="34"/>
      <c r="K134" s="33"/>
      <c r="L134" s="34"/>
      <c r="M134" s="33"/>
      <c r="N134" s="34"/>
      <c r="O134" s="33"/>
      <c r="P134" s="34"/>
      <c r="Q134" s="35"/>
      <c r="R134" s="34"/>
      <c r="S134" s="33"/>
      <c r="T134" s="33"/>
      <c r="U134" s="33"/>
    </row>
    <row r="135" spans="1:22" x14ac:dyDescent="0.25">
      <c r="A135" s="32"/>
      <c r="B135" s="32" t="s">
        <v>43</v>
      </c>
      <c r="C135" s="33"/>
      <c r="D135" s="34"/>
      <c r="E135" s="33"/>
      <c r="F135" s="34"/>
      <c r="G135" s="33"/>
      <c r="H135" s="34"/>
      <c r="I135" s="33"/>
      <c r="J135" s="34"/>
      <c r="K135" s="33"/>
      <c r="L135" s="34"/>
      <c r="M135" s="33"/>
      <c r="N135" s="34"/>
      <c r="O135" s="33"/>
      <c r="P135" s="34"/>
      <c r="Q135" s="35"/>
      <c r="R135" s="34"/>
      <c r="S135" s="33"/>
      <c r="T135" s="33"/>
      <c r="U135" s="33"/>
    </row>
    <row r="136" spans="1:22" x14ac:dyDescent="0.25">
      <c r="A136" s="36" t="s">
        <v>47</v>
      </c>
      <c r="B136" s="37" t="s">
        <v>50</v>
      </c>
      <c r="C136" s="33"/>
      <c r="D136" s="34"/>
      <c r="E136" s="33"/>
      <c r="F136" s="34"/>
      <c r="G136" s="33"/>
      <c r="H136" s="34"/>
      <c r="I136" s="33"/>
      <c r="J136" s="34"/>
      <c r="K136" s="33"/>
      <c r="L136" s="34"/>
      <c r="M136" s="33"/>
      <c r="N136" s="34"/>
      <c r="O136" s="33"/>
      <c r="P136" s="34"/>
      <c r="Q136" s="35"/>
      <c r="R136" s="34"/>
      <c r="S136" s="33"/>
      <c r="T136" s="33"/>
      <c r="U136" s="33"/>
    </row>
    <row r="137" spans="1:22" x14ac:dyDescent="0.25">
      <c r="A137" s="36" t="s">
        <v>49</v>
      </c>
      <c r="B137" s="37" t="s">
        <v>53</v>
      </c>
      <c r="C137" s="25"/>
      <c r="D137" s="23"/>
      <c r="E137" s="25"/>
      <c r="F137" s="23"/>
      <c r="G137" s="25"/>
      <c r="H137" s="23"/>
      <c r="I137" s="25"/>
      <c r="J137" s="23"/>
      <c r="K137" s="25"/>
      <c r="L137" s="23"/>
      <c r="M137" s="25"/>
      <c r="N137" s="23"/>
      <c r="O137" s="25"/>
      <c r="P137" s="23"/>
      <c r="Q137" s="40"/>
      <c r="R137" s="23"/>
      <c r="S137" s="25"/>
      <c r="T137" s="25"/>
      <c r="U137" s="25"/>
    </row>
    <row r="138" spans="1:22" x14ac:dyDescent="0.25">
      <c r="A138" s="36" t="s">
        <v>51</v>
      </c>
      <c r="B138" s="37" t="s">
        <v>56</v>
      </c>
      <c r="C138" s="25"/>
      <c r="D138" s="23"/>
      <c r="E138" s="25"/>
      <c r="F138" s="23"/>
      <c r="G138" s="25"/>
      <c r="H138" s="23"/>
      <c r="I138" s="25"/>
      <c r="J138" s="23"/>
      <c r="K138" s="25"/>
      <c r="L138" s="23"/>
      <c r="M138" s="25"/>
      <c r="N138" s="23"/>
      <c r="O138" s="25"/>
      <c r="P138" s="23"/>
      <c r="Q138" s="40"/>
      <c r="R138" s="23"/>
      <c r="S138" s="25"/>
      <c r="T138" s="25"/>
      <c r="U138" s="25"/>
    </row>
    <row r="139" spans="1:22" x14ac:dyDescent="0.25">
      <c r="A139" s="36" t="s">
        <v>52</v>
      </c>
      <c r="B139" s="37" t="s">
        <v>54</v>
      </c>
      <c r="C139" s="25"/>
      <c r="D139" s="23"/>
      <c r="E139" s="25"/>
      <c r="F139" s="23"/>
      <c r="G139" s="25"/>
      <c r="H139" s="23"/>
      <c r="I139" s="25"/>
      <c r="J139" s="23"/>
      <c r="K139" s="25"/>
      <c r="L139" s="23"/>
      <c r="M139" s="25"/>
      <c r="N139" s="23"/>
      <c r="O139" s="25"/>
      <c r="P139" s="23"/>
      <c r="Q139" s="40"/>
      <c r="R139" s="23"/>
      <c r="S139" s="25"/>
      <c r="T139" s="25"/>
      <c r="U139" s="25"/>
    </row>
    <row r="140" spans="1:22" x14ac:dyDescent="0.25">
      <c r="A140" s="36" t="s">
        <v>57</v>
      </c>
      <c r="B140" s="37" t="s">
        <v>58</v>
      </c>
      <c r="C140" s="25"/>
      <c r="D140" s="23"/>
      <c r="E140" s="25"/>
      <c r="F140" s="23"/>
      <c r="G140" s="25"/>
      <c r="H140" s="23"/>
      <c r="I140" s="25"/>
      <c r="J140" s="23"/>
      <c r="K140" s="25"/>
      <c r="L140" s="23"/>
      <c r="M140" s="25"/>
      <c r="N140" s="23"/>
      <c r="O140" s="25"/>
      <c r="P140" s="23"/>
      <c r="Q140" s="40"/>
      <c r="R140" s="23"/>
      <c r="S140" s="25"/>
      <c r="T140" s="25"/>
      <c r="U140" s="25"/>
    </row>
    <row r="141" spans="1:22" x14ac:dyDescent="0.25">
      <c r="A141" s="45" t="s">
        <v>60</v>
      </c>
      <c r="B141" s="37" t="s">
        <v>65</v>
      </c>
      <c r="C141" s="25"/>
      <c r="D141" s="23"/>
      <c r="E141" s="25"/>
      <c r="F141" s="23"/>
    </row>
    <row r="142" spans="1:22" x14ac:dyDescent="0.25">
      <c r="A142" s="45" t="s">
        <v>61</v>
      </c>
      <c r="B142" s="37" t="s">
        <v>63</v>
      </c>
      <c r="C142" s="25"/>
      <c r="D142" s="23"/>
      <c r="E142" s="25"/>
      <c r="F142" s="23"/>
    </row>
    <row r="143" spans="1:22" x14ac:dyDescent="0.25">
      <c r="A143" s="45" t="s">
        <v>64</v>
      </c>
      <c r="B143" s="37" t="s">
        <v>62</v>
      </c>
      <c r="C143" s="25"/>
      <c r="D143" s="23"/>
      <c r="E143" s="25"/>
      <c r="F143" s="23"/>
    </row>
    <row r="144" spans="1:22" x14ac:dyDescent="0.25">
      <c r="A144" s="45" t="s">
        <v>69</v>
      </c>
      <c r="B144" s="37" t="s">
        <v>70</v>
      </c>
      <c r="C144" s="25"/>
      <c r="D144" s="23"/>
      <c r="E144" s="25"/>
      <c r="F144" s="23"/>
    </row>
    <row r="145" spans="1:6" x14ac:dyDescent="0.25">
      <c r="A145" s="52" t="s">
        <v>71</v>
      </c>
      <c r="B145" s="53" t="s">
        <v>73</v>
      </c>
      <c r="C145" s="54"/>
      <c r="D145" s="55"/>
      <c r="E145" s="54"/>
      <c r="F145" s="55"/>
    </row>
    <row r="146" spans="1:6" x14ac:dyDescent="0.25">
      <c r="A146" s="45" t="s">
        <v>72</v>
      </c>
      <c r="B146" s="37" t="s">
        <v>74</v>
      </c>
      <c r="C146" s="25"/>
      <c r="D146" s="23"/>
      <c r="E146" s="25"/>
      <c r="F146" s="23"/>
    </row>
    <row r="147" spans="1:6" x14ac:dyDescent="0.25">
      <c r="A147" s="45" t="s">
        <v>76</v>
      </c>
      <c r="B147" s="37" t="s">
        <v>77</v>
      </c>
      <c r="C147" s="25"/>
      <c r="D147" s="23"/>
      <c r="E147" s="25"/>
      <c r="F147" s="23"/>
    </row>
    <row r="148" spans="1:6" x14ac:dyDescent="0.25">
      <c r="A148" s="45" t="s">
        <v>80</v>
      </c>
      <c r="B148" s="37" t="s">
        <v>81</v>
      </c>
      <c r="C148" s="25"/>
      <c r="D148" s="23"/>
      <c r="E148" s="25"/>
      <c r="F148" s="23"/>
    </row>
    <row r="149" spans="1:6" x14ac:dyDescent="0.25">
      <c r="A149" s="45" t="s">
        <v>82</v>
      </c>
      <c r="B149" s="37" t="s">
        <v>84</v>
      </c>
      <c r="C149" s="25"/>
      <c r="D149" s="23"/>
      <c r="E149" s="25"/>
      <c r="F149" s="23"/>
    </row>
    <row r="150" spans="1:6" x14ac:dyDescent="0.25">
      <c r="A150" s="45" t="s">
        <v>83</v>
      </c>
      <c r="B150" s="37" t="s">
        <v>88</v>
      </c>
      <c r="C150" s="25"/>
      <c r="D150" s="23"/>
      <c r="E150" s="25"/>
      <c r="F150" s="23"/>
    </row>
    <row r="151" spans="1:6" x14ac:dyDescent="0.25">
      <c r="A151" s="45" t="s">
        <v>85</v>
      </c>
      <c r="B151" s="37" t="s">
        <v>90</v>
      </c>
      <c r="C151" s="25"/>
      <c r="D151" s="23"/>
      <c r="E151" s="25"/>
      <c r="F151" s="23"/>
    </row>
    <row r="152" spans="1:6" x14ac:dyDescent="0.25">
      <c r="A152" s="45" t="s">
        <v>86</v>
      </c>
      <c r="B152" s="37" t="s">
        <v>89</v>
      </c>
      <c r="C152" s="25"/>
      <c r="D152" s="23"/>
      <c r="E152" s="25"/>
      <c r="F152" s="23"/>
    </row>
    <row r="153" spans="1:6" x14ac:dyDescent="0.25">
      <c r="A153" s="45" t="s">
        <v>87</v>
      </c>
      <c r="B153" s="37" t="s">
        <v>91</v>
      </c>
      <c r="C153" s="25"/>
      <c r="D153" s="23"/>
      <c r="E153" s="25"/>
      <c r="F153" s="23"/>
    </row>
    <row r="154" spans="1:6" x14ac:dyDescent="0.25">
      <c r="A154" s="45" t="s">
        <v>92</v>
      </c>
      <c r="B154" s="37" t="s">
        <v>93</v>
      </c>
      <c r="C154" s="25"/>
      <c r="D154" s="23"/>
      <c r="E154" s="25"/>
      <c r="F154" s="23"/>
    </row>
    <row r="155" spans="1:6" x14ac:dyDescent="0.25">
      <c r="A155" s="45" t="s">
        <v>94</v>
      </c>
      <c r="B155" s="37" t="s">
        <v>95</v>
      </c>
      <c r="C155" s="25"/>
      <c r="D155" s="23"/>
      <c r="E155" s="25"/>
      <c r="F155" s="23"/>
    </row>
    <row r="156" spans="1:6" x14ac:dyDescent="0.25">
      <c r="A156" s="45" t="s">
        <v>96</v>
      </c>
      <c r="B156" s="37" t="s">
        <v>88</v>
      </c>
      <c r="C156" s="25"/>
      <c r="D156" s="23"/>
      <c r="E156" s="25"/>
      <c r="F156" s="23"/>
    </row>
    <row r="157" spans="1:6" x14ac:dyDescent="0.25">
      <c r="A157" s="45" t="s">
        <v>98</v>
      </c>
      <c r="B157" s="58" t="s">
        <v>102</v>
      </c>
      <c r="C157" s="25"/>
      <c r="D157" s="23"/>
      <c r="E157" s="25"/>
      <c r="F157" s="23"/>
    </row>
    <row r="158" spans="1:6" x14ac:dyDescent="0.25">
      <c r="A158" s="45" t="s">
        <v>99</v>
      </c>
      <c r="B158" s="37" t="s">
        <v>100</v>
      </c>
      <c r="C158" s="25"/>
      <c r="D158" s="23"/>
      <c r="E158" s="25"/>
      <c r="F158" s="23"/>
    </row>
    <row r="159" spans="1:6" x14ac:dyDescent="0.25">
      <c r="A159" s="45" t="s">
        <v>101</v>
      </c>
      <c r="B159" s="37" t="s">
        <v>97</v>
      </c>
      <c r="C159" s="25"/>
      <c r="D159" s="23"/>
      <c r="E159" s="25"/>
      <c r="F159" s="23"/>
    </row>
    <row r="160" spans="1:6" x14ac:dyDescent="0.25">
      <c r="A160" s="45" t="s">
        <v>103</v>
      </c>
      <c r="B160" s="58" t="s">
        <v>104</v>
      </c>
      <c r="C160" s="25"/>
      <c r="D160" s="23"/>
      <c r="E160" s="25"/>
      <c r="F160" s="23"/>
    </row>
    <row r="161" spans="1:6" x14ac:dyDescent="0.25">
      <c r="A161" s="45" t="s">
        <v>106</v>
      </c>
      <c r="B161" s="58" t="s">
        <v>107</v>
      </c>
      <c r="C161" s="25"/>
      <c r="D161" s="23"/>
      <c r="E161" s="25"/>
      <c r="F161" s="23"/>
    </row>
    <row r="162" spans="1:6" x14ac:dyDescent="0.25">
      <c r="A162" s="45" t="s">
        <v>109</v>
      </c>
      <c r="B162" s="58" t="s">
        <v>110</v>
      </c>
      <c r="C162" s="25"/>
      <c r="D162" s="23"/>
      <c r="E162" s="25"/>
      <c r="F162" s="23"/>
    </row>
    <row r="163" spans="1:6" x14ac:dyDescent="0.25">
      <c r="A163" s="45" t="s">
        <v>111</v>
      </c>
      <c r="B163" s="58" t="s">
        <v>112</v>
      </c>
      <c r="C163" s="25"/>
      <c r="D163" s="23"/>
      <c r="E163" s="25"/>
      <c r="F163" s="23"/>
    </row>
    <row r="164" spans="1:6" x14ac:dyDescent="0.25">
      <c r="A164" s="45" t="s">
        <v>113</v>
      </c>
      <c r="B164" s="58" t="s">
        <v>114</v>
      </c>
      <c r="C164" s="25"/>
      <c r="D164" s="23"/>
      <c r="E164" s="25"/>
      <c r="F164" s="23"/>
    </row>
    <row r="165" spans="1:6" x14ac:dyDescent="0.25">
      <c r="A165" s="45" t="s">
        <v>115</v>
      </c>
      <c r="B165" s="58" t="s">
        <v>118</v>
      </c>
      <c r="C165" s="25"/>
      <c r="D165" s="23"/>
      <c r="E165" s="25"/>
      <c r="F165" s="23"/>
    </row>
    <row r="166" spans="1:6" x14ac:dyDescent="0.25">
      <c r="A166" s="45" t="s">
        <v>117</v>
      </c>
      <c r="B166" s="58" t="s">
        <v>116</v>
      </c>
      <c r="C166" s="25"/>
      <c r="D166" s="23"/>
      <c r="E166" s="25"/>
      <c r="F166" s="23"/>
    </row>
    <row r="167" spans="1:6" x14ac:dyDescent="0.25">
      <c r="A167" s="45" t="s">
        <v>120</v>
      </c>
      <c r="B167" s="58" t="s">
        <v>121</v>
      </c>
      <c r="C167" s="25"/>
      <c r="D167" s="23"/>
      <c r="E167" s="25"/>
      <c r="F167" s="23"/>
    </row>
    <row r="168" spans="1:6" x14ac:dyDescent="0.25">
      <c r="A168" s="45" t="s">
        <v>122</v>
      </c>
      <c r="B168" s="58" t="s">
        <v>123</v>
      </c>
      <c r="C168" s="25"/>
      <c r="D168" s="23"/>
      <c r="E168" s="25"/>
      <c r="F168" s="23"/>
    </row>
    <row r="169" spans="1:6" x14ac:dyDescent="0.25">
      <c r="A169" s="45" t="s">
        <v>124</v>
      </c>
      <c r="B169" s="60" t="s">
        <v>125</v>
      </c>
      <c r="C169" s="25"/>
      <c r="D169" s="23"/>
      <c r="E169" s="25"/>
      <c r="F169" s="23"/>
    </row>
    <row r="170" spans="1:6" x14ac:dyDescent="0.25">
      <c r="A170" s="45" t="s">
        <v>126</v>
      </c>
      <c r="B170" s="58" t="s">
        <v>127</v>
      </c>
      <c r="C170" s="25"/>
      <c r="D170" s="23"/>
      <c r="E170" s="25"/>
      <c r="F170" s="23"/>
    </row>
    <row r="171" spans="1:6" x14ac:dyDescent="0.25">
      <c r="A171" s="45" t="s">
        <v>130</v>
      </c>
      <c r="B171" s="58" t="s">
        <v>131</v>
      </c>
      <c r="C171" s="25"/>
      <c r="D171" s="23"/>
      <c r="E171" s="25"/>
      <c r="F171" s="23"/>
    </row>
    <row r="172" spans="1:6" x14ac:dyDescent="0.25">
      <c r="A172" s="45" t="s">
        <v>132</v>
      </c>
      <c r="B172" s="58" t="s">
        <v>134</v>
      </c>
      <c r="C172" s="25"/>
      <c r="D172" s="23"/>
      <c r="E172" s="25"/>
      <c r="F172" s="23"/>
    </row>
    <row r="173" spans="1:6" x14ac:dyDescent="0.25">
      <c r="A173" s="45" t="s">
        <v>133</v>
      </c>
      <c r="B173" s="58" t="s">
        <v>135</v>
      </c>
      <c r="C173" s="25"/>
      <c r="D173" s="23"/>
      <c r="E173" s="25"/>
      <c r="F173" s="23"/>
    </row>
    <row r="174" spans="1:6" x14ac:dyDescent="0.25">
      <c r="A174" s="45" t="s">
        <v>136</v>
      </c>
      <c r="B174" s="58" t="s">
        <v>137</v>
      </c>
      <c r="C174" s="25"/>
      <c r="D174" s="23"/>
      <c r="E174" s="25"/>
      <c r="F174" s="23"/>
    </row>
    <row r="175" spans="1:6" x14ac:dyDescent="0.25">
      <c r="A175" s="45" t="s">
        <v>139</v>
      </c>
      <c r="B175" s="58" t="s">
        <v>140</v>
      </c>
      <c r="C175" s="25"/>
      <c r="D175" s="23"/>
      <c r="E175" s="25"/>
      <c r="F175" s="23"/>
    </row>
    <row r="176" spans="1:6" x14ac:dyDescent="0.25">
      <c r="B176" s="23"/>
      <c r="C176" s="25"/>
      <c r="D176" s="23"/>
      <c r="E176" s="25"/>
      <c r="F176" s="23"/>
    </row>
    <row r="177" spans="2:6" x14ac:dyDescent="0.25">
      <c r="B177" s="23"/>
      <c r="C177" s="25"/>
      <c r="D177" s="23"/>
      <c r="E177" s="25"/>
      <c r="F177" s="23"/>
    </row>
    <row r="178" spans="2:6" x14ac:dyDescent="0.25">
      <c r="B178" s="23"/>
      <c r="C178" s="25"/>
      <c r="D178" s="23"/>
      <c r="E178" s="25"/>
      <c r="F178" s="23"/>
    </row>
    <row r="179" spans="2:6" x14ac:dyDescent="0.25">
      <c r="B179" s="23"/>
      <c r="C179" s="25"/>
      <c r="D179" s="23"/>
      <c r="E179" s="25"/>
      <c r="F179" s="23"/>
    </row>
    <row r="180" spans="2:6" x14ac:dyDescent="0.25">
      <c r="B180" s="23"/>
      <c r="C180" s="25"/>
      <c r="D180" s="23"/>
      <c r="E180" s="25"/>
      <c r="F180" s="23"/>
    </row>
    <row r="181" spans="2:6" x14ac:dyDescent="0.25">
      <c r="B181" s="23"/>
      <c r="C181" s="25"/>
      <c r="D181" s="23"/>
      <c r="E181" s="25"/>
      <c r="F181" s="23"/>
    </row>
    <row r="182" spans="2:6" x14ac:dyDescent="0.25">
      <c r="B182" s="23"/>
      <c r="C182" s="25"/>
      <c r="D182" s="23"/>
      <c r="E182" s="25"/>
      <c r="F182" s="23"/>
    </row>
    <row r="183" spans="2:6" x14ac:dyDescent="0.25">
      <c r="B183" s="23"/>
      <c r="C183" s="25"/>
      <c r="D183" s="23"/>
      <c r="E183" s="25"/>
      <c r="F183" s="23"/>
    </row>
    <row r="184" spans="2:6" x14ac:dyDescent="0.25">
      <c r="B184" s="23"/>
      <c r="C184" s="25"/>
      <c r="D184" s="23"/>
      <c r="E184" s="25"/>
      <c r="F184" s="23"/>
    </row>
    <row r="185" spans="2:6" x14ac:dyDescent="0.25">
      <c r="B185" s="23"/>
      <c r="C185" s="25"/>
      <c r="D185" s="23"/>
      <c r="E185" s="25"/>
      <c r="F185" s="23"/>
    </row>
    <row r="186" spans="2:6" x14ac:dyDescent="0.25">
      <c r="B186" s="23"/>
      <c r="C186" s="25"/>
      <c r="D186" s="23"/>
      <c r="E186" s="25"/>
      <c r="F186" s="23"/>
    </row>
    <row r="187" spans="2:6" x14ac:dyDescent="0.25">
      <c r="B187" s="23"/>
      <c r="C187" s="25"/>
      <c r="D187" s="23"/>
      <c r="E187" s="25"/>
      <c r="F187" s="23"/>
    </row>
    <row r="188" spans="2:6" x14ac:dyDescent="0.25">
      <c r="B188" s="23"/>
      <c r="C188" s="25"/>
      <c r="D188" s="23"/>
      <c r="E188" s="25"/>
      <c r="F188" s="23"/>
    </row>
    <row r="189" spans="2:6" x14ac:dyDescent="0.25">
      <c r="B189" s="23"/>
      <c r="C189" s="25"/>
      <c r="D189" s="23"/>
      <c r="E189" s="25"/>
      <c r="F189" s="23"/>
    </row>
    <row r="190" spans="2:6" x14ac:dyDescent="0.25">
      <c r="B190" s="23"/>
      <c r="C190" s="25"/>
      <c r="D190" s="23"/>
      <c r="E190" s="25"/>
      <c r="F190" s="23"/>
    </row>
    <row r="191" spans="2:6" x14ac:dyDescent="0.25">
      <c r="B191" s="23"/>
      <c r="C191" s="25"/>
      <c r="D191" s="23"/>
      <c r="E191" s="25"/>
      <c r="F191" s="23"/>
    </row>
    <row r="192" spans="2:6" x14ac:dyDescent="0.25">
      <c r="B192" s="23"/>
      <c r="C192" s="25"/>
      <c r="D192" s="23"/>
      <c r="E192" s="25"/>
      <c r="F192" s="23"/>
    </row>
    <row r="193" spans="2:6" x14ac:dyDescent="0.25">
      <c r="B193" s="23"/>
      <c r="C193" s="25"/>
      <c r="D193" s="23"/>
      <c r="E193" s="25"/>
      <c r="F193" s="23"/>
    </row>
    <row r="194" spans="2:6" x14ac:dyDescent="0.25">
      <c r="B194" s="23"/>
      <c r="C194" s="25"/>
      <c r="D194" s="23"/>
      <c r="E194" s="25"/>
      <c r="F194" s="23"/>
    </row>
    <row r="195" spans="2:6" x14ac:dyDescent="0.25">
      <c r="B195" s="23"/>
      <c r="C195" s="25"/>
      <c r="D195" s="23"/>
      <c r="E195" s="25"/>
      <c r="F195" s="23"/>
    </row>
    <row r="196" spans="2:6" x14ac:dyDescent="0.25">
      <c r="B196" s="23"/>
      <c r="C196" s="25"/>
      <c r="D196" s="23"/>
      <c r="E196" s="25"/>
      <c r="F196" s="23"/>
    </row>
    <row r="197" spans="2:6" x14ac:dyDescent="0.25">
      <c r="B197" s="23"/>
      <c r="C197" s="25"/>
      <c r="D197" s="23"/>
      <c r="E197" s="25"/>
      <c r="F197" s="23"/>
    </row>
    <row r="198" spans="2:6" x14ac:dyDescent="0.25">
      <c r="B198" s="23"/>
      <c r="C198" s="25"/>
      <c r="D198" s="23"/>
      <c r="E198" s="25"/>
      <c r="F198" s="23"/>
    </row>
    <row r="199" spans="2:6" x14ac:dyDescent="0.25">
      <c r="B199" s="23"/>
      <c r="C199" s="25"/>
      <c r="D199" s="23"/>
      <c r="E199" s="25"/>
      <c r="F199" s="23"/>
    </row>
    <row r="200" spans="2:6" x14ac:dyDescent="0.25">
      <c r="B200" s="23"/>
      <c r="C200" s="25"/>
      <c r="D200" s="23"/>
      <c r="E200" s="25"/>
      <c r="F200" s="23"/>
    </row>
    <row r="201" spans="2:6" x14ac:dyDescent="0.25">
      <c r="B201" s="23"/>
      <c r="C201" s="25"/>
      <c r="D201" s="23"/>
      <c r="E201" s="25"/>
      <c r="F201" s="23"/>
    </row>
    <row r="202" spans="2:6" x14ac:dyDescent="0.25">
      <c r="B202" s="23"/>
      <c r="C202" s="25"/>
      <c r="D202" s="23"/>
      <c r="E202" s="25"/>
      <c r="F202" s="23"/>
    </row>
    <row r="203" spans="2:6" x14ac:dyDescent="0.25">
      <c r="B203" s="23"/>
      <c r="C203" s="25"/>
      <c r="D203" s="23"/>
      <c r="E203" s="25"/>
      <c r="F203" s="23"/>
    </row>
    <row r="204" spans="2:6" x14ac:dyDescent="0.25">
      <c r="B204" s="23"/>
      <c r="C204" s="25"/>
      <c r="D204" s="23"/>
      <c r="E204" s="25"/>
      <c r="F204" s="23"/>
    </row>
    <row r="205" spans="2:6" x14ac:dyDescent="0.25">
      <c r="B205" s="23"/>
      <c r="C205" s="25"/>
      <c r="D205" s="23"/>
      <c r="E205" s="25"/>
      <c r="F205" s="23"/>
    </row>
    <row r="206" spans="2:6" x14ac:dyDescent="0.25">
      <c r="B206" s="23"/>
      <c r="C206" s="25"/>
      <c r="D206" s="23"/>
      <c r="E206" s="25"/>
      <c r="F206" s="23"/>
    </row>
    <row r="207" spans="2:6" x14ac:dyDescent="0.25">
      <c r="B207" s="23"/>
      <c r="C207" s="25"/>
      <c r="D207" s="23"/>
      <c r="E207" s="25"/>
      <c r="F207" s="23"/>
    </row>
    <row r="208" spans="2:6" x14ac:dyDescent="0.25">
      <c r="B208" s="23"/>
      <c r="C208" s="25"/>
      <c r="D208" s="23"/>
      <c r="E208" s="25"/>
      <c r="F208" s="23"/>
    </row>
    <row r="209" spans="2:6" x14ac:dyDescent="0.25">
      <c r="B209" s="23"/>
      <c r="C209" s="25"/>
      <c r="D209" s="23"/>
      <c r="E209" s="25"/>
      <c r="F209" s="23"/>
    </row>
    <row r="210" spans="2:6" x14ac:dyDescent="0.25">
      <c r="B210" s="23"/>
      <c r="C210" s="25"/>
      <c r="D210" s="23"/>
      <c r="E210" s="25"/>
      <c r="F210" s="23"/>
    </row>
    <row r="211" spans="2:6" x14ac:dyDescent="0.25">
      <c r="B211" s="23"/>
      <c r="C211" s="25"/>
      <c r="D211" s="23"/>
      <c r="E211" s="25"/>
      <c r="F211" s="23"/>
    </row>
    <row r="212" spans="2:6" x14ac:dyDescent="0.25">
      <c r="B212" s="23"/>
      <c r="C212" s="25"/>
      <c r="D212" s="23"/>
      <c r="E212" s="25"/>
      <c r="F212" s="23"/>
    </row>
    <row r="213" spans="2:6" x14ac:dyDescent="0.25">
      <c r="B213" s="23"/>
      <c r="C213" s="25"/>
      <c r="D213" s="23"/>
      <c r="E213" s="25"/>
      <c r="F213" s="23"/>
    </row>
    <row r="214" spans="2:6" x14ac:dyDescent="0.25">
      <c r="B214" s="23"/>
      <c r="C214" s="25"/>
      <c r="D214" s="23"/>
      <c r="E214" s="25"/>
      <c r="F214" s="23"/>
    </row>
    <row r="215" spans="2:6" x14ac:dyDescent="0.25">
      <c r="B215" s="23"/>
      <c r="C215" s="25"/>
      <c r="D215" s="23"/>
      <c r="E215" s="25"/>
      <c r="F215" s="23"/>
    </row>
    <row r="216" spans="2:6" x14ac:dyDescent="0.25">
      <c r="B216" s="23"/>
      <c r="C216" s="25"/>
      <c r="D216" s="23"/>
      <c r="E216" s="25"/>
      <c r="F216" s="23"/>
    </row>
    <row r="217" spans="2:6" x14ac:dyDescent="0.25">
      <c r="B217" s="23"/>
      <c r="C217" s="25"/>
      <c r="D217" s="23"/>
      <c r="E217" s="25"/>
      <c r="F217" s="23"/>
    </row>
    <row r="218" spans="2:6" x14ac:dyDescent="0.25">
      <c r="B218" s="23"/>
      <c r="C218" s="25"/>
      <c r="D218" s="23"/>
      <c r="E218" s="25"/>
      <c r="F218" s="23"/>
    </row>
    <row r="219" spans="2:6" x14ac:dyDescent="0.25">
      <c r="B219" s="23"/>
      <c r="C219" s="25"/>
      <c r="D219" s="23"/>
      <c r="E219" s="25"/>
      <c r="F219" s="23"/>
    </row>
    <row r="220" spans="2:6" x14ac:dyDescent="0.25">
      <c r="B220" s="23"/>
      <c r="C220" s="25"/>
      <c r="D220" s="23"/>
      <c r="E220" s="25"/>
      <c r="F220" s="23"/>
    </row>
    <row r="221" spans="2:6" x14ac:dyDescent="0.25">
      <c r="B221" s="23"/>
      <c r="C221" s="25"/>
      <c r="D221" s="23"/>
      <c r="E221" s="25"/>
      <c r="F221" s="23"/>
    </row>
    <row r="222" spans="2:6" x14ac:dyDescent="0.25">
      <c r="B222" s="23"/>
      <c r="C222" s="25"/>
      <c r="D222" s="23"/>
      <c r="E222" s="25"/>
      <c r="F222" s="23"/>
    </row>
    <row r="223" spans="2:6" x14ac:dyDescent="0.25">
      <c r="B223" s="23"/>
      <c r="C223" s="25"/>
      <c r="D223" s="23"/>
      <c r="E223" s="25"/>
      <c r="F223" s="23"/>
    </row>
    <row r="224" spans="2:6" x14ac:dyDescent="0.25">
      <c r="B224" s="23"/>
      <c r="C224" s="25"/>
      <c r="D224" s="23"/>
      <c r="E224" s="25"/>
      <c r="F224" s="23"/>
    </row>
    <row r="225" spans="2:6" x14ac:dyDescent="0.25">
      <c r="B225" s="23"/>
      <c r="C225" s="25"/>
      <c r="D225" s="23"/>
      <c r="E225" s="25"/>
      <c r="F225" s="23"/>
    </row>
    <row r="226" spans="2:6" x14ac:dyDescent="0.25">
      <c r="B226" s="23"/>
      <c r="C226" s="25"/>
      <c r="D226" s="23"/>
      <c r="E226" s="25"/>
      <c r="F226" s="23"/>
    </row>
    <row r="227" spans="2:6" x14ac:dyDescent="0.25">
      <c r="B227" s="23"/>
      <c r="C227" s="25"/>
      <c r="D227" s="23"/>
      <c r="E227" s="25"/>
      <c r="F227" s="23"/>
    </row>
    <row r="228" spans="2:6" x14ac:dyDescent="0.25">
      <c r="B228" s="23"/>
      <c r="C228" s="25"/>
      <c r="D228" s="23"/>
      <c r="E228" s="25"/>
      <c r="F228" s="23"/>
    </row>
    <row r="229" spans="2:6" x14ac:dyDescent="0.25">
      <c r="B229" s="23"/>
      <c r="C229" s="25"/>
      <c r="D229" s="23"/>
      <c r="E229" s="25"/>
      <c r="F229" s="23"/>
    </row>
    <row r="230" spans="2:6" x14ac:dyDescent="0.25">
      <c r="B230" s="23"/>
      <c r="C230" s="25"/>
      <c r="D230" s="23"/>
      <c r="E230" s="25"/>
      <c r="F230" s="23"/>
    </row>
  </sheetData>
  <mergeCells count="4">
    <mergeCell ref="B128:U128"/>
    <mergeCell ref="R24:T24"/>
    <mergeCell ref="R25:T25"/>
    <mergeCell ref="B61:U61"/>
  </mergeCells>
  <phoneticPr fontId="9" type="noConversion"/>
  <pageMargins left="0.5" right="0.26" top="0.5" bottom="0.5" header="0" footer="0"/>
  <pageSetup orientation="portrait" horizontalDpi="300" verticalDpi="300" r:id="rId1"/>
  <headerFooter alignWithMargins="0">
    <oddFooter>&amp;C&amp;P of &amp;N</oddFooter>
  </headerFooter>
  <rowBreaks count="1" manualBreakCount="1">
    <brk id="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5FF32044CD140A13D653C61F268D5" ma:contentTypeVersion="" ma:contentTypeDescription="Create a new document." ma:contentTypeScope="" ma:versionID="ab069afa4dc2a1b3f123f87c3cc67968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5C2253-E845-4D84-829E-A01698A58F6D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E1796B29-5D62-4042-AAF8-12D8C77BAA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E5203A4-B921-48F7-924E-6E02BF59902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FPL RS-1 historical  bills </vt:lpstr>
      <vt:lpstr>'FPL RS-1 historical  bills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Vargas, Monica</dc:creator>
  <cp:lastModifiedBy>FPL_User</cp:lastModifiedBy>
  <cp:lastPrinted>2016-03-08T16:18:21Z</cp:lastPrinted>
  <dcterms:created xsi:type="dcterms:W3CDTF">2013-07-03T11:40:15Z</dcterms:created>
  <dcterms:modified xsi:type="dcterms:W3CDTF">2016-04-11T18:04:22Z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0x0101001985FF32044CD140A13D653C61F268D5</vt:lpwstr>
  </property>
</Properties>
</file>