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" windowWidth="18960" windowHeight="7152"/>
  </bookViews>
  <sheets>
    <sheet name="(S2)" sheetId="14" r:id="rId1"/>
    <sheet name=" (S3)" sheetId="7" r:id="rId2"/>
    <sheet name="(S4)" sheetId="11" r:id="rId3"/>
    <sheet name=" (S5)" sheetId="9" r:id="rId4"/>
    <sheet name=" (S6)" sheetId="12" r:id="rId5"/>
    <sheet name=" (S7)" sheetId="10" r:id="rId6"/>
  </sheets>
  <externalReferences>
    <externalReference r:id="rId7"/>
  </externalReferences>
  <definedNames>
    <definedName name="\0" localSheetId="4">'[1]Input 1'!#REF!</definedName>
    <definedName name="\0">'[1]Input 1'!#REF!</definedName>
    <definedName name="\d" localSheetId="4">'[1]Input 1'!#REF!</definedName>
    <definedName name="\d">'[1]Input 1'!#REF!</definedName>
    <definedName name="\h" localSheetId="4">'[1]Input 1'!#REF!</definedName>
    <definedName name="\h">'[1]Input 1'!#REF!</definedName>
    <definedName name="\l" localSheetId="4">'[1]Input 1'!#REF!</definedName>
    <definedName name="\l">'[1]Input 1'!#REF!</definedName>
    <definedName name="\p" localSheetId="4">'[1]Monthly Accrual'!#REF!</definedName>
    <definedName name="\p">'[1]Monthly Accrual'!#REF!</definedName>
    <definedName name="\s" localSheetId="4">'[1]Input 1'!#REF!</definedName>
    <definedName name="\s">'[1]Input 1'!#REF!</definedName>
    <definedName name="_xlnm._FilterDatabase" localSheetId="4" hidden="1">' (S6)'!$A$4:$S$90</definedName>
    <definedName name="LOCATE" localSheetId="4">'[1]Input 1'!#REF!</definedName>
    <definedName name="LOCATE">'[1]Input 1'!#REF!</definedName>
    <definedName name="_xlnm.Print_Area" localSheetId="1">' (S3)'!$A$1:$F$64</definedName>
    <definedName name="_xlnm.Print_Area" localSheetId="3">' (S5)'!$A$3:$M$73</definedName>
    <definedName name="_xlnm.Print_Area" localSheetId="4">' (S6)'!$A$1:$T$92</definedName>
    <definedName name="_xlnm.Print_Area" localSheetId="5">' (S7)'!$A$3:$F$39</definedName>
    <definedName name="_xlnm.Print_Area" localSheetId="0">'(S2)'!$A$3:$H$13</definedName>
    <definedName name="_xlnm.Print_Area" localSheetId="2">'(S4)'!$A$1:$F$182</definedName>
    <definedName name="_xlnm.Print_Titles" localSheetId="4">' (S6)'!$1:$4</definedName>
  </definedNames>
  <calcPr calcId="145621"/>
</workbook>
</file>

<file path=xl/calcChain.xml><?xml version="1.0" encoding="utf-8"?>
<calcChain xmlns="http://schemas.openxmlformats.org/spreadsheetml/2006/main">
  <c r="J95" i="12" l="1"/>
  <c r="B8" i="14" l="1"/>
  <c r="D8" i="14"/>
  <c r="G5" i="14"/>
  <c r="H5" i="14" s="1"/>
  <c r="C8" i="14" l="1"/>
  <c r="G7" i="14"/>
  <c r="H7" i="14" s="1"/>
  <c r="G6" i="14"/>
  <c r="H6" i="14" s="1"/>
  <c r="H8" i="14" l="1"/>
  <c r="G8" i="14"/>
  <c r="T92" i="12"/>
  <c r="S92" i="12"/>
  <c r="R92" i="12"/>
  <c r="Q92" i="12"/>
  <c r="P92" i="12"/>
  <c r="O92" i="12"/>
  <c r="M92" i="12"/>
  <c r="L92" i="12"/>
  <c r="J92" i="12"/>
  <c r="C92" i="12"/>
  <c r="E101" i="11" l="1"/>
  <c r="F101" i="11"/>
  <c r="E103" i="11"/>
  <c r="F103" i="11"/>
  <c r="E105" i="11"/>
  <c r="F105" i="11"/>
  <c r="E115" i="11"/>
  <c r="F115" i="11"/>
  <c r="C8" i="10"/>
  <c r="C39" i="10" s="1"/>
  <c r="F10" i="11"/>
  <c r="F12" i="11"/>
  <c r="E10" i="11"/>
  <c r="E12" i="11"/>
  <c r="F180" i="11"/>
  <c r="E180" i="11"/>
  <c r="F179" i="11"/>
  <c r="E179" i="11"/>
  <c r="F178" i="11"/>
  <c r="E178" i="11"/>
  <c r="F177" i="11"/>
  <c r="E177" i="11"/>
  <c r="F174" i="11"/>
  <c r="E174" i="11"/>
  <c r="F173" i="11"/>
  <c r="E173" i="11"/>
  <c r="F172" i="11"/>
  <c r="E172" i="11"/>
  <c r="F171" i="11"/>
  <c r="E171" i="11"/>
  <c r="F162" i="11"/>
  <c r="E162" i="11"/>
  <c r="F167" i="11"/>
  <c r="E167" i="11"/>
  <c r="F166" i="11"/>
  <c r="E166" i="11"/>
  <c r="F168" i="11"/>
  <c r="E168" i="11"/>
  <c r="F165" i="11"/>
  <c r="E165" i="11"/>
  <c r="F159" i="11"/>
  <c r="E159" i="11"/>
  <c r="F160" i="11"/>
  <c r="E160" i="11"/>
  <c r="F158" i="11"/>
  <c r="E158" i="11"/>
  <c r="F155" i="11"/>
  <c r="E155" i="11"/>
  <c r="F154" i="11"/>
  <c r="E154" i="11"/>
  <c r="F153" i="11"/>
  <c r="E153" i="11"/>
  <c r="F150" i="11"/>
  <c r="E150" i="11"/>
  <c r="F149" i="11"/>
  <c r="E149" i="11"/>
  <c r="F145" i="11"/>
  <c r="E145" i="11"/>
  <c r="F146" i="11"/>
  <c r="E146" i="11"/>
  <c r="F144" i="11"/>
  <c r="E144" i="11"/>
  <c r="F141" i="11"/>
  <c r="E141" i="11"/>
  <c r="F140" i="11"/>
  <c r="E140" i="11"/>
  <c r="F135" i="11"/>
  <c r="E135" i="11"/>
  <c r="F134" i="11"/>
  <c r="E134" i="11"/>
  <c r="F133" i="11"/>
  <c r="E133" i="11"/>
  <c r="F132" i="11"/>
  <c r="E132" i="11"/>
  <c r="F131" i="11"/>
  <c r="E131" i="11"/>
  <c r="F137" i="11"/>
  <c r="E137" i="11"/>
  <c r="F130" i="11"/>
  <c r="E130" i="11"/>
  <c r="F125" i="11"/>
  <c r="E125" i="11"/>
  <c r="F124" i="11"/>
  <c r="E124" i="11"/>
  <c r="F123" i="11"/>
  <c r="E123" i="11"/>
  <c r="F127" i="11"/>
  <c r="E127" i="11"/>
  <c r="F122" i="11"/>
  <c r="E122" i="11"/>
  <c r="F111" i="11"/>
  <c r="E111" i="11"/>
  <c r="F110" i="11"/>
  <c r="E110" i="11"/>
  <c r="F109" i="11"/>
  <c r="E109" i="11"/>
  <c r="F112" i="11"/>
  <c r="E112" i="11"/>
  <c r="F108" i="11"/>
  <c r="E108" i="11"/>
  <c r="F118" i="11"/>
  <c r="E118" i="11"/>
  <c r="F117" i="11"/>
  <c r="E117" i="11"/>
  <c r="F116" i="11"/>
  <c r="E116" i="11"/>
  <c r="F119" i="11"/>
  <c r="E119" i="11"/>
  <c r="F99" i="11"/>
  <c r="E99" i="11"/>
  <c r="F98" i="11"/>
  <c r="E98" i="11"/>
  <c r="F95" i="11"/>
  <c r="E95" i="11"/>
  <c r="D182" i="11"/>
  <c r="C182" i="11"/>
  <c r="F7" i="11"/>
  <c r="F8" i="11"/>
  <c r="F14" i="11"/>
  <c r="F24" i="11"/>
  <c r="F28" i="11"/>
  <c r="F25" i="11"/>
  <c r="F26" i="11"/>
  <c r="F27" i="11"/>
  <c r="F17" i="11"/>
  <c r="F21" i="11"/>
  <c r="F18" i="11"/>
  <c r="F19" i="11"/>
  <c r="F20" i="11"/>
  <c r="F31" i="11"/>
  <c r="F36" i="11"/>
  <c r="F32" i="11"/>
  <c r="F33" i="11"/>
  <c r="F34" i="11"/>
  <c r="F39" i="11"/>
  <c r="F46" i="11"/>
  <c r="F40" i="11"/>
  <c r="F41" i="11"/>
  <c r="F42" i="11"/>
  <c r="F43" i="11"/>
  <c r="F44" i="11"/>
  <c r="F49" i="11"/>
  <c r="F50" i="11"/>
  <c r="F53" i="11"/>
  <c r="F55" i="11"/>
  <c r="F54" i="11"/>
  <c r="F58" i="11"/>
  <c r="F59" i="11"/>
  <c r="F62" i="11"/>
  <c r="F63" i="11"/>
  <c r="F64" i="11"/>
  <c r="F67" i="11"/>
  <c r="F69" i="11"/>
  <c r="F68" i="11"/>
  <c r="F74" i="11"/>
  <c r="F77" i="11"/>
  <c r="F75" i="11"/>
  <c r="F76" i="11"/>
  <c r="F71" i="11"/>
  <c r="F80" i="11"/>
  <c r="F81" i="11"/>
  <c r="F82" i="11"/>
  <c r="F83" i="11"/>
  <c r="F86" i="11"/>
  <c r="F87" i="11"/>
  <c r="F88" i="11"/>
  <c r="F89" i="11"/>
  <c r="F4" i="11"/>
  <c r="E7" i="11"/>
  <c r="E8" i="11"/>
  <c r="E14" i="11"/>
  <c r="E24" i="11"/>
  <c r="E28" i="11"/>
  <c r="E25" i="11"/>
  <c r="E26" i="11"/>
  <c r="E27" i="11"/>
  <c r="E17" i="11"/>
  <c r="E21" i="11"/>
  <c r="E18" i="11"/>
  <c r="E19" i="11"/>
  <c r="E20" i="11"/>
  <c r="E31" i="11"/>
  <c r="E36" i="11"/>
  <c r="E32" i="11"/>
  <c r="E33" i="11"/>
  <c r="E34" i="11"/>
  <c r="E39" i="11"/>
  <c r="E46" i="11"/>
  <c r="E40" i="11"/>
  <c r="E41" i="11"/>
  <c r="E42" i="11"/>
  <c r="E43" i="11"/>
  <c r="E44" i="11"/>
  <c r="E49" i="11"/>
  <c r="E50" i="11"/>
  <c r="E53" i="11"/>
  <c r="E55" i="11"/>
  <c r="E54" i="11"/>
  <c r="E58" i="11"/>
  <c r="E59" i="11"/>
  <c r="E62" i="11"/>
  <c r="E63" i="11"/>
  <c r="E64" i="11"/>
  <c r="E67" i="11"/>
  <c r="E69" i="11"/>
  <c r="E68" i="11"/>
  <c r="E74" i="11"/>
  <c r="E77" i="11"/>
  <c r="E75" i="11"/>
  <c r="E76" i="11"/>
  <c r="E71" i="11"/>
  <c r="E80" i="11"/>
  <c r="E81" i="11"/>
  <c r="E82" i="11"/>
  <c r="E83" i="11"/>
  <c r="E86" i="11"/>
  <c r="E87" i="11"/>
  <c r="E88" i="11"/>
  <c r="E89" i="11"/>
  <c r="E4" i="11"/>
  <c r="D91" i="11"/>
  <c r="C91" i="11"/>
  <c r="L44" i="9"/>
  <c r="L45" i="9" s="1"/>
  <c r="L46" i="9" s="1"/>
  <c r="L47" i="9" s="1"/>
  <c r="L48" i="9" s="1"/>
  <c r="L49" i="9" s="1"/>
  <c r="L50" i="9" s="1"/>
  <c r="L51" i="9" s="1"/>
  <c r="L52" i="9" s="1"/>
  <c r="L53" i="9" s="1"/>
  <c r="L54" i="9" s="1"/>
  <c r="L55" i="9" s="1"/>
  <c r="L56" i="9" s="1"/>
  <c r="L57" i="9" s="1"/>
  <c r="L58" i="9" s="1"/>
  <c r="L59" i="9" s="1"/>
  <c r="L60" i="9" s="1"/>
  <c r="L61" i="9" s="1"/>
  <c r="L62" i="9" s="1"/>
  <c r="L63" i="9" s="1"/>
  <c r="L64" i="9" s="1"/>
  <c r="L65" i="9" s="1"/>
  <c r="L66" i="9" s="1"/>
  <c r="L67" i="9" s="1"/>
  <c r="L68" i="9" s="1"/>
  <c r="L69" i="9" s="1"/>
  <c r="L70" i="9" s="1"/>
  <c r="L71" i="9" s="1"/>
  <c r="L72" i="9" s="1"/>
  <c r="L73" i="9" s="1"/>
  <c r="I44" i="9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I70" i="9" s="1"/>
  <c r="I71" i="9" s="1"/>
  <c r="I72" i="9" s="1"/>
  <c r="I73" i="9" s="1"/>
  <c r="F44" i="9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C44" i="9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M14" i="9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M50" i="9" s="1"/>
  <c r="M51" i="9" s="1"/>
  <c r="M52" i="9" s="1"/>
  <c r="M53" i="9" s="1"/>
  <c r="M54" i="9" s="1"/>
  <c r="M55" i="9" s="1"/>
  <c r="M56" i="9" s="1"/>
  <c r="M57" i="9" s="1"/>
  <c r="M58" i="9" s="1"/>
  <c r="M59" i="9" s="1"/>
  <c r="M60" i="9" s="1"/>
  <c r="M61" i="9" s="1"/>
  <c r="M62" i="9" s="1"/>
  <c r="M63" i="9" s="1"/>
  <c r="M64" i="9" s="1"/>
  <c r="M65" i="9" s="1"/>
  <c r="M66" i="9" s="1"/>
  <c r="M67" i="9" s="1"/>
  <c r="M68" i="9" s="1"/>
  <c r="M69" i="9" s="1"/>
  <c r="M70" i="9" s="1"/>
  <c r="M71" i="9" s="1"/>
  <c r="M72" i="9" s="1"/>
  <c r="M73" i="9" s="1"/>
  <c r="J14" i="9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47" i="9" s="1"/>
  <c r="J48" i="9" s="1"/>
  <c r="J49" i="9" s="1"/>
  <c r="J50" i="9" s="1"/>
  <c r="J51" i="9" s="1"/>
  <c r="J52" i="9" s="1"/>
  <c r="J53" i="9" s="1"/>
  <c r="J54" i="9" s="1"/>
  <c r="J55" i="9" s="1"/>
  <c r="J56" i="9" s="1"/>
  <c r="J57" i="9" s="1"/>
  <c r="J58" i="9" s="1"/>
  <c r="J59" i="9" s="1"/>
  <c r="J60" i="9" s="1"/>
  <c r="J61" i="9" s="1"/>
  <c r="J62" i="9" s="1"/>
  <c r="J63" i="9" s="1"/>
  <c r="J64" i="9" s="1"/>
  <c r="J65" i="9" s="1"/>
  <c r="J66" i="9" s="1"/>
  <c r="J67" i="9" s="1"/>
  <c r="J68" i="9" s="1"/>
  <c r="J69" i="9" s="1"/>
  <c r="J70" i="9" s="1"/>
  <c r="J71" i="9" s="1"/>
  <c r="J72" i="9" s="1"/>
  <c r="J73" i="9" s="1"/>
  <c r="G14" i="9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D14" i="9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D63" i="9" s="1"/>
  <c r="D64" i="9" s="1"/>
  <c r="D65" i="9" s="1"/>
  <c r="D66" i="9" s="1"/>
  <c r="D67" i="9" s="1"/>
  <c r="D68" i="9" s="1"/>
  <c r="D69" i="9" s="1"/>
  <c r="D70" i="9" s="1"/>
  <c r="D71" i="9" s="1"/>
  <c r="D72" i="9" s="1"/>
  <c r="D73" i="9" s="1"/>
  <c r="E182" i="11" l="1"/>
  <c r="F91" i="11"/>
  <c r="E91" i="11"/>
  <c r="F182" i="11"/>
  <c r="D53" i="7" l="1"/>
  <c r="C53" i="7"/>
  <c r="E51" i="7"/>
  <c r="E49" i="7"/>
  <c r="E47" i="7"/>
  <c r="E45" i="7"/>
  <c r="E43" i="7"/>
  <c r="E41" i="7"/>
  <c r="E39" i="7"/>
  <c r="E37" i="7"/>
  <c r="E35" i="7"/>
  <c r="E33" i="7"/>
  <c r="E31" i="7"/>
  <c r="E29" i="7"/>
  <c r="E27" i="7"/>
  <c r="E25" i="7"/>
  <c r="E23" i="7"/>
  <c r="E21" i="7"/>
  <c r="E19" i="7"/>
  <c r="E17" i="7"/>
  <c r="E15" i="7"/>
  <c r="E13" i="7"/>
  <c r="E11" i="7"/>
  <c r="E9" i="7"/>
  <c r="E7" i="7"/>
  <c r="E57" i="7" l="1"/>
  <c r="E53" i="7"/>
  <c r="E56" i="7" s="1"/>
  <c r="E58" i="7" l="1"/>
</calcChain>
</file>

<file path=xl/sharedStrings.xml><?xml version="1.0" encoding="utf-8"?>
<sst xmlns="http://schemas.openxmlformats.org/spreadsheetml/2006/main" count="346" uniqueCount="128">
  <si>
    <t>Unit</t>
  </si>
  <si>
    <t>Other</t>
  </si>
  <si>
    <t>Clause</t>
  </si>
  <si>
    <t>Steam</t>
  </si>
  <si>
    <t>Martin Solar</t>
  </si>
  <si>
    <t>Cedar Bay</t>
  </si>
  <si>
    <t xml:space="preserve"> </t>
  </si>
  <si>
    <t>Plant Site</t>
  </si>
  <si>
    <t>Cape Canaveral</t>
  </si>
  <si>
    <t>Manatee</t>
  </si>
  <si>
    <t>Martin</t>
  </si>
  <si>
    <t>Port Everglades</t>
  </si>
  <si>
    <t>Sanford</t>
  </si>
  <si>
    <t>Scherer</t>
  </si>
  <si>
    <t>Turkey Point</t>
  </si>
  <si>
    <t>DeSoto Solar</t>
  </si>
  <si>
    <t>Space Coast Solar</t>
  </si>
  <si>
    <t>Manatee Solar</t>
  </si>
  <si>
    <t>Okeechobee</t>
  </si>
  <si>
    <t>Grand Total</t>
  </si>
  <si>
    <t>Line</t>
  </si>
  <si>
    <t>No.</t>
  </si>
  <si>
    <t>Per Docket No. 090130-EI</t>
  </si>
  <si>
    <t>Order No. PSC-10-0153-FOF-EI</t>
  </si>
  <si>
    <t>Annual Accrual</t>
  </si>
  <si>
    <t>Proposed</t>
  </si>
  <si>
    <t>Effective 1/1/2017</t>
  </si>
  <si>
    <t>in Annual</t>
  </si>
  <si>
    <t xml:space="preserve">Dismantlement </t>
  </si>
  <si>
    <t>Accrual</t>
  </si>
  <si>
    <t>Desoto Solar</t>
  </si>
  <si>
    <t>Lauderdale</t>
  </si>
  <si>
    <t>West County</t>
  </si>
  <si>
    <t>Total</t>
  </si>
  <si>
    <t>Notes:</t>
  </si>
  <si>
    <t>Less accrual for solar units (DeSoto, Martin and Space Coast) recovered through clause</t>
  </si>
  <si>
    <t>Citrus Solar</t>
  </si>
  <si>
    <r>
      <t>Babcock Ranch Solar</t>
    </r>
    <r>
      <rPr>
        <vertAlign val="superscript"/>
        <sz val="11"/>
        <color theme="1"/>
        <rFont val="Times New Roman"/>
        <family val="1"/>
      </rPr>
      <t>1</t>
    </r>
  </si>
  <si>
    <r>
      <t>Cape Canaveral</t>
    </r>
    <r>
      <rPr>
        <vertAlign val="superscript"/>
        <sz val="11"/>
        <color theme="1"/>
        <rFont val="Times New Roman"/>
        <family val="1"/>
      </rPr>
      <t>2</t>
    </r>
  </si>
  <si>
    <r>
      <t>Cedar Bay</t>
    </r>
    <r>
      <rPr>
        <vertAlign val="superscript"/>
        <sz val="11"/>
        <color theme="1"/>
        <rFont val="Times New Roman"/>
        <family val="1"/>
      </rPr>
      <t>1</t>
    </r>
  </si>
  <si>
    <r>
      <t>Citrus Solar</t>
    </r>
    <r>
      <rPr>
        <vertAlign val="superscript"/>
        <sz val="11"/>
        <color theme="1"/>
        <rFont val="Times New Roman"/>
        <family val="1"/>
      </rPr>
      <t>1</t>
    </r>
  </si>
  <si>
    <r>
      <t>Manatee Solar</t>
    </r>
    <r>
      <rPr>
        <vertAlign val="superscript"/>
        <sz val="11"/>
        <color theme="1"/>
        <rFont val="Times New Roman"/>
        <family val="1"/>
      </rPr>
      <t>1</t>
    </r>
  </si>
  <si>
    <r>
      <t>Okeechobee</t>
    </r>
    <r>
      <rPr>
        <vertAlign val="superscript"/>
        <sz val="11"/>
        <color theme="1"/>
        <rFont val="Times New Roman"/>
        <family val="1"/>
      </rPr>
      <t>1</t>
    </r>
  </si>
  <si>
    <r>
      <t>Port Everglades</t>
    </r>
    <r>
      <rPr>
        <vertAlign val="superscript"/>
        <sz val="11"/>
        <color theme="1"/>
        <rFont val="Times New Roman"/>
        <family val="1"/>
      </rPr>
      <t>2</t>
    </r>
  </si>
  <si>
    <r>
      <t>Riviera</t>
    </r>
    <r>
      <rPr>
        <vertAlign val="superscript"/>
        <sz val="11"/>
        <color theme="1"/>
        <rFont val="Times New Roman"/>
        <family val="1"/>
      </rPr>
      <t>2</t>
    </r>
  </si>
  <si>
    <r>
      <t>Turkey Point</t>
    </r>
    <r>
      <rPr>
        <vertAlign val="superscript"/>
        <sz val="11"/>
        <color theme="1"/>
        <rFont val="Times New Roman"/>
        <family val="1"/>
      </rPr>
      <t>2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</si>
  <si>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Added since 2009 Dismantlement Study</t>
    </r>
  </si>
  <si>
    <t>ck</t>
  </si>
  <si>
    <t>New Plants</t>
  </si>
  <si>
    <t>dif</t>
  </si>
  <si>
    <r>
      <t xml:space="preserve">Plant Retirements/Adj </t>
    </r>
    <r>
      <rPr>
        <b/>
        <u/>
        <vertAlign val="superscript"/>
        <sz val="11"/>
        <color theme="1"/>
        <rFont val="Times New Roman"/>
        <family val="1"/>
      </rPr>
      <t>1</t>
    </r>
  </si>
  <si>
    <t>INFLATION FORECAST</t>
  </si>
  <si>
    <t>The U.S. Economy</t>
  </si>
  <si>
    <t>GLOBAL INSIGHT</t>
  </si>
  <si>
    <t>30 Year Outlook  (May 2015)</t>
  </si>
  <si>
    <t>Compensation per Hour (Non-Farm)</t>
  </si>
  <si>
    <t>Producer Price Index (Intermediate Materials)</t>
  </si>
  <si>
    <t>GDP Deflator (Implicit)</t>
  </si>
  <si>
    <t>METAL &amp; METAL PRODUCTS</t>
  </si>
  <si>
    <t>ANNUAL</t>
  </si>
  <si>
    <t>COMPOUNDED</t>
  </si>
  <si>
    <t>RATE OF</t>
  </si>
  <si>
    <t>MULTIPLIER</t>
  </si>
  <si>
    <t>YEAR</t>
  </si>
  <si>
    <t>CHANGE</t>
  </si>
  <si>
    <t xml:space="preserve">  FROM 2015</t>
  </si>
  <si>
    <t>Year</t>
  </si>
  <si>
    <t>Projected Dismantlement Expenditures</t>
  </si>
  <si>
    <t>Jurisdictional</t>
  </si>
  <si>
    <t>2017 Jurisdictional Factor:</t>
  </si>
  <si>
    <t>2018 Jurisdictional Factor:</t>
  </si>
  <si>
    <t>Future Cost</t>
  </si>
  <si>
    <t>Difference</t>
  </si>
  <si>
    <t>Economic Recovery Year</t>
  </si>
  <si>
    <t>Recovery Period As of 1/1/2017</t>
  </si>
  <si>
    <t>1st Yr Expense (Future $)</t>
  </si>
  <si>
    <t>2nd Yr Expense (Future $)</t>
  </si>
  <si>
    <t>Total Future $ Cost</t>
  </si>
  <si>
    <t>Adj Reserve as of 12/31/2016</t>
  </si>
  <si>
    <t>Amount To Accrue</t>
  </si>
  <si>
    <t>4 Year Average</t>
  </si>
  <si>
    <t>Monthly Accrual</t>
  </si>
  <si>
    <t>N/A</t>
  </si>
  <si>
    <t>Babcock Ranch Solar</t>
  </si>
  <si>
    <t>Common</t>
  </si>
  <si>
    <t>Unit 1</t>
  </si>
  <si>
    <t>Unit 4</t>
  </si>
  <si>
    <t>Unit 5</t>
  </si>
  <si>
    <t>Gas Turbines</t>
  </si>
  <si>
    <t>Ft. Myers</t>
  </si>
  <si>
    <t>Unit 2</t>
  </si>
  <si>
    <t>Unit 3</t>
  </si>
  <si>
    <t>Unit 6 (Combustion Turbine Peakers)</t>
  </si>
  <si>
    <t>Unit 4 (Combustion Turbine Peakers)</t>
  </si>
  <si>
    <t>Unit 8</t>
  </si>
  <si>
    <t>Riviera Beach</t>
  </si>
  <si>
    <t>Handling</t>
  </si>
  <si>
    <t>Dismantlement Cost in 2016 Dollars</t>
  </si>
  <si>
    <t>Dismantlement Cost in Future Dollars</t>
  </si>
  <si>
    <t>Site/Unit</t>
  </si>
  <si>
    <t>Totals</t>
  </si>
  <si>
    <t>Future Dismantlement Expenditures by Year
(Per 2016 Dismantlement Study)</t>
  </si>
  <si>
    <r>
      <t xml:space="preserve">Reserve Amortization </t>
    </r>
    <r>
      <rPr>
        <b/>
        <u/>
        <vertAlign val="superscript"/>
        <sz val="11"/>
        <color theme="1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</si>
  <si>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Includes St. Lucie Wind which was not constructed</t>
    </r>
  </si>
  <si>
    <t>St. Johns River</t>
  </si>
  <si>
    <r>
      <t xml:space="preserve">Updated Costs and Escalation Rates </t>
    </r>
    <r>
      <rPr>
        <b/>
        <u/>
        <vertAlign val="superscript"/>
        <sz val="11"/>
        <color theme="1"/>
        <rFont val="Times New Roman"/>
        <family val="1"/>
      </rPr>
      <t>3</t>
    </r>
  </si>
  <si>
    <t>Increase / (Decrease)</t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</si>
  <si>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Plant was not constructed</t>
    </r>
  </si>
  <si>
    <r>
      <t>Cutler</t>
    </r>
    <r>
      <rPr>
        <vertAlign val="superscript"/>
        <sz val="11"/>
        <color theme="1"/>
        <rFont val="Times New Roman"/>
        <family val="1"/>
      </rPr>
      <t>2</t>
    </r>
  </si>
  <si>
    <r>
      <t>Putnam</t>
    </r>
    <r>
      <rPr>
        <vertAlign val="superscript"/>
        <sz val="11"/>
        <color theme="1"/>
        <rFont val="Times New Roman"/>
        <family val="1"/>
      </rPr>
      <t>2</t>
    </r>
  </si>
  <si>
    <r>
      <t>Sanford</t>
    </r>
    <r>
      <rPr>
        <vertAlign val="superscript"/>
        <sz val="11"/>
        <color theme="1"/>
        <rFont val="Times New Roman"/>
        <family val="1"/>
      </rPr>
      <t>2</t>
    </r>
  </si>
  <si>
    <r>
      <t>St. Lucie Wind</t>
    </r>
    <r>
      <rPr>
        <vertAlign val="superscript"/>
        <sz val="11"/>
        <color theme="1"/>
        <rFont val="Times New Roman"/>
        <family val="1"/>
      </rPr>
      <t>3</t>
    </r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</si>
  <si>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Includes $54 million reallocation of theoretical dismantlement reserve surplus</t>
    </r>
  </si>
  <si>
    <r>
      <t xml:space="preserve">2009 Study Annual Accrual </t>
    </r>
    <r>
      <rPr>
        <b/>
        <vertAlign val="superscript"/>
        <sz val="11"/>
        <color theme="1"/>
        <rFont val="Times New Roman"/>
        <family val="1"/>
      </rPr>
      <t>1</t>
    </r>
  </si>
  <si>
    <t>2016 Study Annual Accrual</t>
  </si>
  <si>
    <t xml:space="preserve">[A] </t>
  </si>
  <si>
    <t>[A] Total increase in dismantlement accrual</t>
  </si>
  <si>
    <t>Increase in base rate dismantlement accrual</t>
  </si>
  <si>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Plant was partially dismantled or fully dismantled since 2009 Dismantlement Study as a result of a repowering, final retirement of a unit or conversion to synchronous condenser (Turkey Point)</t>
    </r>
  </si>
  <si>
    <r>
      <t xml:space="preserve">4 </t>
    </r>
    <r>
      <rPr>
        <sz val="10"/>
        <color theme="1"/>
        <rFont val="Times New Roman"/>
        <family val="1"/>
      </rPr>
      <t>After-tax amount of $5,419,038 is reflected as a Per Book Company Adjustment on MFR C-3 for both the 2017 Test Year and 2018 Subsequent Year.</t>
    </r>
  </si>
  <si>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Reflects amortization of $146 million of dismantlement reserve enabled by Order No. PSC-13-0023-S-EI (Docket No. 120015-EI).</t>
    </r>
  </si>
  <si>
    <t>OPC 010043</t>
  </si>
  <si>
    <t>FPL RC-16</t>
  </si>
  <si>
    <t>OPC 010044</t>
  </si>
  <si>
    <t>OPC 010045</t>
  </si>
  <si>
    <t>OPC 010046</t>
  </si>
  <si>
    <t>OPC 010047</t>
  </si>
  <si>
    <t>OPC 010048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</si>
</sst>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00_)"/>
    <numFmt numFmtId="166" formatCode="0."/>
    <numFmt numFmtId="167" formatCode="m\o\n\th\ d\,\ yyyy"/>
    <numFmt numFmtId="168" formatCode="#.00"/>
    <numFmt numFmtId="169" formatCode="#."/>
    <numFmt numFmtId="170" formatCode="0.00_)"/>
    <numFmt numFmtId="171" formatCode="0.0_)"/>
    <numFmt numFmtId="172" formatCode="0.000000"/>
    <numFmt numFmtId="173" formatCode="0_)"/>
    <numFmt numFmtId="174" formatCode="_(* #,##0_);_(* \(#,##0\);_(* &quot;-&quot;??_);_(@_)"/>
    <numFmt numFmtId="175" formatCode="General_)"/>
    <numFmt numFmtId="176" formatCode="0.000000_)"/>
    <numFmt numFmtId="177" formatCode="0.0%"/>
    <numFmt numFmtId="178" formatCode="_(* #,##0.000_);_(* \(#,##0.000\);_(* &quot;-&quot;??_);_(@_)"/>
    <numFmt numFmtId="179" formatCode="0.00000%"/>
    <numFmt numFmtId="180" formatCode="_(&quot;$&quot;* #,##0_);_(&quot;$&quot;* \(#,##0\);_(&quot;$&quot;* &quot;-&quot;??_);_(@_)"/>
    <numFmt numFmtId="181" formatCode="_(&quot;$&quot;* #,##0_);_(&quot;$&quot;* \(#,##0\);_(&quot;$&quot;* &quot;0&quot;_);_(@_)"/>
  </numFmts>
  <fonts count="8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0"/>
      <name val="?? ??"/>
      <family val="1"/>
      <charset val="128"/>
    </font>
    <font>
      <sz val="12"/>
      <color rgb="FF9C0006"/>
      <name val="Calibri"/>
      <family val="2"/>
      <scheme val="minor"/>
    </font>
    <font>
      <sz val="11"/>
      <name val="Tms Rmn"/>
      <family val="1"/>
    </font>
    <font>
      <sz val="11"/>
      <name val="Arial"/>
      <family val="2"/>
    </font>
    <font>
      <sz val="1"/>
      <color indexed="8"/>
      <name val="Courier"/>
      <family val="3"/>
    </font>
    <font>
      <sz val="12"/>
      <name val="SWISS"/>
    </font>
    <font>
      <i/>
      <sz val="11"/>
      <color indexed="55"/>
      <name val="Arial"/>
      <family val="2"/>
    </font>
    <font>
      <b/>
      <sz val="1"/>
      <color indexed="8"/>
      <name val="Courier"/>
      <family val="3"/>
    </font>
    <font>
      <u/>
      <sz val="10"/>
      <color theme="10"/>
      <name val="Arial"/>
      <family val="2"/>
    </font>
    <font>
      <sz val="10"/>
      <color indexed="17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14"/>
      <name val="MS Sans Serif"/>
      <family val="2"/>
    </font>
    <font>
      <sz val="8"/>
      <name val="Times New Roman"/>
      <family val="1"/>
    </font>
    <font>
      <sz val="10"/>
      <name val="ＭＳ 明朝"/>
      <family val="1"/>
      <charset val="128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color rgb="FF000000"/>
      <name val="Times New Roman"/>
      <family val="1"/>
    </font>
    <font>
      <sz val="12"/>
      <name val="Helv"/>
    </font>
    <font>
      <sz val="10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8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u/>
      <vertAlign val="superscript"/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vertAlign val="superscript"/>
      <sz val="10"/>
      <name val="Times New Roman"/>
      <family val="1"/>
    </font>
    <font>
      <sz val="10"/>
      <color theme="0"/>
      <name val="Times New Roman"/>
      <family val="1"/>
    </font>
    <font>
      <i/>
      <sz val="10"/>
      <color rgb="FFFF0000"/>
      <name val="Times New Roman"/>
      <family val="1"/>
    </font>
    <font>
      <b/>
      <u/>
      <sz val="10"/>
      <color theme="1"/>
      <name val="Times New Roman"/>
      <family val="1"/>
    </font>
    <font>
      <b/>
      <sz val="8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972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0" fontId="12" fillId="0" borderId="0"/>
    <xf numFmtId="44" fontId="1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2" fillId="0" borderId="0"/>
    <xf numFmtId="164" fontId="12" fillId="0" borderId="0"/>
    <xf numFmtId="164" fontId="13" fillId="0" borderId="0"/>
    <xf numFmtId="164" fontId="12" fillId="0" borderId="0"/>
    <xf numFmtId="164" fontId="14" fillId="3" borderId="0" applyNumberFormat="0" applyBorder="0" applyAlignment="0" applyProtection="0"/>
    <xf numFmtId="164" fontId="10" fillId="6" borderId="2" applyNumberFormat="0" applyAlignment="0" applyProtection="0"/>
    <xf numFmtId="0" fontId="10" fillId="6" borderId="2" applyNumberFormat="0" applyAlignment="0" applyProtection="0"/>
    <xf numFmtId="0" fontId="10" fillId="6" borderId="2" applyNumberFormat="0" applyAlignment="0" applyProtection="0"/>
    <xf numFmtId="164" fontId="10" fillId="6" borderId="2" applyNumberFormat="0" applyAlignment="0" applyProtection="0"/>
    <xf numFmtId="165" fontId="15" fillId="0" borderId="0"/>
    <xf numFmtId="165" fontId="15" fillId="0" borderId="0"/>
    <xf numFmtId="165" fontId="15" fillId="0" borderId="0"/>
    <xf numFmtId="165" fontId="15" fillId="0" borderId="0"/>
    <xf numFmtId="165" fontId="15" fillId="0" borderId="0"/>
    <xf numFmtId="165" fontId="15" fillId="0" borderId="0"/>
    <xf numFmtId="165" fontId="15" fillId="0" borderId="0"/>
    <xf numFmtId="165" fontId="15" fillId="0" borderId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7" fillId="0" borderId="0">
      <protection locked="0"/>
    </xf>
    <xf numFmtId="164" fontId="18" fillId="0" borderId="0" applyFont="0" applyFill="0" applyBorder="0" applyAlignment="0" applyProtection="0"/>
    <xf numFmtId="168" fontId="17" fillId="0" borderId="0">
      <protection locked="0"/>
    </xf>
    <xf numFmtId="164" fontId="7" fillId="2" borderId="0" applyNumberFormat="0" applyBorder="0" applyAlignment="0" applyProtection="0"/>
    <xf numFmtId="9" fontId="19" fillId="7" borderId="0" applyNumberFormat="0" applyFill="0" applyBorder="0" applyAlignment="0" applyProtection="0"/>
    <xf numFmtId="169" fontId="20" fillId="0" borderId="0">
      <protection locked="0"/>
    </xf>
    <xf numFmtId="169" fontId="20" fillId="0" borderId="0">
      <protection locked="0"/>
    </xf>
    <xf numFmtId="0" fontId="21" fillId="0" borderId="0" applyNumberFormat="0" applyFill="0" applyBorder="0" applyAlignment="0" applyProtection="0"/>
    <xf numFmtId="164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164" fontId="9" fillId="5" borderId="1" applyNumberFormat="0" applyAlignment="0" applyProtection="0"/>
    <xf numFmtId="164" fontId="22" fillId="0" borderId="0"/>
    <xf numFmtId="164" fontId="22" fillId="0" borderId="0"/>
    <xf numFmtId="164" fontId="22" fillId="0" borderId="0"/>
    <xf numFmtId="164" fontId="8" fillId="4" borderId="0" applyNumberFormat="0" applyBorder="0" applyAlignment="0" applyProtection="0"/>
    <xf numFmtId="37" fontId="23" fillId="0" borderId="0"/>
    <xf numFmtId="170" fontId="24" fillId="0" borderId="0"/>
    <xf numFmtId="170" fontId="25" fillId="0" borderId="3"/>
    <xf numFmtId="171" fontId="26" fillId="0" borderId="4" applyNumberFormat="0" applyBorder="0">
      <protection locked="0"/>
    </xf>
    <xf numFmtId="171" fontId="26" fillId="0" borderId="4" applyNumberFormat="0" applyBorder="0">
      <protection locked="0"/>
    </xf>
    <xf numFmtId="171" fontId="26" fillId="0" borderId="4" applyNumberFormat="0" applyBorder="0">
      <protection locked="0"/>
    </xf>
    <xf numFmtId="171" fontId="26" fillId="0" borderId="4" applyNumberFormat="0" applyBorder="0">
      <protection locked="0"/>
    </xf>
    <xf numFmtId="171" fontId="26" fillId="0" borderId="4" applyNumberFormat="0" applyBorder="0">
      <protection locked="0"/>
    </xf>
    <xf numFmtId="164" fontId="27" fillId="0" borderId="0" applyNumberFormat="0" applyAlignment="0">
      <alignment horizontal="center"/>
    </xf>
    <xf numFmtId="164" fontId="27" fillId="0" borderId="0" applyNumberFormat="0" applyAlignment="0">
      <alignment horizontal="center"/>
    </xf>
    <xf numFmtId="171" fontId="28" fillId="0" borderId="0" applyNumberFormat="0" applyAlignment="0"/>
    <xf numFmtId="171" fontId="29" fillId="0" borderId="0" applyNumberFormat="0"/>
    <xf numFmtId="164" fontId="12" fillId="0" borderId="0"/>
    <xf numFmtId="0" fontId="6" fillId="0" borderId="0"/>
    <xf numFmtId="0" fontId="6" fillId="0" borderId="0"/>
    <xf numFmtId="164" fontId="6" fillId="0" borderId="0"/>
    <xf numFmtId="0" fontId="6" fillId="0" borderId="0"/>
    <xf numFmtId="0" fontId="12" fillId="0" borderId="0"/>
    <xf numFmtId="164" fontId="12" fillId="0" borderId="0"/>
    <xf numFmtId="44" fontId="12" fillId="0" borderId="0"/>
    <xf numFmtId="44" fontId="12" fillId="0" borderId="0"/>
    <xf numFmtId="44" fontId="12" fillId="0" borderId="0"/>
    <xf numFmtId="44" fontId="12" fillId="0" borderId="0"/>
    <xf numFmtId="0" fontId="12" fillId="0" borderId="0"/>
    <xf numFmtId="164" fontId="12" fillId="0" borderId="0"/>
    <xf numFmtId="164" fontId="12" fillId="0" borderId="0"/>
    <xf numFmtId="0" fontId="6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0" fontId="12" fillId="0" borderId="0"/>
    <xf numFmtId="164" fontId="30" fillId="0" borderId="0"/>
    <xf numFmtId="164" fontId="12" fillId="0" borderId="0"/>
    <xf numFmtId="164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30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30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30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30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30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71" fontId="25" fillId="0" borderId="4"/>
    <xf numFmtId="171" fontId="25" fillId="0" borderId="4"/>
    <xf numFmtId="171" fontId="25" fillId="0" borderId="4"/>
    <xf numFmtId="171" fontId="25" fillId="0" borderId="4"/>
    <xf numFmtId="171" fontId="25" fillId="0" borderId="4"/>
    <xf numFmtId="171" fontId="22" fillId="0" borderId="0" applyNumberForma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NumberFormat="0" applyFill="0" applyBorder="0" applyAlignment="0" applyProtection="0"/>
    <xf numFmtId="172" fontId="12" fillId="0" borderId="0">
      <alignment horizontal="left" wrapText="1"/>
    </xf>
    <xf numFmtId="172" fontId="12" fillId="0" borderId="0">
      <alignment horizontal="left" wrapText="1"/>
    </xf>
    <xf numFmtId="164" fontId="32" fillId="0" borderId="0"/>
    <xf numFmtId="164" fontId="32" fillId="0" borderId="0"/>
    <xf numFmtId="164" fontId="32" fillId="0" borderId="0"/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38" fontId="33" fillId="0" borderId="5" applyBorder="0" applyAlignment="0" applyProtection="0">
      <alignment horizontal="center"/>
    </xf>
    <xf numFmtId="164" fontId="34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35" fillId="0" borderId="0"/>
    <xf numFmtId="40" fontId="35" fillId="0" borderId="0" applyFont="0" applyFill="0" applyBorder="0" applyAlignment="0" applyProtection="0"/>
    <xf numFmtId="0" fontId="35" fillId="0" borderId="0"/>
    <xf numFmtId="0" fontId="35" fillId="0" borderId="0"/>
    <xf numFmtId="4" fontId="36" fillId="0" borderId="0" applyNumberFormat="0" applyProtection="0">
      <alignment horizontal="right" vertical="justify"/>
    </xf>
    <xf numFmtId="4" fontId="37" fillId="8" borderId="9" applyNumberFormat="0" applyProtection="0">
      <alignment vertical="center"/>
    </xf>
    <xf numFmtId="4" fontId="38" fillId="8" borderId="9" applyNumberFormat="0" applyProtection="0">
      <alignment horizontal="left" vertical="center" indent="1"/>
    </xf>
    <xf numFmtId="0" fontId="39" fillId="0" borderId="0" applyNumberFormat="0" applyProtection="0">
      <alignment horizontal="center"/>
    </xf>
    <xf numFmtId="4" fontId="38" fillId="0" borderId="0" applyNumberFormat="0" applyProtection="0">
      <alignment horizontal="left"/>
    </xf>
    <xf numFmtId="4" fontId="36" fillId="9" borderId="9" applyNumberFormat="0" applyProtection="0">
      <alignment horizontal="right" vertical="center"/>
    </xf>
    <xf numFmtId="4" fontId="36" fillId="10" borderId="9" applyNumberFormat="0" applyProtection="0">
      <alignment horizontal="right" vertical="center"/>
    </xf>
    <xf numFmtId="4" fontId="36" fillId="14" borderId="9" applyNumberFormat="0" applyProtection="0">
      <alignment horizontal="right" vertical="center"/>
    </xf>
    <xf numFmtId="4" fontId="36" fillId="12" borderId="9" applyNumberFormat="0" applyProtection="0">
      <alignment horizontal="right" vertical="center"/>
    </xf>
    <xf numFmtId="4" fontId="36" fillId="13" borderId="9" applyNumberFormat="0" applyProtection="0">
      <alignment horizontal="right" vertical="center"/>
    </xf>
    <xf numFmtId="4" fontId="36" fillId="16" borderId="9" applyNumberFormat="0" applyProtection="0">
      <alignment horizontal="right" vertical="center"/>
    </xf>
    <xf numFmtId="4" fontId="36" fillId="15" borderId="9" applyNumberFormat="0" applyProtection="0">
      <alignment horizontal="right" vertical="center"/>
    </xf>
    <xf numFmtId="4" fontId="36" fillId="17" borderId="9" applyNumberFormat="0" applyProtection="0">
      <alignment horizontal="right" vertical="center"/>
    </xf>
    <xf numFmtId="4" fontId="36" fillId="11" borderId="9" applyNumberFormat="0" applyProtection="0">
      <alignment horizontal="right" vertical="center"/>
    </xf>
    <xf numFmtId="4" fontId="38" fillId="0" borderId="0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4" fontId="40" fillId="18" borderId="0" applyNumberFormat="0" applyProtection="0">
      <alignment horizontal="left" vertical="center" indent="1"/>
    </xf>
    <xf numFmtId="4" fontId="36" fillId="19" borderId="9" applyNumberFormat="0" applyProtection="0">
      <alignment horizontal="right" vertical="center"/>
    </xf>
    <xf numFmtId="4" fontId="38" fillId="0" borderId="0" applyNumberFormat="0" applyProtection="0">
      <alignment horizontal="left" vertical="center" indent="1"/>
    </xf>
    <xf numFmtId="4" fontId="41" fillId="0" borderId="0" applyNumberFormat="0" applyProtection="0">
      <alignment horizontal="right" vertical="center"/>
    </xf>
    <xf numFmtId="0" fontId="42" fillId="0" borderId="0" applyNumberFormat="0" applyProtection="0">
      <alignment horizontal="left" vertical="center" indent="1"/>
    </xf>
    <xf numFmtId="0" fontId="12" fillId="18" borderId="9" applyNumberFormat="0" applyProtection="0">
      <alignment horizontal="left" vertical="top" indent="1"/>
    </xf>
    <xf numFmtId="0" fontId="43" fillId="0" borderId="0" applyNumberFormat="0" applyProtection="0">
      <alignment horizontal="left" vertical="center" indent="1"/>
    </xf>
    <xf numFmtId="0" fontId="12" fillId="20" borderId="9" applyNumberFormat="0" applyProtection="0">
      <alignment horizontal="left" vertical="top" indent="1"/>
    </xf>
    <xf numFmtId="0" fontId="12" fillId="0" borderId="0" applyNumberFormat="0" applyProtection="0">
      <alignment horizontal="left" vertical="center" indent="1"/>
    </xf>
    <xf numFmtId="0" fontId="12" fillId="0" borderId="0" applyNumberFormat="0" applyProtection="0">
      <alignment horizontal="left" vertical="center" indent="1"/>
    </xf>
    <xf numFmtId="0" fontId="12" fillId="0" borderId="0" applyNumberFormat="0" applyProtection="0">
      <alignment horizontal="left" vertical="center" indent="1"/>
    </xf>
    <xf numFmtId="0" fontId="12" fillId="21" borderId="9" applyNumberFormat="0" applyProtection="0">
      <alignment horizontal="left" vertical="top" indent="1"/>
    </xf>
    <xf numFmtId="0" fontId="12" fillId="0" borderId="0" applyNumberFormat="0" applyProtection="0">
      <alignment horizontal="left" vertical="center" indent="1"/>
    </xf>
    <xf numFmtId="0" fontId="12" fillId="22" borderId="9" applyNumberFormat="0" applyProtection="0">
      <alignment horizontal="left" vertical="top" indent="1"/>
    </xf>
    <xf numFmtId="4" fontId="36" fillId="23" borderId="9" applyNumberFormat="0" applyProtection="0">
      <alignment vertical="center"/>
    </xf>
    <xf numFmtId="4" fontId="44" fillId="23" borderId="9" applyNumberFormat="0" applyProtection="0">
      <alignment vertical="center"/>
    </xf>
    <xf numFmtId="4" fontId="36" fillId="23" borderId="9" applyNumberFormat="0" applyProtection="0">
      <alignment horizontal="left" vertical="center" indent="1"/>
    </xf>
    <xf numFmtId="0" fontId="36" fillId="23" borderId="9" applyNumberFormat="0" applyProtection="0">
      <alignment horizontal="left" vertical="top" indent="1"/>
    </xf>
    <xf numFmtId="4" fontId="36" fillId="0" borderId="0" applyNumberFormat="0" applyProtection="0">
      <alignment horizontal="right" vertical="justify"/>
    </xf>
    <xf numFmtId="4" fontId="44" fillId="24" borderId="9" applyNumberFormat="0" applyProtection="0">
      <alignment horizontal="right" vertical="center"/>
    </xf>
    <xf numFmtId="4" fontId="38" fillId="0" borderId="0" applyNumberFormat="0" applyProtection="0">
      <alignment horizontal="left" vertical="center" wrapText="1" indent="1"/>
    </xf>
    <xf numFmtId="0" fontId="39" fillId="0" borderId="0" applyNumberFormat="0" applyProtection="0">
      <alignment horizontal="center" wrapText="1"/>
    </xf>
    <xf numFmtId="4" fontId="45" fillId="0" borderId="0" applyNumberFormat="0" applyProtection="0">
      <alignment horizontal="left"/>
    </xf>
    <xf numFmtId="4" fontId="46" fillId="0" borderId="0" applyNumberFormat="0" applyProtection="0">
      <alignment horizontal="right"/>
    </xf>
    <xf numFmtId="43" fontId="12" fillId="0" borderId="0" applyFont="0" applyFill="0" applyBorder="0" applyAlignment="0" applyProtection="0"/>
    <xf numFmtId="0" fontId="12" fillId="0" borderId="0"/>
    <xf numFmtId="40" fontId="35" fillId="0" borderId="0" applyFont="0" applyFill="0" applyBorder="0" applyAlignment="0" applyProtection="0"/>
    <xf numFmtId="0" fontId="12" fillId="0" borderId="0" applyNumberFormat="0" applyProtection="0">
      <alignment horizontal="left" vertical="center" indent="1"/>
    </xf>
    <xf numFmtId="0" fontId="12" fillId="0" borderId="0" applyNumberFormat="0" applyProtection="0">
      <alignment horizontal="left" vertical="center" indent="1"/>
    </xf>
    <xf numFmtId="0" fontId="12" fillId="0" borderId="0"/>
    <xf numFmtId="0" fontId="12" fillId="0" borderId="0"/>
    <xf numFmtId="40" fontId="3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35" fillId="0" borderId="0"/>
    <xf numFmtId="0" fontId="12" fillId="0" borderId="0"/>
    <xf numFmtId="9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35" fillId="0" borderId="0"/>
    <xf numFmtId="0" fontId="35" fillId="0" borderId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4" fontId="11" fillId="0" borderId="0" applyFont="0" applyFill="0" applyBorder="0" applyAlignment="0" applyProtection="0"/>
    <xf numFmtId="0" fontId="6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/>
    <xf numFmtId="0" fontId="6" fillId="0" borderId="0"/>
    <xf numFmtId="0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/>
    <xf numFmtId="0" fontId="6" fillId="0" borderId="0"/>
    <xf numFmtId="0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47" fillId="0" borderId="0"/>
    <xf numFmtId="1" fontId="47" fillId="0" borderId="0"/>
    <xf numFmtId="37" fontId="47" fillId="0" borderId="0"/>
    <xf numFmtId="1" fontId="47" fillId="0" borderId="0"/>
    <xf numFmtId="43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12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8" fontId="35" fillId="0" borderId="0" applyFont="0" applyFill="0" applyBorder="0" applyAlignment="0" applyProtection="0"/>
    <xf numFmtId="44" fontId="12" fillId="0" borderId="0" applyFont="0" applyFill="0" applyBorder="0" applyAlignment="0" applyProtection="0"/>
    <xf numFmtId="37" fontId="23" fillId="0" borderId="0"/>
    <xf numFmtId="175" fontId="47" fillId="0" borderId="0"/>
    <xf numFmtId="0" fontId="11" fillId="0" borderId="0"/>
    <xf numFmtId="1" fontId="47" fillId="0" borderId="0"/>
    <xf numFmtId="0" fontId="12" fillId="0" borderId="0"/>
    <xf numFmtId="0" fontId="12" fillId="0" borderId="0"/>
    <xf numFmtId="0" fontId="35" fillId="0" borderId="0"/>
    <xf numFmtId="37" fontId="47" fillId="0" borderId="0"/>
    <xf numFmtId="0" fontId="12" fillId="0" borderId="0"/>
    <xf numFmtId="9" fontId="4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" fontId="47" fillId="0" borderId="0"/>
    <xf numFmtId="0" fontId="49" fillId="0" borderId="0"/>
    <xf numFmtId="43" fontId="49" fillId="0" borderId="0" applyFont="0" applyFill="0" applyBorder="0" applyAlignment="0" applyProtection="0"/>
    <xf numFmtId="0" fontId="11" fillId="0" borderId="0"/>
    <xf numFmtId="37" fontId="47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" fontId="47" fillId="0" borderId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" fontId="47" fillId="0" borderId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39" fontId="23" fillId="0" borderId="0"/>
    <xf numFmtId="37" fontId="23" fillId="0" borderId="0"/>
    <xf numFmtId="37" fontId="47" fillId="0" borderId="0"/>
    <xf numFmtId="0" fontId="35" fillId="0" borderId="0"/>
    <xf numFmtId="37" fontId="47" fillId="0" borderId="0"/>
    <xf numFmtId="173" fontId="47" fillId="0" borderId="0"/>
    <xf numFmtId="39" fontId="23" fillId="0" borderId="0"/>
    <xf numFmtId="39" fontId="23" fillId="0" borderId="0"/>
    <xf numFmtId="173" fontId="47" fillId="0" borderId="0"/>
    <xf numFmtId="1" fontId="47" fillId="0" borderId="0"/>
    <xf numFmtId="175" fontId="50" fillId="0" borderId="0"/>
    <xf numFmtId="173" fontId="47" fillId="0" borderId="0"/>
    <xf numFmtId="173" fontId="47" fillId="0" borderId="0"/>
    <xf numFmtId="175" fontId="47" fillId="0" borderId="0"/>
    <xf numFmtId="173" fontId="47" fillId="0" borderId="0"/>
    <xf numFmtId="175" fontId="47" fillId="0" borderId="0"/>
    <xf numFmtId="175" fontId="47" fillId="0" borderId="0"/>
    <xf numFmtId="39" fontId="23" fillId="0" borderId="0"/>
    <xf numFmtId="9" fontId="3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1" fontId="47" fillId="0" borderId="0"/>
    <xf numFmtId="1" fontId="47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3" fontId="47" fillId="0" borderId="0"/>
    <xf numFmtId="9" fontId="11" fillId="0" borderId="0" applyFont="0" applyFill="0" applyBorder="0" applyAlignment="0" applyProtection="0"/>
    <xf numFmtId="1" fontId="47" fillId="0" borderId="0"/>
    <xf numFmtId="1" fontId="47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" fontId="47" fillId="0" borderId="0"/>
    <xf numFmtId="1" fontId="47" fillId="0" borderId="0"/>
    <xf numFmtId="1" fontId="47" fillId="0" borderId="0"/>
    <xf numFmtId="1" fontId="47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" fontId="47" fillId="0" borderId="0"/>
    <xf numFmtId="0" fontId="48" fillId="0" borderId="0"/>
    <xf numFmtId="0" fontId="35" fillId="0" borderId="0"/>
    <xf numFmtId="43" fontId="4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2" fillId="0" borderId="0"/>
    <xf numFmtId="0" fontId="6" fillId="0" borderId="0"/>
    <xf numFmtId="44" fontId="12" fillId="0" borderId="0"/>
    <xf numFmtId="44" fontId="12" fillId="0" borderId="0"/>
    <xf numFmtId="44" fontId="12" fillId="0" borderId="0"/>
    <xf numFmtId="44" fontId="12" fillId="0" borderId="0"/>
    <xf numFmtId="43" fontId="11" fillId="0" borderId="0" applyFont="0" applyFill="0" applyBorder="0" applyAlignment="0" applyProtection="0"/>
    <xf numFmtId="164" fontId="12" fillId="0" borderId="0"/>
    <xf numFmtId="164" fontId="12" fillId="0" borderId="0"/>
    <xf numFmtId="0" fontId="6" fillId="0" borderId="0"/>
    <xf numFmtId="0" fontId="12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0" fontId="12" fillId="0" borderId="0"/>
    <xf numFmtId="164" fontId="12" fillId="0" borderId="0"/>
    <xf numFmtId="164" fontId="12" fillId="0" borderId="0"/>
    <xf numFmtId="0" fontId="6" fillId="0" borderId="0"/>
    <xf numFmtId="0" fontId="6" fillId="0" borderId="0"/>
    <xf numFmtId="164" fontId="12" fillId="0" borderId="0"/>
    <xf numFmtId="164" fontId="12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30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8" fontId="35" fillId="0" borderId="0" applyFont="0" applyFill="0" applyBorder="0" applyAlignment="0" applyProtection="0"/>
    <xf numFmtId="173" fontId="47" fillId="0" borderId="0"/>
    <xf numFmtId="37" fontId="23" fillId="0" borderId="0"/>
    <xf numFmtId="43" fontId="12" fillId="0" borderId="0" applyFont="0" applyFill="0" applyBorder="0" applyAlignment="0" applyProtection="0"/>
    <xf numFmtId="0" fontId="35" fillId="0" borderId="0"/>
    <xf numFmtId="175" fontId="47" fillId="0" borderId="0"/>
    <xf numFmtId="175" fontId="47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164" fontId="6" fillId="0" borderId="0"/>
    <xf numFmtId="0" fontId="6" fillId="0" borderId="0"/>
    <xf numFmtId="0" fontId="6" fillId="0" borderId="0"/>
    <xf numFmtId="164" fontId="6" fillId="0" borderId="0"/>
    <xf numFmtId="164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/>
    <xf numFmtId="164" fontId="6" fillId="0" borderId="0"/>
    <xf numFmtId="164" fontId="6" fillId="0" borderId="0"/>
    <xf numFmtId="164" fontId="6" fillId="0" borderId="0"/>
    <xf numFmtId="0" fontId="6" fillId="0" borderId="0"/>
    <xf numFmtId="0" fontId="6" fillId="0" borderId="0"/>
    <xf numFmtId="164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/>
    <xf numFmtId="164" fontId="6" fillId="0" borderId="0"/>
    <xf numFmtId="0" fontId="6" fillId="0" borderId="0"/>
    <xf numFmtId="0" fontId="6" fillId="0" borderId="0"/>
    <xf numFmtId="164" fontId="6" fillId="0" borderId="0"/>
    <xf numFmtId="164" fontId="6" fillId="0" borderId="0"/>
    <xf numFmtId="164" fontId="6" fillId="0" borderId="0"/>
    <xf numFmtId="9" fontId="6" fillId="0" borderId="0" applyFont="0" applyFill="0" applyBorder="0" applyAlignment="0" applyProtection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9" fontId="6" fillId="0" borderId="0" applyFont="0" applyFill="0" applyBorder="0" applyAlignment="0" applyProtection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164" fontId="6" fillId="0" borderId="0"/>
    <xf numFmtId="164" fontId="6" fillId="0" borderId="0"/>
    <xf numFmtId="9" fontId="6" fillId="0" borderId="0" applyFont="0" applyFill="0" applyBorder="0" applyAlignment="0" applyProtection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164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" fontId="47" fillId="0" borderId="0"/>
    <xf numFmtId="0" fontId="12" fillId="0" borderId="0"/>
    <xf numFmtId="1" fontId="51" fillId="0" borderId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" fontId="51" fillId="0" borderId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" fontId="51" fillId="0" borderId="0"/>
    <xf numFmtId="43" fontId="52" fillId="0" borderId="0" applyFont="0" applyFill="0" applyBorder="0" applyAlignment="0" applyProtection="0"/>
    <xf numFmtId="1" fontId="51" fillId="0" borderId="0"/>
    <xf numFmtId="43" fontId="52" fillId="0" borderId="0" applyFont="0" applyFill="0" applyBorder="0" applyAlignment="0" applyProtection="0"/>
    <xf numFmtId="1" fontId="51" fillId="0" borderId="0"/>
    <xf numFmtId="1" fontId="51" fillId="0" borderId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" fontId="51" fillId="0" borderId="0"/>
    <xf numFmtId="0" fontId="11" fillId="0" borderId="0"/>
    <xf numFmtId="43" fontId="1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" fontId="47" fillId="0" borderId="0"/>
    <xf numFmtId="1" fontId="47" fillId="0" borderId="0"/>
    <xf numFmtId="1" fontId="47" fillId="0" borderId="0"/>
    <xf numFmtId="1" fontId="47" fillId="0" borderId="0"/>
    <xf numFmtId="1" fontId="47" fillId="0" borderId="0"/>
    <xf numFmtId="1" fontId="47" fillId="0" borderId="0"/>
    <xf numFmtId="1" fontId="47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" fontId="47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46">
    <xf numFmtId="0" fontId="0" fillId="0" borderId="0" xfId="0"/>
    <xf numFmtId="0" fontId="55" fillId="0" borderId="0" xfId="0" applyFont="1"/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56" fillId="0" borderId="0" xfId="0" applyFont="1"/>
    <xf numFmtId="0" fontId="59" fillId="0" borderId="0" xfId="0" applyFont="1"/>
    <xf numFmtId="37" fontId="55" fillId="0" borderId="7" xfId="0" applyNumberFormat="1" applyFont="1" applyBorder="1"/>
    <xf numFmtId="0" fontId="60" fillId="0" borderId="0" xfId="0" applyFont="1" applyFill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60" fillId="0" borderId="7" xfId="0" applyFont="1" applyBorder="1" applyAlignment="1">
      <alignment horizontal="center"/>
    </xf>
    <xf numFmtId="0" fontId="61" fillId="0" borderId="0" xfId="1188" applyFont="1"/>
    <xf numFmtId="174" fontId="63" fillId="0" borderId="0" xfId="1188" applyNumberFormat="1" applyFont="1"/>
    <xf numFmtId="0" fontId="55" fillId="0" borderId="0" xfId="1188" applyFont="1"/>
    <xf numFmtId="0" fontId="64" fillId="0" borderId="0" xfId="1188" applyFont="1" applyAlignment="1">
      <alignment horizontal="center" wrapText="1"/>
    </xf>
    <xf numFmtId="174" fontId="67" fillId="0" borderId="0" xfId="77" applyNumberFormat="1" applyFont="1" applyFill="1" applyBorder="1" applyAlignment="1">
      <alignment horizontal="center" wrapText="1"/>
    </xf>
    <xf numFmtId="0" fontId="68" fillId="0" borderId="0" xfId="1188" applyFont="1" applyAlignment="1">
      <alignment horizontal="center" wrapText="1"/>
    </xf>
    <xf numFmtId="0" fontId="69" fillId="0" borderId="0" xfId="1188" applyFont="1" applyFill="1" applyBorder="1" applyAlignment="1">
      <alignment horizontal="right"/>
    </xf>
    <xf numFmtId="174" fontId="60" fillId="0" borderId="0" xfId="1189" applyNumberFormat="1" applyFont="1" applyFill="1" applyBorder="1"/>
    <xf numFmtId="43" fontId="60" fillId="0" borderId="0" xfId="1189" applyNumberFormat="1" applyFont="1" applyFill="1" applyBorder="1"/>
    <xf numFmtId="0" fontId="70" fillId="0" borderId="0" xfId="1198" applyFont="1" applyBorder="1"/>
    <xf numFmtId="0" fontId="53" fillId="0" borderId="0" xfId="603" applyNumberFormat="1" applyFont="1"/>
    <xf numFmtId="0" fontId="63" fillId="0" borderId="0" xfId="603" applyNumberFormat="1" applyFont="1"/>
    <xf numFmtId="1" fontId="53" fillId="0" borderId="0" xfId="512" applyFont="1"/>
    <xf numFmtId="0" fontId="53" fillId="0" borderId="0" xfId="512" applyNumberFormat="1" applyFont="1" applyAlignment="1">
      <alignment horizontal="center"/>
    </xf>
    <xf numFmtId="0" fontId="53" fillId="0" borderId="0" xfId="512" applyNumberFormat="1" applyFont="1"/>
    <xf numFmtId="0" fontId="53" fillId="0" borderId="0" xfId="1198" applyFont="1" applyBorder="1"/>
    <xf numFmtId="0" fontId="53" fillId="0" borderId="0" xfId="1198" applyFont="1" applyAlignment="1">
      <alignment horizontal="left"/>
    </xf>
    <xf numFmtId="0" fontId="33" fillId="0" borderId="0" xfId="603" applyNumberFormat="1" applyFont="1" applyAlignment="1">
      <alignment horizontal="center"/>
    </xf>
    <xf numFmtId="173" fontId="33" fillId="0" borderId="16" xfId="586" applyNumberFormat="1" applyFont="1" applyFill="1" applyBorder="1" applyAlignment="1" applyProtection="1">
      <alignment horizontal="center"/>
    </xf>
    <xf numFmtId="0" fontId="63" fillId="0" borderId="0" xfId="603" applyNumberFormat="1" applyFont="1" applyFill="1"/>
    <xf numFmtId="177" fontId="33" fillId="0" borderId="8" xfId="586" applyNumberFormat="1" applyFont="1" applyFill="1" applyBorder="1" applyAlignment="1">
      <alignment horizontal="center"/>
    </xf>
    <xf numFmtId="173" fontId="33" fillId="0" borderId="16" xfId="586" applyNumberFormat="1" applyFont="1" applyBorder="1" applyAlignment="1" applyProtection="1">
      <alignment horizontal="center"/>
    </xf>
    <xf numFmtId="177" fontId="33" fillId="0" borderId="8" xfId="586" applyNumberFormat="1" applyFont="1" applyBorder="1" applyAlignment="1">
      <alignment horizontal="center"/>
    </xf>
    <xf numFmtId="178" fontId="33" fillId="0" borderId="17" xfId="223" applyNumberFormat="1" applyFont="1" applyFill="1" applyBorder="1"/>
    <xf numFmtId="1" fontId="53" fillId="0" borderId="0" xfId="512" applyFont="1" applyFill="1"/>
    <xf numFmtId="1" fontId="53" fillId="0" borderId="0" xfId="512" applyFont="1" applyBorder="1"/>
    <xf numFmtId="0" fontId="63" fillId="0" borderId="0" xfId="512" applyNumberFormat="1" applyFont="1" applyFill="1"/>
    <xf numFmtId="0" fontId="63" fillId="0" borderId="0" xfId="512" applyNumberFormat="1" applyFont="1" applyFill="1" applyBorder="1"/>
    <xf numFmtId="0" fontId="63" fillId="0" borderId="0" xfId="512" applyNumberFormat="1" applyFont="1"/>
    <xf numFmtId="173" fontId="33" fillId="0" borderId="18" xfId="586" applyNumberFormat="1" applyFont="1" applyBorder="1" applyAlignment="1" applyProtection="1">
      <alignment horizontal="center"/>
    </xf>
    <xf numFmtId="177" fontId="33" fillId="0" borderId="19" xfId="586" applyNumberFormat="1" applyFont="1" applyBorder="1" applyAlignment="1">
      <alignment horizontal="center"/>
    </xf>
    <xf numFmtId="178" fontId="33" fillId="0" borderId="20" xfId="223" applyNumberFormat="1" applyFont="1" applyFill="1" applyBorder="1"/>
    <xf numFmtId="0" fontId="63" fillId="0" borderId="0" xfId="512" applyNumberFormat="1" applyFont="1" applyAlignment="1">
      <alignment horizontal="center"/>
    </xf>
    <xf numFmtId="0" fontId="63" fillId="0" borderId="0" xfId="0" applyFont="1"/>
    <xf numFmtId="41" fontId="63" fillId="0" borderId="0" xfId="0" applyNumberFormat="1" applyFont="1"/>
    <xf numFmtId="0" fontId="71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6" xfId="0" applyFont="1" applyBorder="1" applyAlignment="1">
      <alignment horizontal="center"/>
    </xf>
    <xf numFmtId="0" fontId="69" fillId="0" borderId="0" xfId="0" applyFont="1"/>
    <xf numFmtId="0" fontId="69" fillId="0" borderId="8" xfId="0" applyFont="1" applyFill="1" applyBorder="1"/>
    <xf numFmtId="0" fontId="69" fillId="0" borderId="8" xfId="77" applyFont="1" applyFill="1" applyBorder="1"/>
    <xf numFmtId="0" fontId="69" fillId="0" borderId="8" xfId="0" applyFont="1" applyFill="1" applyBorder="1" applyAlignment="1" applyProtection="1">
      <alignment horizontal="left"/>
    </xf>
    <xf numFmtId="0" fontId="69" fillId="0" borderId="0" xfId="0" applyFont="1" applyBorder="1" applyAlignment="1">
      <alignment horizontal="left"/>
    </xf>
    <xf numFmtId="0" fontId="69" fillId="0" borderId="19" xfId="0" applyFont="1" applyFill="1" applyBorder="1"/>
    <xf numFmtId="0" fontId="60" fillId="0" borderId="4" xfId="0" applyFont="1" applyFill="1" applyBorder="1" applyAlignment="1">
      <alignment horizontal="center" vertical="center"/>
    </xf>
    <xf numFmtId="0" fontId="69" fillId="0" borderId="0" xfId="0" applyFont="1" applyFill="1"/>
    <xf numFmtId="0" fontId="60" fillId="0" borderId="7" xfId="0" applyFont="1" applyBorder="1" applyAlignment="1">
      <alignment vertical="center"/>
    </xf>
    <xf numFmtId="179" fontId="60" fillId="0" borderId="7" xfId="1197" applyNumberFormat="1" applyFont="1" applyBorder="1"/>
    <xf numFmtId="0" fontId="72" fillId="0" borderId="0" xfId="0" applyFont="1"/>
    <xf numFmtId="37" fontId="55" fillId="0" borderId="0" xfId="1" applyNumberFormat="1" applyFont="1" applyAlignment="1">
      <alignment horizontal="right"/>
    </xf>
    <xf numFmtId="179" fontId="56" fillId="0" borderId="7" xfId="1197" applyNumberFormat="1" applyFont="1" applyBorder="1"/>
    <xf numFmtId="0" fontId="67" fillId="0" borderId="8" xfId="0" applyFont="1" applyFill="1" applyBorder="1"/>
    <xf numFmtId="0" fontId="67" fillId="0" borderId="8" xfId="77" applyFont="1" applyFill="1" applyBorder="1"/>
    <xf numFmtId="0" fontId="67" fillId="0" borderId="8" xfId="0" applyFont="1" applyFill="1" applyBorder="1" applyAlignment="1" applyProtection="1">
      <alignment horizontal="left"/>
    </xf>
    <xf numFmtId="0" fontId="60" fillId="0" borderId="0" xfId="0" applyFont="1"/>
    <xf numFmtId="0" fontId="69" fillId="0" borderId="16" xfId="0" applyFont="1" applyFill="1" applyBorder="1"/>
    <xf numFmtId="0" fontId="67" fillId="0" borderId="16" xfId="0" applyFont="1" applyBorder="1"/>
    <xf numFmtId="0" fontId="69" fillId="0" borderId="16" xfId="0" applyFont="1" applyBorder="1"/>
    <xf numFmtId="37" fontId="60" fillId="0" borderId="13" xfId="514" applyNumberFormat="1" applyFont="1" applyFill="1" applyBorder="1" applyAlignment="1" applyProtection="1">
      <alignment horizontal="center" vertical="center" wrapText="1"/>
    </xf>
    <xf numFmtId="0" fontId="69" fillId="0" borderId="0" xfId="0" applyFont="1" applyBorder="1"/>
    <xf numFmtId="0" fontId="55" fillId="0" borderId="0" xfId="1199" applyFont="1"/>
    <xf numFmtId="0" fontId="56" fillId="0" borderId="0" xfId="1199" applyFont="1" applyAlignment="1">
      <alignment horizontal="center" vertical="center"/>
    </xf>
    <xf numFmtId="0" fontId="73" fillId="0" borderId="0" xfId="1199" applyFont="1" applyAlignment="1">
      <alignment horizontal="center" vertical="center"/>
    </xf>
    <xf numFmtId="0" fontId="73" fillId="0" borderId="0" xfId="1199" applyFont="1" applyFill="1" applyAlignment="1">
      <alignment horizontal="center"/>
    </xf>
    <xf numFmtId="43" fontId="55" fillId="0" borderId="0" xfId="1201" applyFont="1" applyFill="1"/>
    <xf numFmtId="0" fontId="55" fillId="0" borderId="0" xfId="1199" applyFont="1" applyFill="1"/>
    <xf numFmtId="0" fontId="55" fillId="25" borderId="0" xfId="1199" applyFont="1" applyFill="1"/>
    <xf numFmtId="0" fontId="56" fillId="0" borderId="0" xfId="1199" applyFont="1" applyBorder="1"/>
    <xf numFmtId="43" fontId="56" fillId="0" borderId="0" xfId="1199" applyNumberFormat="1" applyFont="1" applyBorder="1"/>
    <xf numFmtId="0" fontId="55" fillId="0" borderId="0" xfId="1199" applyFont="1" applyBorder="1" applyAlignment="1">
      <alignment horizontal="left"/>
    </xf>
    <xf numFmtId="0" fontId="68" fillId="0" borderId="0" xfId="1199" applyFont="1" applyAlignment="1">
      <alignment horizontal="center"/>
    </xf>
    <xf numFmtId="174" fontId="69" fillId="0" borderId="0" xfId="1201" applyNumberFormat="1" applyFont="1" applyBorder="1"/>
    <xf numFmtId="43" fontId="69" fillId="0" borderId="0" xfId="1199" applyNumberFormat="1" applyFont="1" applyBorder="1"/>
    <xf numFmtId="180" fontId="55" fillId="0" borderId="0" xfId="1199" applyNumberFormat="1" applyFont="1" applyBorder="1"/>
    <xf numFmtId="180" fontId="60" fillId="0" borderId="0" xfId="6" applyNumberFormat="1" applyFont="1" applyFill="1" applyBorder="1"/>
    <xf numFmtId="43" fontId="56" fillId="0" borderId="0" xfId="1201" applyFont="1" applyBorder="1"/>
    <xf numFmtId="180" fontId="55" fillId="0" borderId="0" xfId="1199" applyNumberFormat="1" applyFont="1"/>
    <xf numFmtId="174" fontId="68" fillId="0" borderId="0" xfId="1199" applyNumberFormat="1" applyFont="1" applyAlignment="1">
      <alignment horizontal="right"/>
    </xf>
    <xf numFmtId="0" fontId="68" fillId="0" borderId="0" xfId="1199" applyFont="1" applyAlignment="1">
      <alignment horizontal="right"/>
    </xf>
    <xf numFmtId="0" fontId="0" fillId="0" borderId="0" xfId="0"/>
    <xf numFmtId="0" fontId="53" fillId="0" borderId="0" xfId="1188" applyFont="1" applyFill="1" applyBorder="1"/>
    <xf numFmtId="0" fontId="54" fillId="0" borderId="0" xfId="1199" applyFont="1"/>
    <xf numFmtId="0" fontId="75" fillId="0" borderId="0" xfId="1199" applyFont="1" applyAlignment="1">
      <alignment horizontal="center"/>
    </xf>
    <xf numFmtId="0" fontId="61" fillId="0" borderId="16" xfId="1199" applyFont="1" applyBorder="1" applyAlignment="1">
      <alignment horizontal="center"/>
    </xf>
    <xf numFmtId="0" fontId="61" fillId="0" borderId="0" xfId="1199" applyFont="1" applyBorder="1" applyAlignment="1">
      <alignment horizontal="center"/>
    </xf>
    <xf numFmtId="0" fontId="61" fillId="0" borderId="0" xfId="1199" applyFont="1"/>
    <xf numFmtId="9" fontId="76" fillId="0" borderId="0" xfId="1200" applyFont="1" applyBorder="1" applyAlignment="1">
      <alignment horizontal="center"/>
    </xf>
    <xf numFmtId="0" fontId="72" fillId="0" borderId="4" xfId="1199" applyFont="1" applyBorder="1" applyAlignment="1">
      <alignment horizontal="center" vertical="center"/>
    </xf>
    <xf numFmtId="37" fontId="54" fillId="0" borderId="16" xfId="514" applyNumberFormat="1" applyFont="1" applyFill="1" applyBorder="1" applyAlignment="1" applyProtection="1">
      <alignment horizontal="center" vertical="center"/>
    </xf>
    <xf numFmtId="37" fontId="54" fillId="0" borderId="4" xfId="514" applyNumberFormat="1" applyFont="1" applyFill="1" applyBorder="1" applyAlignment="1" applyProtection="1">
      <alignment horizontal="center" vertical="center" wrapText="1"/>
    </xf>
    <xf numFmtId="0" fontId="72" fillId="0" borderId="4" xfId="1199" applyFont="1" applyBorder="1" applyAlignment="1">
      <alignment horizontal="center" vertical="center" wrapText="1"/>
    </xf>
    <xf numFmtId="0" fontId="72" fillId="0" borderId="0" xfId="1199" applyFont="1" applyBorder="1" applyAlignment="1">
      <alignment horizontal="center" vertical="center" wrapText="1"/>
    </xf>
    <xf numFmtId="0" fontId="72" fillId="0" borderId="17" xfId="1199" applyFont="1" applyBorder="1" applyAlignment="1">
      <alignment horizontal="center" vertical="center"/>
    </xf>
    <xf numFmtId="0" fontId="72" fillId="0" borderId="4" xfId="1199" applyFont="1" applyFill="1" applyBorder="1" applyAlignment="1">
      <alignment horizontal="center" vertical="center" wrapText="1"/>
    </xf>
    <xf numFmtId="0" fontId="72" fillId="0" borderId="0" xfId="1199" applyFont="1" applyAlignment="1">
      <alignment horizontal="center" vertical="center"/>
    </xf>
    <xf numFmtId="3" fontId="53" fillId="0" borderId="16" xfId="564" applyNumberFormat="1" applyFont="1" applyFill="1" applyBorder="1"/>
    <xf numFmtId="0" fontId="61" fillId="0" borderId="16" xfId="1199" applyFont="1" applyFill="1" applyBorder="1" applyAlignment="1">
      <alignment horizontal="center"/>
    </xf>
    <xf numFmtId="0" fontId="61" fillId="0" borderId="0" xfId="1199" applyFont="1" applyFill="1" applyBorder="1" applyAlignment="1">
      <alignment horizontal="center"/>
    </xf>
    <xf numFmtId="174" fontId="61" fillId="0" borderId="0" xfId="1199" applyNumberFormat="1" applyFont="1" applyFill="1"/>
    <xf numFmtId="0" fontId="77" fillId="0" borderId="16" xfId="1199" applyFont="1" applyBorder="1"/>
    <xf numFmtId="0" fontId="61" fillId="0" borderId="0" xfId="1199" applyFont="1" applyBorder="1"/>
    <xf numFmtId="0" fontId="61" fillId="0" borderId="8" xfId="1199" applyFont="1" applyBorder="1" applyAlignment="1">
      <alignment horizontal="center"/>
    </xf>
    <xf numFmtId="0" fontId="70" fillId="0" borderId="16" xfId="0" applyFont="1" applyBorder="1"/>
    <xf numFmtId="0" fontId="61" fillId="0" borderId="18" xfId="1199" applyFont="1" applyFill="1" applyBorder="1" applyAlignment="1">
      <alignment horizontal="center"/>
    </xf>
    <xf numFmtId="174" fontId="61" fillId="0" borderId="0" xfId="420" applyNumberFormat="1" applyFont="1" applyFill="1" applyBorder="1"/>
    <xf numFmtId="0" fontId="72" fillId="0" borderId="6" xfId="1199" applyFont="1" applyBorder="1"/>
    <xf numFmtId="37" fontId="60" fillId="0" borderId="4" xfId="514" applyNumberFormat="1" applyFont="1" applyFill="1" applyBorder="1" applyAlignment="1" applyProtection="1">
      <alignment horizontal="center" vertical="center" wrapText="1"/>
    </xf>
    <xf numFmtId="37" fontId="54" fillId="0" borderId="17" xfId="514" applyNumberFormat="1" applyFont="1" applyFill="1" applyBorder="1" applyAlignment="1" applyProtection="1">
      <alignment horizontal="center" vertical="center"/>
    </xf>
    <xf numFmtId="3" fontId="53" fillId="0" borderId="17" xfId="564" applyNumberFormat="1" applyFont="1" applyFill="1" applyBorder="1"/>
    <xf numFmtId="0" fontId="70" fillId="0" borderId="16" xfId="1199" applyFont="1" applyFill="1" applyBorder="1"/>
    <xf numFmtId="0" fontId="70" fillId="0" borderId="16" xfId="0" applyFont="1" applyFill="1" applyBorder="1"/>
    <xf numFmtId="0" fontId="53" fillId="0" borderId="16" xfId="77" applyFont="1" applyFill="1" applyBorder="1"/>
    <xf numFmtId="0" fontId="70" fillId="0" borderId="16" xfId="0" applyFont="1" applyFill="1" applyBorder="1" applyAlignment="1" applyProtection="1">
      <alignment horizontal="left"/>
    </xf>
    <xf numFmtId="0" fontId="53" fillId="0" borderId="16" xfId="1199" applyFont="1" applyFill="1" applyBorder="1"/>
    <xf numFmtId="0" fontId="53" fillId="0" borderId="16" xfId="0" applyFont="1" applyFill="1" applyBorder="1"/>
    <xf numFmtId="0" fontId="53" fillId="0" borderId="18" xfId="0" applyFont="1" applyFill="1" applyBorder="1"/>
    <xf numFmtId="0" fontId="55" fillId="0" borderId="0" xfId="0" applyFont="1" applyAlignment="1">
      <alignment wrapText="1"/>
    </xf>
    <xf numFmtId="5" fontId="72" fillId="0" borderId="6" xfId="1199" applyNumberFormat="1" applyFont="1" applyBorder="1"/>
    <xf numFmtId="5" fontId="55" fillId="0" borderId="0" xfId="1199" applyNumberFormat="1" applyFont="1"/>
    <xf numFmtId="0" fontId="56" fillId="0" borderId="21" xfId="0" pivotButton="1" applyFont="1" applyBorder="1" applyAlignment="1">
      <alignment horizontal="center"/>
    </xf>
    <xf numFmtId="41" fontId="56" fillId="0" borderId="21" xfId="0" applyNumberFormat="1" applyFont="1" applyBorder="1" applyAlignment="1">
      <alignment horizontal="center" wrapText="1"/>
    </xf>
    <xf numFmtId="3" fontId="53" fillId="0" borderId="16" xfId="564" applyNumberFormat="1" applyFont="1" applyFill="1" applyBorder="1" applyAlignment="1">
      <alignment horizontal="right"/>
    </xf>
    <xf numFmtId="174" fontId="53" fillId="0" borderId="16" xfId="1201" applyNumberFormat="1" applyFont="1" applyBorder="1" applyAlignment="1">
      <alignment horizontal="right"/>
    </xf>
    <xf numFmtId="3" fontId="53" fillId="0" borderId="18" xfId="564" applyNumberFormat="1" applyFont="1" applyFill="1" applyBorder="1" applyAlignment="1">
      <alignment horizontal="right"/>
    </xf>
    <xf numFmtId="174" fontId="53" fillId="0" borderId="16" xfId="1" applyNumberFormat="1" applyFont="1" applyFill="1" applyBorder="1" applyAlignment="1">
      <alignment horizontal="right"/>
    </xf>
    <xf numFmtId="174" fontId="61" fillId="0" borderId="0" xfId="420" applyNumberFormat="1" applyFont="1" applyFill="1" applyBorder="1" applyAlignment="1">
      <alignment horizontal="right"/>
    </xf>
    <xf numFmtId="174" fontId="61" fillId="0" borderId="8" xfId="1201" applyNumberFormat="1" applyFont="1" applyFill="1" applyBorder="1" applyAlignment="1">
      <alignment horizontal="right"/>
    </xf>
    <xf numFmtId="174" fontId="61" fillId="0" borderId="0" xfId="1201" applyNumberFormat="1" applyFont="1" applyFill="1" applyBorder="1" applyAlignment="1">
      <alignment horizontal="right"/>
    </xf>
    <xf numFmtId="174" fontId="61" fillId="0" borderId="17" xfId="1199" applyNumberFormat="1" applyFont="1" applyFill="1" applyBorder="1" applyAlignment="1">
      <alignment horizontal="right"/>
    </xf>
    <xf numFmtId="0" fontId="61" fillId="0" borderId="8" xfId="1199" applyFont="1" applyBorder="1" applyAlignment="1">
      <alignment horizontal="right"/>
    </xf>
    <xf numFmtId="0" fontId="61" fillId="0" borderId="0" xfId="1199" applyFont="1" applyBorder="1" applyAlignment="1">
      <alignment horizontal="right"/>
    </xf>
    <xf numFmtId="174" fontId="53" fillId="0" borderId="17" xfId="1201" applyNumberFormat="1" applyFont="1" applyBorder="1" applyAlignment="1">
      <alignment horizontal="right"/>
    </xf>
    <xf numFmtId="174" fontId="61" fillId="0" borderId="19" xfId="1201" applyNumberFormat="1" applyFont="1" applyFill="1" applyBorder="1" applyAlignment="1">
      <alignment horizontal="right"/>
    </xf>
    <xf numFmtId="174" fontId="61" fillId="0" borderId="7" xfId="1201" applyNumberFormat="1" applyFont="1" applyFill="1" applyBorder="1" applyAlignment="1">
      <alignment horizontal="right"/>
    </xf>
    <xf numFmtId="174" fontId="61" fillId="0" borderId="20" xfId="1199" applyNumberFormat="1" applyFont="1" applyFill="1" applyBorder="1" applyAlignment="1">
      <alignment horizontal="right"/>
    </xf>
    <xf numFmtId="174" fontId="61" fillId="0" borderId="8" xfId="1" applyNumberFormat="1" applyFont="1" applyFill="1" applyBorder="1" applyAlignment="1">
      <alignment horizontal="right"/>
    </xf>
    <xf numFmtId="174" fontId="61" fillId="0" borderId="0" xfId="1" applyNumberFormat="1" applyFont="1" applyFill="1" applyBorder="1" applyAlignment="1">
      <alignment horizontal="right"/>
    </xf>
    <xf numFmtId="174" fontId="61" fillId="0" borderId="17" xfId="1" applyNumberFormat="1" applyFont="1" applyFill="1" applyBorder="1" applyAlignment="1">
      <alignment horizontal="right"/>
    </xf>
    <xf numFmtId="174" fontId="61" fillId="0" borderId="0" xfId="1201" applyNumberFormat="1" applyFont="1" applyFill="1" applyAlignment="1">
      <alignment horizontal="right"/>
    </xf>
    <xf numFmtId="174" fontId="61" fillId="0" borderId="0" xfId="1199" applyNumberFormat="1" applyFont="1" applyFill="1" applyAlignment="1">
      <alignment horizontal="right"/>
    </xf>
    <xf numFmtId="174" fontId="53" fillId="0" borderId="8" xfId="1199" applyNumberFormat="1" applyFont="1" applyBorder="1" applyAlignment="1">
      <alignment horizontal="right"/>
    </xf>
    <xf numFmtId="43" fontId="61" fillId="0" borderId="8" xfId="1201" applyFont="1" applyBorder="1" applyAlignment="1">
      <alignment horizontal="right"/>
    </xf>
    <xf numFmtId="174" fontId="53" fillId="0" borderId="19" xfId="1199" applyNumberFormat="1" applyFont="1" applyBorder="1" applyAlignment="1">
      <alignment horizontal="right"/>
    </xf>
    <xf numFmtId="174" fontId="53" fillId="0" borderId="8" xfId="1" applyNumberFormat="1" applyFont="1" applyBorder="1" applyAlignment="1">
      <alignment horizontal="right"/>
    </xf>
    <xf numFmtId="174" fontId="53" fillId="0" borderId="0" xfId="1199" applyNumberFormat="1" applyFont="1" applyFill="1" applyBorder="1" applyAlignment="1">
      <alignment horizontal="right"/>
    </xf>
    <xf numFmtId="174" fontId="61" fillId="0" borderId="16" xfId="1199" applyNumberFormat="1" applyFont="1" applyFill="1" applyBorder="1" applyAlignment="1">
      <alignment horizontal="right"/>
    </xf>
    <xf numFmtId="174" fontId="61" fillId="0" borderId="16" xfId="1201" applyNumberFormat="1" applyFont="1" applyFill="1" applyBorder="1" applyAlignment="1">
      <alignment horizontal="right"/>
    </xf>
    <xf numFmtId="174" fontId="61" fillId="0" borderId="16" xfId="1201" applyNumberFormat="1" applyFont="1" applyBorder="1" applyAlignment="1">
      <alignment horizontal="right"/>
    </xf>
    <xf numFmtId="174" fontId="61" fillId="0" borderId="18" xfId="1199" applyNumberFormat="1" applyFont="1" applyFill="1" applyBorder="1" applyAlignment="1">
      <alignment horizontal="right"/>
    </xf>
    <xf numFmtId="174" fontId="61" fillId="0" borderId="18" xfId="1201" applyNumberFormat="1" applyFont="1" applyFill="1" applyBorder="1" applyAlignment="1">
      <alignment horizontal="right"/>
    </xf>
    <xf numFmtId="174" fontId="61" fillId="0" borderId="16" xfId="1" applyNumberFormat="1" applyFont="1" applyFill="1" applyBorder="1" applyAlignment="1">
      <alignment horizontal="right"/>
    </xf>
    <xf numFmtId="0" fontId="61" fillId="0" borderId="0" xfId="1199" applyFont="1" applyFill="1" applyAlignment="1">
      <alignment horizontal="right"/>
    </xf>
    <xf numFmtId="37" fontId="69" fillId="0" borderId="0" xfId="1" applyNumberFormat="1" applyFont="1" applyAlignment="1">
      <alignment horizontal="right"/>
    </xf>
    <xf numFmtId="37" fontId="55" fillId="0" borderId="0" xfId="1" applyNumberFormat="1" applyFont="1" applyBorder="1" applyAlignment="1">
      <alignment horizontal="right"/>
    </xf>
    <xf numFmtId="0" fontId="55" fillId="0" borderId="0" xfId="0" applyFont="1" applyAlignment="1">
      <alignment horizontal="left" vertical="top"/>
    </xf>
    <xf numFmtId="174" fontId="69" fillId="0" borderId="8" xfId="564" applyNumberFormat="1" applyFont="1" applyFill="1" applyBorder="1" applyAlignment="1">
      <alignment horizontal="right"/>
    </xf>
    <xf numFmtId="174" fontId="69" fillId="0" borderId="17" xfId="0" applyNumberFormat="1" applyFont="1" applyFill="1" applyBorder="1" applyAlignment="1">
      <alignment horizontal="right"/>
    </xf>
    <xf numFmtId="174" fontId="69" fillId="0" borderId="8" xfId="1" applyNumberFormat="1" applyFont="1" applyBorder="1" applyAlignment="1">
      <alignment horizontal="right"/>
    </xf>
    <xf numFmtId="174" fontId="69" fillId="0" borderId="17" xfId="1" applyNumberFormat="1" applyFont="1" applyBorder="1" applyAlignment="1">
      <alignment horizontal="right"/>
    </xf>
    <xf numFmtId="174" fontId="69" fillId="0" borderId="0" xfId="420" applyNumberFormat="1" applyFont="1" applyFill="1" applyBorder="1" applyAlignment="1">
      <alignment horizontal="right"/>
    </xf>
    <xf numFmtId="174" fontId="69" fillId="0" borderId="0" xfId="0" applyNumberFormat="1" applyFont="1" applyFill="1" applyAlignment="1">
      <alignment horizontal="right"/>
    </xf>
    <xf numFmtId="174" fontId="69" fillId="0" borderId="0" xfId="0" applyNumberFormat="1" applyFont="1" applyBorder="1" applyAlignment="1">
      <alignment horizontal="right"/>
    </xf>
    <xf numFmtId="37" fontId="69" fillId="0" borderId="8" xfId="564" applyNumberFormat="1" applyFont="1" applyFill="1" applyBorder="1" applyAlignment="1">
      <alignment horizontal="right"/>
    </xf>
    <xf numFmtId="37" fontId="69" fillId="0" borderId="17" xfId="0" applyNumberFormat="1" applyFont="1" applyFill="1" applyBorder="1" applyAlignment="1">
      <alignment horizontal="right"/>
    </xf>
    <xf numFmtId="37" fontId="69" fillId="0" borderId="8" xfId="1" applyNumberFormat="1" applyFont="1" applyBorder="1" applyAlignment="1">
      <alignment horizontal="right"/>
    </xf>
    <xf numFmtId="37" fontId="69" fillId="0" borderId="17" xfId="1" applyNumberFormat="1" applyFont="1" applyBorder="1" applyAlignment="1">
      <alignment horizontal="right"/>
    </xf>
    <xf numFmtId="37" fontId="69" fillId="0" borderId="0" xfId="1" applyNumberFormat="1" applyFont="1" applyBorder="1" applyAlignment="1">
      <alignment horizontal="right"/>
    </xf>
    <xf numFmtId="37" fontId="69" fillId="0" borderId="0" xfId="564" applyNumberFormat="1" applyFont="1" applyFill="1" applyBorder="1" applyAlignment="1">
      <alignment horizontal="right"/>
    </xf>
    <xf numFmtId="37" fontId="69" fillId="0" borderId="0" xfId="0" applyNumberFormat="1" applyFont="1" applyAlignment="1">
      <alignment horizontal="right"/>
    </xf>
    <xf numFmtId="37" fontId="69" fillId="0" borderId="17" xfId="0" applyNumberFormat="1" applyFont="1" applyBorder="1" applyAlignment="1">
      <alignment horizontal="right"/>
    </xf>
    <xf numFmtId="37" fontId="69" fillId="0" borderId="0" xfId="0" applyNumberFormat="1" applyFont="1" applyBorder="1" applyAlignment="1">
      <alignment horizontal="right"/>
    </xf>
    <xf numFmtId="37" fontId="69" fillId="0" borderId="19" xfId="564" applyNumberFormat="1" applyFont="1" applyFill="1" applyBorder="1" applyAlignment="1">
      <alignment horizontal="right"/>
    </xf>
    <xf numFmtId="37" fontId="69" fillId="0" borderId="20" xfId="0" applyNumberFormat="1" applyFont="1" applyFill="1" applyBorder="1" applyAlignment="1">
      <alignment horizontal="right"/>
    </xf>
    <xf numFmtId="37" fontId="69" fillId="0" borderId="7" xfId="1" applyNumberFormat="1" applyFont="1" applyBorder="1" applyAlignment="1">
      <alignment horizontal="right"/>
    </xf>
    <xf numFmtId="37" fontId="69" fillId="0" borderId="20" xfId="1" applyNumberFormat="1" applyFont="1" applyBorder="1" applyAlignment="1">
      <alignment horizontal="right"/>
    </xf>
    <xf numFmtId="174" fontId="69" fillId="0" borderId="0" xfId="0" applyNumberFormat="1" applyFont="1" applyAlignment="1">
      <alignment horizontal="right"/>
    </xf>
    <xf numFmtId="37" fontId="69" fillId="0" borderId="19" xfId="1" applyNumberFormat="1" applyFont="1" applyBorder="1" applyAlignment="1">
      <alignment horizontal="right"/>
    </xf>
    <xf numFmtId="37" fontId="33" fillId="0" borderId="13" xfId="586" applyNumberFormat="1" applyFont="1" applyFill="1" applyBorder="1" applyAlignment="1" applyProtection="1">
      <alignment horizontal="center"/>
    </xf>
    <xf numFmtId="37" fontId="33" fillId="0" borderId="14" xfId="586" applyNumberFormat="1" applyFont="1" applyFill="1" applyBorder="1" applyAlignment="1" applyProtection="1">
      <alignment horizontal="center"/>
    </xf>
    <xf numFmtId="176" fontId="33" fillId="0" borderId="15" xfId="586" applyNumberFormat="1" applyFont="1" applyFill="1" applyBorder="1" applyAlignment="1" applyProtection="1">
      <alignment horizontal="center"/>
    </xf>
    <xf numFmtId="1" fontId="33" fillId="0" borderId="16" xfId="514" applyFont="1" applyFill="1" applyBorder="1" applyAlignment="1">
      <alignment horizontal="center"/>
    </xf>
    <xf numFmtId="37" fontId="33" fillId="0" borderId="8" xfId="586" applyNumberFormat="1" applyFont="1" applyFill="1" applyBorder="1" applyAlignment="1" applyProtection="1">
      <alignment horizontal="center"/>
    </xf>
    <xf numFmtId="176" fontId="33" fillId="0" borderId="17" xfId="586" applyNumberFormat="1" applyFont="1" applyFill="1" applyBorder="1" applyAlignment="1" applyProtection="1">
      <alignment horizontal="center"/>
    </xf>
    <xf numFmtId="37" fontId="33" fillId="0" borderId="18" xfId="586" applyNumberFormat="1" applyFont="1" applyFill="1" applyBorder="1" applyAlignment="1" applyProtection="1">
      <alignment horizontal="center"/>
    </xf>
    <xf numFmtId="37" fontId="33" fillId="0" borderId="19" xfId="586" applyNumberFormat="1" applyFont="1" applyFill="1" applyBorder="1" applyAlignment="1" applyProtection="1">
      <alignment horizontal="center"/>
    </xf>
    <xf numFmtId="0" fontId="33" fillId="0" borderId="0" xfId="603" applyNumberFormat="1" applyFont="1"/>
    <xf numFmtId="0" fontId="33" fillId="0" borderId="0" xfId="512" applyNumberFormat="1" applyFont="1"/>
    <xf numFmtId="0" fontId="33" fillId="0" borderId="0" xfId="603" applyNumberFormat="1" applyFont="1" applyFill="1" applyAlignment="1">
      <alignment horizontal="center"/>
    </xf>
    <xf numFmtId="0" fontId="33" fillId="0" borderId="0" xfId="603" applyNumberFormat="1" applyFont="1" applyFill="1"/>
    <xf numFmtId="0" fontId="33" fillId="0" borderId="7" xfId="603" applyNumberFormat="1" applyFont="1" applyFill="1" applyBorder="1"/>
    <xf numFmtId="176" fontId="33" fillId="0" borderId="20" xfId="586" quotePrefix="1" applyNumberFormat="1" applyFont="1" applyFill="1" applyBorder="1" applyAlignment="1" applyProtection="1">
      <alignment horizontal="center"/>
      <protection locked="0"/>
    </xf>
    <xf numFmtId="37" fontId="55" fillId="0" borderId="0" xfId="0" applyNumberFormat="1" applyFont="1" applyAlignment="1">
      <alignment horizontal="right"/>
    </xf>
    <xf numFmtId="5" fontId="60" fillId="0" borderId="0" xfId="1971" applyNumberFormat="1" applyFont="1" applyFill="1" applyBorder="1" applyAlignment="1">
      <alignment horizontal="right"/>
    </xf>
    <xf numFmtId="181" fontId="55" fillId="0" borderId="0" xfId="1" applyNumberFormat="1" applyFont="1" applyAlignment="1">
      <alignment horizontal="right"/>
    </xf>
    <xf numFmtId="42" fontId="56" fillId="0" borderId="6" xfId="1" applyNumberFormat="1" applyFont="1" applyBorder="1" applyAlignment="1">
      <alignment horizontal="right"/>
    </xf>
    <xf numFmtId="180" fontId="55" fillId="0" borderId="0" xfId="1971" applyNumberFormat="1" applyFont="1"/>
    <xf numFmtId="180" fontId="69" fillId="0" borderId="0" xfId="1971" applyNumberFormat="1" applyFont="1" applyAlignment="1">
      <alignment horizontal="right"/>
    </xf>
    <xf numFmtId="180" fontId="60" fillId="0" borderId="6" xfId="1971" applyNumberFormat="1" applyFont="1" applyFill="1" applyBorder="1" applyAlignment="1">
      <alignment horizontal="right"/>
    </xf>
    <xf numFmtId="180" fontId="55" fillId="0" borderId="0" xfId="1971" applyNumberFormat="1" applyFont="1" applyAlignment="1">
      <alignment horizontal="right"/>
    </xf>
    <xf numFmtId="180" fontId="55" fillId="0" borderId="0" xfId="1971" applyNumberFormat="1" applyFont="1" applyBorder="1" applyAlignment="1">
      <alignment horizontal="right"/>
    </xf>
    <xf numFmtId="180" fontId="69" fillId="0" borderId="14" xfId="1971" applyNumberFormat="1" applyFont="1" applyFill="1" applyBorder="1" applyAlignment="1">
      <alignment horizontal="right"/>
    </xf>
    <xf numFmtId="180" fontId="69" fillId="0" borderId="15" xfId="1971" applyNumberFormat="1" applyFont="1" applyFill="1" applyBorder="1" applyAlignment="1">
      <alignment horizontal="right"/>
    </xf>
    <xf numFmtId="180" fontId="69" fillId="0" borderId="14" xfId="1971" applyNumberFormat="1" applyFont="1" applyBorder="1" applyAlignment="1">
      <alignment horizontal="right"/>
    </xf>
    <xf numFmtId="180" fontId="69" fillId="0" borderId="15" xfId="1971" applyNumberFormat="1" applyFont="1" applyBorder="1" applyAlignment="1">
      <alignment horizontal="right"/>
    </xf>
    <xf numFmtId="180" fontId="60" fillId="0" borderId="6" xfId="1971" applyNumberFormat="1" applyFont="1" applyBorder="1" applyAlignment="1">
      <alignment horizontal="right"/>
    </xf>
    <xf numFmtId="180" fontId="69" fillId="0" borderId="0" xfId="1971" applyNumberFormat="1" applyFont="1"/>
    <xf numFmtId="180" fontId="53" fillId="0" borderId="16" xfId="1971" applyNumberFormat="1" applyFont="1" applyFill="1" applyBorder="1" applyAlignment="1">
      <alignment horizontal="right"/>
    </xf>
    <xf numFmtId="180" fontId="61" fillId="0" borderId="8" xfId="1971" applyNumberFormat="1" applyFont="1" applyFill="1" applyBorder="1" applyAlignment="1">
      <alignment horizontal="right"/>
    </xf>
    <xf numFmtId="180" fontId="61" fillId="0" borderId="0" xfId="1971" applyNumberFormat="1" applyFont="1" applyFill="1" applyBorder="1" applyAlignment="1">
      <alignment horizontal="right"/>
    </xf>
    <xf numFmtId="180" fontId="61" fillId="0" borderId="17" xfId="1971" applyNumberFormat="1" applyFont="1" applyFill="1" applyBorder="1" applyAlignment="1">
      <alignment horizontal="right"/>
    </xf>
    <xf numFmtId="180" fontId="53" fillId="0" borderId="14" xfId="1971" applyNumberFormat="1" applyFont="1" applyBorder="1" applyAlignment="1">
      <alignment horizontal="right"/>
    </xf>
    <xf numFmtId="180" fontId="61" fillId="0" borderId="15" xfId="1971" applyNumberFormat="1" applyFont="1" applyFill="1" applyBorder="1" applyAlignment="1">
      <alignment horizontal="right"/>
    </xf>
    <xf numFmtId="180" fontId="61" fillId="0" borderId="16" xfId="1971" applyNumberFormat="1" applyFont="1" applyFill="1" applyBorder="1" applyAlignment="1">
      <alignment horizontal="right"/>
    </xf>
    <xf numFmtId="180" fontId="72" fillId="0" borderId="6" xfId="1971" applyNumberFormat="1" applyFont="1" applyBorder="1" applyAlignment="1">
      <alignment horizontal="right"/>
    </xf>
    <xf numFmtId="180" fontId="56" fillId="0" borderId="6" xfId="1971" applyNumberFormat="1" applyFont="1" applyBorder="1" applyAlignment="1">
      <alignment horizontal="right"/>
    </xf>
    <xf numFmtId="0" fontId="58" fillId="0" borderId="0" xfId="0" applyFont="1" applyAlignment="1">
      <alignment horizontal="left"/>
    </xf>
    <xf numFmtId="0" fontId="79" fillId="0" borderId="0" xfId="0" applyFont="1"/>
    <xf numFmtId="0" fontId="61" fillId="0" borderId="0" xfId="0" quotePrefix="1" applyFont="1"/>
    <xf numFmtId="0" fontId="61" fillId="0" borderId="0" xfId="0" applyFont="1"/>
    <xf numFmtId="0" fontId="62" fillId="0" borderId="0" xfId="0" applyFont="1" applyAlignment="1">
      <alignment horizontal="left"/>
    </xf>
    <xf numFmtId="37" fontId="55" fillId="0" borderId="0" xfId="0" applyNumberFormat="1" applyFont="1" applyBorder="1"/>
    <xf numFmtId="0" fontId="61" fillId="0" borderId="0" xfId="0" applyFont="1" applyAlignment="1">
      <alignment horizontal="left" wrapText="1"/>
    </xf>
    <xf numFmtId="0" fontId="60" fillId="0" borderId="10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78" fillId="0" borderId="0" xfId="603" applyNumberFormat="1" applyFont="1" applyFill="1" applyAlignment="1">
      <alignment horizontal="center"/>
    </xf>
    <xf numFmtId="0" fontId="61" fillId="0" borderId="10" xfId="1199" applyFont="1" applyBorder="1" applyAlignment="1">
      <alignment horizontal="center"/>
    </xf>
    <xf numFmtId="0" fontId="61" fillId="0" borderId="12" xfId="1199" applyFont="1" applyBorder="1" applyAlignment="1">
      <alignment horizontal="center"/>
    </xf>
    <xf numFmtId="0" fontId="61" fillId="0" borderId="11" xfId="1199" applyFont="1" applyBorder="1" applyAlignment="1">
      <alignment horizontal="center"/>
    </xf>
    <xf numFmtId="0" fontId="53" fillId="0" borderId="10" xfId="1199" applyFont="1" applyBorder="1" applyAlignment="1">
      <alignment horizontal="center"/>
    </xf>
    <xf numFmtId="0" fontId="53" fillId="0" borderId="11" xfId="1199" applyFont="1" applyBorder="1" applyAlignment="1">
      <alignment horizontal="center"/>
    </xf>
    <xf numFmtId="0" fontId="53" fillId="0" borderId="12" xfId="1199" applyFont="1" applyBorder="1" applyAlignment="1">
      <alignment horizontal="center"/>
    </xf>
    <xf numFmtId="0" fontId="56" fillId="0" borderId="0" xfId="0" applyFont="1" applyAlignment="1">
      <alignment horizontal="center" wrapText="1"/>
    </xf>
    <xf numFmtId="0" fontId="80" fillId="0" borderId="0" xfId="0" applyFont="1"/>
  </cellXfs>
  <cellStyles count="1972">
    <cellStyle name="_x0013_" xfId="13"/>
    <cellStyle name="_x0013_ 2" xfId="14"/>
    <cellStyle name="??_HB_diagram-HHH" xfId="15"/>
    <cellStyle name="_x0013__Ocotillo" xfId="16"/>
    <cellStyle name="Bad 2" xfId="17"/>
    <cellStyle name="Check Cell 2" xfId="18"/>
    <cellStyle name="Check Cell 3" xfId="19"/>
    <cellStyle name="Check Cell 3 2" xfId="20"/>
    <cellStyle name="Check Cell 3 3" xfId="21"/>
    <cellStyle name="Comma" xfId="1" builtinId="3"/>
    <cellStyle name="Comma  - Style1" xfId="22"/>
    <cellStyle name="Comma  - Style2" xfId="23"/>
    <cellStyle name="Comma  - Style3" xfId="24"/>
    <cellStyle name="Comma  - Style4" xfId="25"/>
    <cellStyle name="Comma  - Style5" xfId="26"/>
    <cellStyle name="Comma  - Style6" xfId="27"/>
    <cellStyle name="Comma  - Style7" xfId="28"/>
    <cellStyle name="Comma  - Style8" xfId="29"/>
    <cellStyle name="Comma [0] 2" xfId="864"/>
    <cellStyle name="Comma [0] 2 2" xfId="865"/>
    <cellStyle name="Comma [0] 2 2 2" xfId="1340"/>
    <cellStyle name="Comma [0] 2 2 2 2" xfId="1849"/>
    <cellStyle name="Comma [0] 2 2 3" xfId="1596"/>
    <cellStyle name="Comma [0] 2 3" xfId="1339"/>
    <cellStyle name="Comma [0] 2 3 2" xfId="1848"/>
    <cellStyle name="Comma [0] 2 4" xfId="1595"/>
    <cellStyle name="Comma 10" xfId="221"/>
    <cellStyle name="Comma 10 2" xfId="749"/>
    <cellStyle name="Comma 10 2 2" xfId="978"/>
    <cellStyle name="Comma 10 2 2 2" xfId="1431"/>
    <cellStyle name="Comma 10 2 2 2 2" xfId="1940"/>
    <cellStyle name="Comma 10 2 2 3" xfId="1687"/>
    <cellStyle name="Comma 10 2 3" xfId="903"/>
    <cellStyle name="Comma 10 2 3 2" xfId="1356"/>
    <cellStyle name="Comma 10 2 3 2 2" xfId="1865"/>
    <cellStyle name="Comma 10 2 3 3" xfId="1612"/>
    <cellStyle name="Comma 10 2 4" xfId="1269"/>
    <cellStyle name="Comma 10 2 4 2" xfId="1778"/>
    <cellStyle name="Comma 10 2 5" xfId="1525"/>
    <cellStyle name="Comma 10 3" xfId="855"/>
    <cellStyle name="Comma 10 3 2" xfId="1334"/>
    <cellStyle name="Comma 10 3 2 2" xfId="1843"/>
    <cellStyle name="Comma 10 3 3" xfId="1590"/>
    <cellStyle name="Comma 10 4" xfId="866"/>
    <cellStyle name="Comma 10 5" xfId="927"/>
    <cellStyle name="Comma 10 5 2" xfId="1380"/>
    <cellStyle name="Comma 10 5 2 2" xfId="1889"/>
    <cellStyle name="Comma 10 5 3" xfId="1636"/>
    <cellStyle name="Comma 10 6" xfId="571"/>
    <cellStyle name="Comma 10 6 2" xfId="1219"/>
    <cellStyle name="Comma 10 6 2 2" xfId="1729"/>
    <cellStyle name="Comma 10 6 3" xfId="1476"/>
    <cellStyle name="Comma 100" xfId="1018"/>
    <cellStyle name="Comma 101" xfId="1020"/>
    <cellStyle name="Comma 102" xfId="1022"/>
    <cellStyle name="Comma 103" xfId="1023"/>
    <cellStyle name="Comma 104" xfId="1006"/>
    <cellStyle name="Comma 105" xfId="1027"/>
    <cellStyle name="Comma 106" xfId="1029"/>
    <cellStyle name="Comma 107" xfId="1031"/>
    <cellStyle name="Comma 108" xfId="1033"/>
    <cellStyle name="Comma 109" xfId="1035"/>
    <cellStyle name="Comma 11" xfId="310"/>
    <cellStyle name="Comma 11 2" xfId="885"/>
    <cellStyle name="Comma 11 3" xfId="672"/>
    <cellStyle name="Comma 110" xfId="1037"/>
    <cellStyle name="Comma 111" xfId="1039"/>
    <cellStyle name="Comma 112" xfId="1041"/>
    <cellStyle name="Comma 113" xfId="1043"/>
    <cellStyle name="Comma 114" xfId="1045"/>
    <cellStyle name="Comma 115" xfId="1047"/>
    <cellStyle name="Comma 116" xfId="1049"/>
    <cellStyle name="Comma 117" xfId="1051"/>
    <cellStyle name="Comma 118" xfId="1053"/>
    <cellStyle name="Comma 119" xfId="1055"/>
    <cellStyle name="Comma 12" xfId="315"/>
    <cellStyle name="Comma 12 2" xfId="772"/>
    <cellStyle name="Comma 12 3" xfId="1213"/>
    <cellStyle name="Comma 12 3 2" xfId="1725"/>
    <cellStyle name="Comma 12 4" xfId="1472"/>
    <cellStyle name="Comma 120" xfId="1057"/>
    <cellStyle name="Comma 121" xfId="1059"/>
    <cellStyle name="Comma 122" xfId="1061"/>
    <cellStyle name="Comma 123" xfId="1063"/>
    <cellStyle name="Comma 124" xfId="1065"/>
    <cellStyle name="Comma 125" xfId="1066"/>
    <cellStyle name="Comma 126" xfId="1068"/>
    <cellStyle name="Comma 127" xfId="1072"/>
    <cellStyle name="Comma 128" xfId="1074"/>
    <cellStyle name="Comma 129" xfId="1076"/>
    <cellStyle name="Comma 13" xfId="799"/>
    <cellStyle name="Comma 130" xfId="1078"/>
    <cellStyle name="Comma 131" xfId="1080"/>
    <cellStyle name="Comma 132" xfId="1082"/>
    <cellStyle name="Comma 133" xfId="1084"/>
    <cellStyle name="Comma 134" xfId="1086"/>
    <cellStyle name="Comma 135" xfId="1088"/>
    <cellStyle name="Comma 136" xfId="1090"/>
    <cellStyle name="Comma 137" xfId="1091"/>
    <cellStyle name="Comma 138" xfId="1070"/>
    <cellStyle name="Comma 139" xfId="1094"/>
    <cellStyle name="Comma 14" xfId="775"/>
    <cellStyle name="Comma 140" xfId="1096"/>
    <cellStyle name="Comma 141" xfId="3"/>
    <cellStyle name="Comma 141 2" xfId="1203"/>
    <cellStyle name="Comma 141 2 2" xfId="1719"/>
    <cellStyle name="Comma 141 3" xfId="1466"/>
    <cellStyle name="Comma 142" xfId="1171"/>
    <cellStyle name="Comma 142 2" xfId="1206"/>
    <cellStyle name="Comma 143" xfId="1175"/>
    <cellStyle name="Comma 143 2" xfId="1210"/>
    <cellStyle name="Comma 144" xfId="1178"/>
    <cellStyle name="Comma 144 2" xfId="1207"/>
    <cellStyle name="Comma 145" xfId="1180"/>
    <cellStyle name="Comma 145 2" xfId="1215"/>
    <cellStyle name="Comma 146" xfId="1176"/>
    <cellStyle name="Comma 146 2" xfId="1464"/>
    <cellStyle name="Comma 147" xfId="1184"/>
    <cellStyle name="Comma 147 2" xfId="1217"/>
    <cellStyle name="Comma 148" xfId="1183"/>
    <cellStyle name="Comma 148 2" xfId="1454"/>
    <cellStyle name="Comma 149" xfId="1187"/>
    <cellStyle name="Comma 149 2" xfId="1456"/>
    <cellStyle name="Comma 149 2 2" xfId="1964"/>
    <cellStyle name="Comma 149 3" xfId="1711"/>
    <cellStyle name="Comma 15" xfId="798"/>
    <cellStyle name="Comma 150" xfId="1189"/>
    <cellStyle name="Comma 150 2" xfId="1458"/>
    <cellStyle name="Comma 150 2 2" xfId="1966"/>
    <cellStyle name="Comma 150 3" xfId="1713"/>
    <cellStyle name="Comma 151" xfId="1201"/>
    <cellStyle name="Comma 151 2" xfId="1462"/>
    <cellStyle name="Comma 151 2 2" xfId="1970"/>
    <cellStyle name="Comma 151 3" xfId="1717"/>
    <cellStyle name="Comma 16" xfId="800"/>
    <cellStyle name="Comma 17" xfId="797"/>
    <cellStyle name="Comma 18" xfId="776"/>
    <cellStyle name="Comma 19" xfId="773"/>
    <cellStyle name="Comma 2" xfId="30"/>
    <cellStyle name="Comma 2 2" xfId="31"/>
    <cellStyle name="Comma 2 2 2" xfId="298"/>
    <cellStyle name="Comma 2 2 3" xfId="272"/>
    <cellStyle name="Comma 2 2 3 2" xfId="625"/>
    <cellStyle name="Comma 2 2 4" xfId="323"/>
    <cellStyle name="Comma 2 2 4 2" xfId="670"/>
    <cellStyle name="Comma 2 2 4 3" xfId="1162"/>
    <cellStyle name="Comma 2 2 5" xfId="420"/>
    <cellStyle name="Comma 2 2 6" xfId="572"/>
    <cellStyle name="Comma 2 3" xfId="270"/>
    <cellStyle name="Comma 2 3 2" xfId="515"/>
    <cellStyle name="Comma 2 3 3" xfId="579"/>
    <cellStyle name="Comma 2 4" xfId="516"/>
    <cellStyle name="Comma 2 4 2" xfId="626"/>
    <cellStyle name="Comma 2 4 3" xfId="867"/>
    <cellStyle name="Comma 2 5" xfId="517"/>
    <cellStyle name="Comma 2 6" xfId="627"/>
    <cellStyle name="Comma 20" xfId="777"/>
    <cellStyle name="Comma 21" xfId="795"/>
    <cellStyle name="Comma 22" xfId="779"/>
    <cellStyle name="Comma 23" xfId="793"/>
    <cellStyle name="Comma 24" xfId="782"/>
    <cellStyle name="Comma 25" xfId="792"/>
    <cellStyle name="Comma 26" xfId="783"/>
    <cellStyle name="Comma 27" xfId="791"/>
    <cellStyle name="Comma 28" xfId="784"/>
    <cellStyle name="Comma 29" xfId="805"/>
    <cellStyle name="Comma 3" xfId="32"/>
    <cellStyle name="Comma 3 10" xfId="223"/>
    <cellStyle name="Comma 3 10 2" xfId="679"/>
    <cellStyle name="Comma 3 11" xfId="324"/>
    <cellStyle name="Comma 3 11 2" xfId="1146"/>
    <cellStyle name="Comma 3 12" xfId="421"/>
    <cellStyle name="Comma 3 13" xfId="568"/>
    <cellStyle name="Comma 3 2" xfId="33"/>
    <cellStyle name="Comma 3 2 2" xfId="299"/>
    <cellStyle name="Comma 3 2 2 2" xfId="868"/>
    <cellStyle name="Comma 3 2 2 3" xfId="680"/>
    <cellStyle name="Comma 3 2 3" xfId="325"/>
    <cellStyle name="Comma 3 2 3 2" xfId="1123"/>
    <cellStyle name="Comma 3 2 4" xfId="422"/>
    <cellStyle name="Comma 3 3" xfId="34"/>
    <cellStyle name="Comma 3 3 2" xfId="277"/>
    <cellStyle name="Comma 3 3 2 2" xfId="629"/>
    <cellStyle name="Comma 3 3 2 2 2" xfId="691"/>
    <cellStyle name="Comma 3 3 2 2 2 2" xfId="963"/>
    <cellStyle name="Comma 3 3 2 2 2 2 2" xfId="1416"/>
    <cellStyle name="Comma 3 3 2 2 2 2 2 2" xfId="1925"/>
    <cellStyle name="Comma 3 3 2 2 2 2 3" xfId="1672"/>
    <cellStyle name="Comma 3 3 2 2 2 3" xfId="888"/>
    <cellStyle name="Comma 3 3 2 2 2 3 2" xfId="1341"/>
    <cellStyle name="Comma 3 3 2 2 2 3 2 2" xfId="1850"/>
    <cellStyle name="Comma 3 3 2 2 2 3 3" xfId="1597"/>
    <cellStyle name="Comma 3 3 2 2 2 4" xfId="1254"/>
    <cellStyle name="Comma 3 3 2 2 2 4 2" xfId="1763"/>
    <cellStyle name="Comma 3 3 2 2 2 5" xfId="1510"/>
    <cellStyle name="Comma 3 3 2 2 3" xfId="840"/>
    <cellStyle name="Comma 3 3 2 2 3 2" xfId="1320"/>
    <cellStyle name="Comma 3 3 2 2 3 2 2" xfId="1829"/>
    <cellStyle name="Comma 3 3 2 2 3 3" xfId="1576"/>
    <cellStyle name="Comma 3 3 2 2 4" xfId="953"/>
    <cellStyle name="Comma 3 3 2 2 4 2" xfId="1406"/>
    <cellStyle name="Comma 3 3 2 2 4 2 2" xfId="1915"/>
    <cellStyle name="Comma 3 3 2 2 4 3" xfId="1662"/>
    <cellStyle name="Comma 3 3 2 2 5" xfId="1244"/>
    <cellStyle name="Comma 3 3 2 2 5 2" xfId="1753"/>
    <cellStyle name="Comma 3 3 2 2 6" xfId="1500"/>
    <cellStyle name="Comma 3 3 2 3" xfId="620"/>
    <cellStyle name="Comma 3 3 2 3 2" xfId="753"/>
    <cellStyle name="Comma 3 3 2 3 2 2" xfId="982"/>
    <cellStyle name="Comma 3 3 2 3 2 2 2" xfId="1435"/>
    <cellStyle name="Comma 3 3 2 3 2 2 2 2" xfId="1944"/>
    <cellStyle name="Comma 3 3 2 3 2 2 3" xfId="1691"/>
    <cellStyle name="Comma 3 3 2 3 2 3" xfId="907"/>
    <cellStyle name="Comma 3 3 2 3 2 3 2" xfId="1360"/>
    <cellStyle name="Comma 3 3 2 3 2 3 2 2" xfId="1869"/>
    <cellStyle name="Comma 3 3 2 3 2 3 3" xfId="1616"/>
    <cellStyle name="Comma 3 3 2 3 2 4" xfId="1273"/>
    <cellStyle name="Comma 3 3 2 3 2 4 2" xfId="1782"/>
    <cellStyle name="Comma 3 3 2 3 2 5" xfId="1529"/>
    <cellStyle name="Comma 3 3 2 3 3" xfId="834"/>
    <cellStyle name="Comma 3 3 2 3 3 2" xfId="1314"/>
    <cellStyle name="Comma 3 3 2 3 3 2 2" xfId="1823"/>
    <cellStyle name="Comma 3 3 2 3 3 3" xfId="1570"/>
    <cellStyle name="Comma 3 3 2 3 4" xfId="947"/>
    <cellStyle name="Comma 3 3 2 3 4 2" xfId="1400"/>
    <cellStyle name="Comma 3 3 2 3 4 2 2" xfId="1909"/>
    <cellStyle name="Comma 3 3 2 3 4 3" xfId="1656"/>
    <cellStyle name="Comma 3 3 2 3 5" xfId="1238"/>
    <cellStyle name="Comma 3 3 2 3 5 2" xfId="1747"/>
    <cellStyle name="Comma 3 3 2 3 6" xfId="1494"/>
    <cellStyle name="Comma 3 3 2 4" xfId="767"/>
    <cellStyle name="Comma 3 3 2 4 2" xfId="996"/>
    <cellStyle name="Comma 3 3 2 4 2 2" xfId="1449"/>
    <cellStyle name="Comma 3 3 2 4 2 2 2" xfId="1958"/>
    <cellStyle name="Comma 3 3 2 4 2 3" xfId="1705"/>
    <cellStyle name="Comma 3 3 2 4 3" xfId="921"/>
    <cellStyle name="Comma 3 3 2 4 3 2" xfId="1374"/>
    <cellStyle name="Comma 3 3 2 4 3 2 2" xfId="1883"/>
    <cellStyle name="Comma 3 3 2 4 3 3" xfId="1630"/>
    <cellStyle name="Comma 3 3 2 4 4" xfId="1287"/>
    <cellStyle name="Comma 3 3 2 4 4 2" xfId="1796"/>
    <cellStyle name="Comma 3 3 2 4 5" xfId="1543"/>
    <cellStyle name="Comma 3 3 2 5" xfId="822"/>
    <cellStyle name="Comma 3 3 2 5 2" xfId="1302"/>
    <cellStyle name="Comma 3 3 2 5 2 2" xfId="1811"/>
    <cellStyle name="Comma 3 3 2 5 3" xfId="1558"/>
    <cellStyle name="Comma 3 3 2 6" xfId="935"/>
    <cellStyle name="Comma 3 3 2 6 2" xfId="1388"/>
    <cellStyle name="Comma 3 3 2 6 2 2" xfId="1897"/>
    <cellStyle name="Comma 3 3 2 6 3" xfId="1644"/>
    <cellStyle name="Comma 3 3 2 7" xfId="606"/>
    <cellStyle name="Comma 3 3 2 7 2" xfId="1227"/>
    <cellStyle name="Comma 3 3 2 7 2 2" xfId="1736"/>
    <cellStyle name="Comma 3 3 2 7 3" xfId="1483"/>
    <cellStyle name="Comma 3 3 3" xfId="326"/>
    <cellStyle name="Comma 3 3 3 2" xfId="743"/>
    <cellStyle name="Comma 3 3 3 2 2" xfId="972"/>
    <cellStyle name="Comma 3 3 3 2 2 2" xfId="1425"/>
    <cellStyle name="Comma 3 3 3 2 2 2 2" xfId="1934"/>
    <cellStyle name="Comma 3 3 3 2 2 3" xfId="1681"/>
    <cellStyle name="Comma 3 3 3 2 3" xfId="897"/>
    <cellStyle name="Comma 3 3 3 2 3 2" xfId="1350"/>
    <cellStyle name="Comma 3 3 3 2 3 2 2" xfId="1859"/>
    <cellStyle name="Comma 3 3 3 2 3 3" xfId="1606"/>
    <cellStyle name="Comma 3 3 3 2 4" xfId="1263"/>
    <cellStyle name="Comma 3 3 3 2 4 2" xfId="1772"/>
    <cellStyle name="Comma 3 3 3 2 5" xfId="1519"/>
    <cellStyle name="Comma 3 3 3 3" xfId="839"/>
    <cellStyle name="Comma 3 3 3 3 2" xfId="1319"/>
    <cellStyle name="Comma 3 3 3 3 2 2" xfId="1828"/>
    <cellStyle name="Comma 3 3 3 3 3" xfId="1575"/>
    <cellStyle name="Comma 3 3 3 4" xfId="952"/>
    <cellStyle name="Comma 3 3 3 4 2" xfId="1405"/>
    <cellStyle name="Comma 3 3 3 4 2 2" xfId="1914"/>
    <cellStyle name="Comma 3 3 3 4 3" xfId="1661"/>
    <cellStyle name="Comma 3 3 3 5" xfId="628"/>
    <cellStyle name="Comma 3 3 3 5 2" xfId="1243"/>
    <cellStyle name="Comma 3 3 3 5 2 2" xfId="1752"/>
    <cellStyle name="Comma 3 3 3 5 3" xfId="1499"/>
    <cellStyle name="Comma 3 3 3 6" xfId="1159"/>
    <cellStyle name="Comma 3 3 4" xfId="423"/>
    <cellStyle name="Comma 3 3 4 2" xfId="737"/>
    <cellStyle name="Comma 3 3 4 2 2" xfId="966"/>
    <cellStyle name="Comma 3 3 4 2 2 2" xfId="1419"/>
    <cellStyle name="Comma 3 3 4 2 2 2 2" xfId="1928"/>
    <cellStyle name="Comma 3 3 4 2 2 3" xfId="1675"/>
    <cellStyle name="Comma 3 3 4 2 3" xfId="891"/>
    <cellStyle name="Comma 3 3 4 2 3 2" xfId="1344"/>
    <cellStyle name="Comma 3 3 4 2 3 2 2" xfId="1853"/>
    <cellStyle name="Comma 3 3 4 2 3 3" xfId="1600"/>
    <cellStyle name="Comma 3 3 4 2 4" xfId="1257"/>
    <cellStyle name="Comma 3 3 4 2 4 2" xfId="1766"/>
    <cellStyle name="Comma 3 3 4 2 5" xfId="1513"/>
    <cellStyle name="Comma 3 3 4 3" xfId="828"/>
    <cellStyle name="Comma 3 3 4 3 2" xfId="1308"/>
    <cellStyle name="Comma 3 3 4 3 2 2" xfId="1817"/>
    <cellStyle name="Comma 3 3 4 3 3" xfId="1564"/>
    <cellStyle name="Comma 3 3 4 4" xfId="941"/>
    <cellStyle name="Comma 3 3 4 4 2" xfId="1394"/>
    <cellStyle name="Comma 3 3 4 4 2 2" xfId="1903"/>
    <cellStyle name="Comma 3 3 4 4 3" xfId="1650"/>
    <cellStyle name="Comma 3 3 4 5" xfId="614"/>
    <cellStyle name="Comma 3 3 4 5 2" xfId="1232"/>
    <cellStyle name="Comma 3 3 4 5 2 2" xfId="1741"/>
    <cellStyle name="Comma 3 3 4 5 3" xfId="1488"/>
    <cellStyle name="Comma 3 3 5" xfId="681"/>
    <cellStyle name="Comma 3 3 6" xfId="768"/>
    <cellStyle name="Comma 3 3 6 2" xfId="997"/>
    <cellStyle name="Comma 3 3 6 2 2" xfId="1450"/>
    <cellStyle name="Comma 3 3 6 2 2 2" xfId="1959"/>
    <cellStyle name="Comma 3 3 6 2 3" xfId="1706"/>
    <cellStyle name="Comma 3 3 6 3" xfId="922"/>
    <cellStyle name="Comma 3 3 6 3 2" xfId="1375"/>
    <cellStyle name="Comma 3 3 6 3 2 2" xfId="1884"/>
    <cellStyle name="Comma 3 3 6 3 3" xfId="1631"/>
    <cellStyle name="Comma 3 3 6 4" xfId="1288"/>
    <cellStyle name="Comma 3 3 6 4 2" xfId="1797"/>
    <cellStyle name="Comma 3 3 6 5" xfId="1544"/>
    <cellStyle name="Comma 3 3 7" xfId="815"/>
    <cellStyle name="Comma 3 3 7 2" xfId="1295"/>
    <cellStyle name="Comma 3 3 7 2 2" xfId="1804"/>
    <cellStyle name="Comma 3 3 7 3" xfId="1551"/>
    <cellStyle name="Comma 3 3 8" xfId="929"/>
    <cellStyle name="Comma 3 3 8 2" xfId="1382"/>
    <cellStyle name="Comma 3 3 8 2 2" xfId="1891"/>
    <cellStyle name="Comma 3 3 8 3" xfId="1638"/>
    <cellStyle name="Comma 3 3 9" xfId="577"/>
    <cellStyle name="Comma 3 3 9 2" xfId="1221"/>
    <cellStyle name="Comma 3 3 9 2 2" xfId="1731"/>
    <cellStyle name="Comma 3 3 9 3" xfId="1478"/>
    <cellStyle name="Comma 3 4" xfId="35"/>
    <cellStyle name="Comma 3 4 2" xfId="327"/>
    <cellStyle name="Comma 3 4 2 2" xfId="682"/>
    <cellStyle name="Comma 3 4 3" xfId="424"/>
    <cellStyle name="Comma 3 4 4" xfId="630"/>
    <cellStyle name="Comma 3 5" xfId="36"/>
    <cellStyle name="Comma 3 5 2" xfId="328"/>
    <cellStyle name="Comma 3 5 2 2" xfId="683"/>
    <cellStyle name="Comma 3 5 3" xfId="425"/>
    <cellStyle name="Comma 3 5 4" xfId="573"/>
    <cellStyle name="Comma 3 6" xfId="37"/>
    <cellStyle name="Comma 3 6 2" xfId="329"/>
    <cellStyle name="Comma 3 6 2 2" xfId="684"/>
    <cellStyle name="Comma 3 6 3" xfId="426"/>
    <cellStyle name="Comma 3 6 4" xfId="674"/>
    <cellStyle name="Comma 3 7" xfId="38"/>
    <cellStyle name="Comma 3 7 2" xfId="330"/>
    <cellStyle name="Comma 3 7 2 2" xfId="1124"/>
    <cellStyle name="Comma 3 7 3" xfId="427"/>
    <cellStyle name="Comma 3 8" xfId="39"/>
    <cellStyle name="Comma 3 8 2" xfId="331"/>
    <cellStyle name="Comma 3 8 2 2" xfId="1158"/>
    <cellStyle name="Comma 3 8 3" xfId="428"/>
    <cellStyle name="Comma 3 9" xfId="40"/>
    <cellStyle name="Comma 3 9 2" xfId="332"/>
    <cellStyle name="Comma 3 9 2 2" xfId="1166"/>
    <cellStyle name="Comma 3 9 3" xfId="429"/>
    <cellStyle name="Comma 30" xfId="785"/>
    <cellStyle name="Comma 31" xfId="804"/>
    <cellStyle name="Comma 32" xfId="796"/>
    <cellStyle name="Comma 33" xfId="803"/>
    <cellStyle name="Comma 34" xfId="780"/>
    <cellStyle name="Comma 35" xfId="802"/>
    <cellStyle name="Comma 36" xfId="794"/>
    <cellStyle name="Comma 37" xfId="801"/>
    <cellStyle name="Comma 38" xfId="778"/>
    <cellStyle name="Comma 39" xfId="781"/>
    <cellStyle name="Comma 4" xfId="225"/>
    <cellStyle name="Comma 4 2" xfId="279"/>
    <cellStyle name="Comma 4 2 2" xfId="518"/>
    <cellStyle name="Comma 4 2 2 2" xfId="631"/>
    <cellStyle name="Comma 4 2 3" xfId="519"/>
    <cellStyle name="Comma 4 2 4" xfId="632"/>
    <cellStyle name="Comma 4 3" xfId="278"/>
    <cellStyle name="Comma 4 4" xfId="1209"/>
    <cellStyle name="Comma 4 4 2" xfId="1722"/>
    <cellStyle name="Comma 4 5" xfId="1469"/>
    <cellStyle name="Comma 40" xfId="786"/>
    <cellStyle name="Comma 41" xfId="790"/>
    <cellStyle name="Comma 42" xfId="787"/>
    <cellStyle name="Comma 43" xfId="774"/>
    <cellStyle name="Comma 44" xfId="788"/>
    <cellStyle name="Comma 45" xfId="789"/>
    <cellStyle name="Comma 46" xfId="806"/>
    <cellStyle name="Comma 47" xfId="810"/>
    <cellStyle name="Comma 48" xfId="807"/>
    <cellStyle name="Comma 49" xfId="809"/>
    <cellStyle name="Comma 5" xfId="288"/>
    <cellStyle name="Comma 5 2" xfId="304"/>
    <cellStyle name="Comma 5 2 2" xfId="634"/>
    <cellStyle name="Comma 5 2 2 2" xfId="744"/>
    <cellStyle name="Comma 5 2 2 2 2" xfId="973"/>
    <cellStyle name="Comma 5 2 2 2 2 2" xfId="1426"/>
    <cellStyle name="Comma 5 2 2 2 2 2 2" xfId="1935"/>
    <cellStyle name="Comma 5 2 2 2 2 3" xfId="1682"/>
    <cellStyle name="Comma 5 2 2 2 3" xfId="898"/>
    <cellStyle name="Comma 5 2 2 2 3 2" xfId="1351"/>
    <cellStyle name="Comma 5 2 2 2 3 2 2" xfId="1860"/>
    <cellStyle name="Comma 5 2 2 2 3 3" xfId="1607"/>
    <cellStyle name="Comma 5 2 2 2 4" xfId="1264"/>
    <cellStyle name="Comma 5 2 2 2 4 2" xfId="1773"/>
    <cellStyle name="Comma 5 2 2 2 5" xfId="1520"/>
    <cellStyle name="Comma 5 2 2 3" xfId="842"/>
    <cellStyle name="Comma 5 2 2 3 2" xfId="1322"/>
    <cellStyle name="Comma 5 2 2 3 2 2" xfId="1831"/>
    <cellStyle name="Comma 5 2 2 3 3" xfId="1578"/>
    <cellStyle name="Comma 5 2 2 4" xfId="955"/>
    <cellStyle name="Comma 5 2 2 4 2" xfId="1408"/>
    <cellStyle name="Comma 5 2 2 4 2 2" xfId="1917"/>
    <cellStyle name="Comma 5 2 2 4 3" xfId="1664"/>
    <cellStyle name="Comma 5 2 2 5" xfId="1246"/>
    <cellStyle name="Comma 5 2 2 5 2" xfId="1755"/>
    <cellStyle name="Comma 5 2 2 6" xfId="1502"/>
    <cellStyle name="Comma 5 2 3" xfId="621"/>
    <cellStyle name="Comma 5 2 3 2" xfId="735"/>
    <cellStyle name="Comma 5 2 3 2 2" xfId="964"/>
    <cellStyle name="Comma 5 2 3 2 2 2" xfId="1417"/>
    <cellStyle name="Comma 5 2 3 2 2 2 2" xfId="1926"/>
    <cellStyle name="Comma 5 2 3 2 2 3" xfId="1673"/>
    <cellStyle name="Comma 5 2 3 2 3" xfId="889"/>
    <cellStyle name="Comma 5 2 3 2 3 2" xfId="1342"/>
    <cellStyle name="Comma 5 2 3 2 3 2 2" xfId="1851"/>
    <cellStyle name="Comma 5 2 3 2 3 3" xfId="1598"/>
    <cellStyle name="Comma 5 2 3 2 4" xfId="1255"/>
    <cellStyle name="Comma 5 2 3 2 4 2" xfId="1764"/>
    <cellStyle name="Comma 5 2 3 2 5" xfId="1511"/>
    <cellStyle name="Comma 5 2 3 3" xfId="835"/>
    <cellStyle name="Comma 5 2 3 3 2" xfId="1315"/>
    <cellStyle name="Comma 5 2 3 3 2 2" xfId="1824"/>
    <cellStyle name="Comma 5 2 3 3 3" xfId="1571"/>
    <cellStyle name="Comma 5 2 3 4" xfId="948"/>
    <cellStyle name="Comma 5 2 3 4 2" xfId="1401"/>
    <cellStyle name="Comma 5 2 3 4 2 2" xfId="1910"/>
    <cellStyle name="Comma 5 2 3 4 3" xfId="1657"/>
    <cellStyle name="Comma 5 2 3 5" xfId="1239"/>
    <cellStyle name="Comma 5 2 3 5 2" xfId="1748"/>
    <cellStyle name="Comma 5 2 3 6" xfId="1495"/>
    <cellStyle name="Comma 5 2 4" xfId="757"/>
    <cellStyle name="Comma 5 2 4 2" xfId="986"/>
    <cellStyle name="Comma 5 2 4 2 2" xfId="1439"/>
    <cellStyle name="Comma 5 2 4 2 2 2" xfId="1948"/>
    <cellStyle name="Comma 5 2 4 2 3" xfId="1695"/>
    <cellStyle name="Comma 5 2 4 3" xfId="911"/>
    <cellStyle name="Comma 5 2 4 3 2" xfId="1364"/>
    <cellStyle name="Comma 5 2 4 3 2 2" xfId="1873"/>
    <cellStyle name="Comma 5 2 4 3 3" xfId="1620"/>
    <cellStyle name="Comma 5 2 4 4" xfId="1277"/>
    <cellStyle name="Comma 5 2 4 4 2" xfId="1786"/>
    <cellStyle name="Comma 5 2 4 5" xfId="1533"/>
    <cellStyle name="Comma 5 2 5" xfId="823"/>
    <cellStyle name="Comma 5 2 5 2" xfId="1303"/>
    <cellStyle name="Comma 5 2 5 2 2" xfId="1812"/>
    <cellStyle name="Comma 5 2 5 3" xfId="1559"/>
    <cellStyle name="Comma 5 2 6" xfId="936"/>
    <cellStyle name="Comma 5 2 6 2" xfId="1389"/>
    <cellStyle name="Comma 5 2 6 2 2" xfId="1898"/>
    <cellStyle name="Comma 5 2 6 3" xfId="1645"/>
    <cellStyle name="Comma 5 2 7" xfId="607"/>
    <cellStyle name="Comma 5 2 7 2" xfId="1228"/>
    <cellStyle name="Comma 5 2 7 2 2" xfId="1737"/>
    <cellStyle name="Comma 5 2 7 3" xfId="1484"/>
    <cellStyle name="Comma 5 3" xfId="291"/>
    <cellStyle name="Comma 5 3 2" xfId="761"/>
    <cellStyle name="Comma 5 3 2 2" xfId="990"/>
    <cellStyle name="Comma 5 3 2 2 2" xfId="1443"/>
    <cellStyle name="Comma 5 3 2 2 2 2" xfId="1952"/>
    <cellStyle name="Comma 5 3 2 2 3" xfId="1699"/>
    <cellStyle name="Comma 5 3 2 3" xfId="915"/>
    <cellStyle name="Comma 5 3 2 3 2" xfId="1368"/>
    <cellStyle name="Comma 5 3 2 3 2 2" xfId="1877"/>
    <cellStyle name="Comma 5 3 2 3 3" xfId="1624"/>
    <cellStyle name="Comma 5 3 2 4" xfId="1281"/>
    <cellStyle name="Comma 5 3 2 4 2" xfId="1790"/>
    <cellStyle name="Comma 5 3 2 5" xfId="1537"/>
    <cellStyle name="Comma 5 3 3" xfId="841"/>
    <cellStyle name="Comma 5 3 3 2" xfId="1321"/>
    <cellStyle name="Comma 5 3 3 2 2" xfId="1830"/>
    <cellStyle name="Comma 5 3 3 3" xfId="1577"/>
    <cellStyle name="Comma 5 3 4" xfId="954"/>
    <cellStyle name="Comma 5 3 4 2" xfId="1407"/>
    <cellStyle name="Comma 5 3 4 2 2" xfId="1916"/>
    <cellStyle name="Comma 5 3 4 3" xfId="1663"/>
    <cellStyle name="Comma 5 3 5" xfId="633"/>
    <cellStyle name="Comma 5 3 5 2" xfId="1245"/>
    <cellStyle name="Comma 5 3 5 2 2" xfId="1754"/>
    <cellStyle name="Comma 5 3 5 3" xfId="1501"/>
    <cellStyle name="Comma 5 4" xfId="615"/>
    <cellStyle name="Comma 5 4 2" xfId="763"/>
    <cellStyle name="Comma 5 4 2 2" xfId="992"/>
    <cellStyle name="Comma 5 4 2 2 2" xfId="1445"/>
    <cellStyle name="Comma 5 4 2 2 2 2" xfId="1954"/>
    <cellStyle name="Comma 5 4 2 2 3" xfId="1701"/>
    <cellStyle name="Comma 5 4 2 3" xfId="917"/>
    <cellStyle name="Comma 5 4 2 3 2" xfId="1370"/>
    <cellStyle name="Comma 5 4 2 3 2 2" xfId="1879"/>
    <cellStyle name="Comma 5 4 2 3 3" xfId="1626"/>
    <cellStyle name="Comma 5 4 2 4" xfId="1283"/>
    <cellStyle name="Comma 5 4 2 4 2" xfId="1792"/>
    <cellStyle name="Comma 5 4 2 5" xfId="1539"/>
    <cellStyle name="Comma 5 4 3" xfId="829"/>
    <cellStyle name="Comma 5 4 3 2" xfId="1309"/>
    <cellStyle name="Comma 5 4 3 2 2" xfId="1818"/>
    <cellStyle name="Comma 5 4 3 3" xfId="1565"/>
    <cellStyle name="Comma 5 4 4" xfId="942"/>
    <cellStyle name="Comma 5 4 4 2" xfId="1395"/>
    <cellStyle name="Comma 5 4 4 2 2" xfId="1904"/>
    <cellStyle name="Comma 5 4 4 3" xfId="1651"/>
    <cellStyle name="Comma 5 4 5" xfId="1233"/>
    <cellStyle name="Comma 5 4 5 2" xfId="1742"/>
    <cellStyle name="Comma 5 4 6" xfId="1489"/>
    <cellStyle name="Comma 5 5" xfId="769"/>
    <cellStyle name="Comma 5 5 2" xfId="998"/>
    <cellStyle name="Comma 5 5 2 2" xfId="1451"/>
    <cellStyle name="Comma 5 5 2 2 2" xfId="1960"/>
    <cellStyle name="Comma 5 5 2 3" xfId="1707"/>
    <cellStyle name="Comma 5 5 3" xfId="923"/>
    <cellStyle name="Comma 5 5 3 2" xfId="1376"/>
    <cellStyle name="Comma 5 5 3 2 2" xfId="1885"/>
    <cellStyle name="Comma 5 5 3 3" xfId="1632"/>
    <cellStyle name="Comma 5 5 4" xfId="1289"/>
    <cellStyle name="Comma 5 5 4 2" xfId="1798"/>
    <cellStyle name="Comma 5 5 5" xfId="1545"/>
    <cellStyle name="Comma 5 6" xfId="816"/>
    <cellStyle name="Comma 5 6 2" xfId="1296"/>
    <cellStyle name="Comma 5 6 2 2" xfId="1805"/>
    <cellStyle name="Comma 5 6 3" xfId="1552"/>
    <cellStyle name="Comma 5 7" xfId="869"/>
    <cellStyle name="Comma 5 8" xfId="930"/>
    <cellStyle name="Comma 5 8 2" xfId="1383"/>
    <cellStyle name="Comma 5 8 2 2" xfId="1892"/>
    <cellStyle name="Comma 5 8 3" xfId="1639"/>
    <cellStyle name="Comma 5 9" xfId="580"/>
    <cellStyle name="Comma 5 9 2" xfId="1222"/>
    <cellStyle name="Comma 5 9 2 2" xfId="1732"/>
    <cellStyle name="Comma 5 9 3" xfId="1479"/>
    <cellStyle name="Comma 50" xfId="808"/>
    <cellStyle name="Comma 51" xfId="812"/>
    <cellStyle name="Comma 51 2" xfId="1293"/>
    <cellStyle name="Comma 51 2 2" xfId="1802"/>
    <cellStyle name="Comma 51 3" xfId="1549"/>
    <cellStyle name="Comma 52" xfId="852"/>
    <cellStyle name="Comma 52 2" xfId="1331"/>
    <cellStyle name="Comma 52 2 2" xfId="1840"/>
    <cellStyle name="Comma 52 3" xfId="1587"/>
    <cellStyle name="Comma 53" xfId="857"/>
    <cellStyle name="Comma 53 2" xfId="1336"/>
    <cellStyle name="Comma 53 2 2" xfId="1845"/>
    <cellStyle name="Comma 53 3" xfId="1592"/>
    <cellStyle name="Comma 54" xfId="820"/>
    <cellStyle name="Comma 54 2" xfId="1300"/>
    <cellStyle name="Comma 54 2 2" xfId="1809"/>
    <cellStyle name="Comma 54 3" xfId="1556"/>
    <cellStyle name="Comma 55" xfId="849"/>
    <cellStyle name="Comma 55 2" xfId="1328"/>
    <cellStyle name="Comma 55 2 2" xfId="1837"/>
    <cellStyle name="Comma 55 3" xfId="1584"/>
    <cellStyle name="Comma 56" xfId="536"/>
    <cellStyle name="Comma 57" xfId="537"/>
    <cellStyle name="Comma 58" xfId="538"/>
    <cellStyle name="Comma 59" xfId="539"/>
    <cellStyle name="Comma 6" xfId="295"/>
    <cellStyle name="Comma 6 2" xfId="520"/>
    <cellStyle name="Comma 6 2 2" xfId="635"/>
    <cellStyle name="Comma 6 3" xfId="521"/>
    <cellStyle name="Comma 6 3 2" xfId="636"/>
    <cellStyle name="Comma 6 4" xfId="870"/>
    <cellStyle name="Comma 60" xfId="540"/>
    <cellStyle name="Comma 61" xfId="541"/>
    <cellStyle name="Comma 62" xfId="542"/>
    <cellStyle name="Comma 63" xfId="543"/>
    <cellStyle name="Comma 64" xfId="544"/>
    <cellStyle name="Comma 65" xfId="545"/>
    <cellStyle name="Comma 66" xfId="546"/>
    <cellStyle name="Comma 67" xfId="547"/>
    <cellStyle name="Comma 68" xfId="548"/>
    <cellStyle name="Comma 69" xfId="549"/>
    <cellStyle name="Comma 7" xfId="227"/>
    <cellStyle name="Comma 7 2" xfId="638"/>
    <cellStyle name="Comma 7 3" xfId="871"/>
    <cellStyle name="Comma 7 4" xfId="637"/>
    <cellStyle name="Comma 70" xfId="550"/>
    <cellStyle name="Comma 71" xfId="551"/>
    <cellStyle name="Comma 72" xfId="552"/>
    <cellStyle name="Comma 73" xfId="553"/>
    <cellStyle name="Comma 74" xfId="554"/>
    <cellStyle name="Comma 75" xfId="555"/>
    <cellStyle name="Comma 76" xfId="556"/>
    <cellStyle name="Comma 77" xfId="557"/>
    <cellStyle name="Comma 78" xfId="558"/>
    <cellStyle name="Comma 79" xfId="559"/>
    <cellStyle name="Comma 8" xfId="308"/>
    <cellStyle name="Comma 8 2" xfId="872"/>
    <cellStyle name="Comma 80" xfId="560"/>
    <cellStyle name="Comma 81" xfId="561"/>
    <cellStyle name="Comma 82" xfId="862"/>
    <cellStyle name="Comma 83" xfId="859"/>
    <cellStyle name="Comma 84" xfId="861"/>
    <cellStyle name="Comma 85" xfId="843"/>
    <cellStyle name="Comma 86" xfId="886"/>
    <cellStyle name="Comma 87" xfId="881"/>
    <cellStyle name="Comma 88" xfId="887"/>
    <cellStyle name="Comma 89" xfId="813"/>
    <cellStyle name="Comma 9" xfId="222"/>
    <cellStyle name="Comma 9 2" xfId="639"/>
    <cellStyle name="Comma 9 3" xfId="873"/>
    <cellStyle name="Comma 90" xfId="562"/>
    <cellStyle name="Comma 91" xfId="563"/>
    <cellStyle name="Comma 92" xfId="565"/>
    <cellStyle name="Comma 93" xfId="1002"/>
    <cellStyle name="Comma 94" xfId="1004"/>
    <cellStyle name="Comma 95" xfId="1008"/>
    <cellStyle name="Comma 96" xfId="1010"/>
    <cellStyle name="Comma 97" xfId="1012"/>
    <cellStyle name="Comma 98" xfId="1014"/>
    <cellStyle name="Comma 99" xfId="1016"/>
    <cellStyle name="Comma0" xfId="41"/>
    <cellStyle name="Currency" xfId="1971" builtinId="4"/>
    <cellStyle name="Currency 2" xfId="7"/>
    <cellStyle name="Currency 2 2" xfId="280"/>
    <cellStyle name="Currency 2 2 2" xfId="522"/>
    <cellStyle name="Currency 2 2 3" xfId="640"/>
    <cellStyle name="Currency 2 3" xfId="523"/>
    <cellStyle name="Currency 2 3 2" xfId="641"/>
    <cellStyle name="Currency 2 4" xfId="642"/>
    <cellStyle name="Currency 3" xfId="289"/>
    <cellStyle name="Currency 3 2" xfId="305"/>
    <cellStyle name="Currency 3 2 2" xfId="644"/>
    <cellStyle name="Currency 3 2 2 2" xfId="740"/>
    <cellStyle name="Currency 3 2 2 2 2" xfId="969"/>
    <cellStyle name="Currency 3 2 2 2 2 2" xfId="1422"/>
    <cellStyle name="Currency 3 2 2 2 2 2 2" xfId="1931"/>
    <cellStyle name="Currency 3 2 2 2 2 3" xfId="1678"/>
    <cellStyle name="Currency 3 2 2 2 3" xfId="894"/>
    <cellStyle name="Currency 3 2 2 2 3 2" xfId="1347"/>
    <cellStyle name="Currency 3 2 2 2 3 2 2" xfId="1856"/>
    <cellStyle name="Currency 3 2 2 2 3 3" xfId="1603"/>
    <cellStyle name="Currency 3 2 2 2 4" xfId="1260"/>
    <cellStyle name="Currency 3 2 2 2 4 2" xfId="1769"/>
    <cellStyle name="Currency 3 2 2 2 5" xfId="1516"/>
    <cellStyle name="Currency 3 2 2 3" xfId="845"/>
    <cellStyle name="Currency 3 2 2 3 2" xfId="1324"/>
    <cellStyle name="Currency 3 2 2 3 2 2" xfId="1833"/>
    <cellStyle name="Currency 3 2 2 3 3" xfId="1580"/>
    <cellStyle name="Currency 3 2 2 4" xfId="957"/>
    <cellStyle name="Currency 3 2 2 4 2" xfId="1410"/>
    <cellStyle name="Currency 3 2 2 4 2 2" xfId="1919"/>
    <cellStyle name="Currency 3 2 2 4 3" xfId="1666"/>
    <cellStyle name="Currency 3 2 2 5" xfId="1248"/>
    <cellStyle name="Currency 3 2 2 5 2" xfId="1757"/>
    <cellStyle name="Currency 3 2 2 6" xfId="1504"/>
    <cellStyle name="Currency 3 2 3" xfId="622"/>
    <cellStyle name="Currency 3 2 3 2" xfId="741"/>
    <cellStyle name="Currency 3 2 3 2 2" xfId="970"/>
    <cellStyle name="Currency 3 2 3 2 2 2" xfId="1423"/>
    <cellStyle name="Currency 3 2 3 2 2 2 2" xfId="1932"/>
    <cellStyle name="Currency 3 2 3 2 2 3" xfId="1679"/>
    <cellStyle name="Currency 3 2 3 2 3" xfId="895"/>
    <cellStyle name="Currency 3 2 3 2 3 2" xfId="1348"/>
    <cellStyle name="Currency 3 2 3 2 3 2 2" xfId="1857"/>
    <cellStyle name="Currency 3 2 3 2 3 3" xfId="1604"/>
    <cellStyle name="Currency 3 2 3 2 4" xfId="1261"/>
    <cellStyle name="Currency 3 2 3 2 4 2" xfId="1770"/>
    <cellStyle name="Currency 3 2 3 2 5" xfId="1517"/>
    <cellStyle name="Currency 3 2 3 3" xfId="836"/>
    <cellStyle name="Currency 3 2 3 3 2" xfId="1316"/>
    <cellStyle name="Currency 3 2 3 3 2 2" xfId="1825"/>
    <cellStyle name="Currency 3 2 3 3 3" xfId="1572"/>
    <cellStyle name="Currency 3 2 3 4" xfId="949"/>
    <cellStyle name="Currency 3 2 3 4 2" xfId="1402"/>
    <cellStyle name="Currency 3 2 3 4 2 2" xfId="1911"/>
    <cellStyle name="Currency 3 2 3 4 3" xfId="1658"/>
    <cellStyle name="Currency 3 2 3 5" xfId="1240"/>
    <cellStyle name="Currency 3 2 3 5 2" xfId="1749"/>
    <cellStyle name="Currency 3 2 3 6" xfId="1496"/>
    <cellStyle name="Currency 3 2 4" xfId="765"/>
    <cellStyle name="Currency 3 2 4 2" xfId="994"/>
    <cellStyle name="Currency 3 2 4 2 2" xfId="1447"/>
    <cellStyle name="Currency 3 2 4 2 2 2" xfId="1956"/>
    <cellStyle name="Currency 3 2 4 2 3" xfId="1703"/>
    <cellStyle name="Currency 3 2 4 3" xfId="919"/>
    <cellStyle name="Currency 3 2 4 3 2" xfId="1372"/>
    <cellStyle name="Currency 3 2 4 3 2 2" xfId="1881"/>
    <cellStyle name="Currency 3 2 4 3 3" xfId="1628"/>
    <cellStyle name="Currency 3 2 4 4" xfId="1285"/>
    <cellStyle name="Currency 3 2 4 4 2" xfId="1794"/>
    <cellStyle name="Currency 3 2 4 5" xfId="1541"/>
    <cellStyle name="Currency 3 2 5" xfId="824"/>
    <cellStyle name="Currency 3 2 5 2" xfId="1304"/>
    <cellStyle name="Currency 3 2 5 2 2" xfId="1813"/>
    <cellStyle name="Currency 3 2 5 3" xfId="1560"/>
    <cellStyle name="Currency 3 2 6" xfId="875"/>
    <cellStyle name="Currency 3 2 7" xfId="937"/>
    <cellStyle name="Currency 3 2 7 2" xfId="1390"/>
    <cellStyle name="Currency 3 2 7 2 2" xfId="1899"/>
    <cellStyle name="Currency 3 2 7 3" xfId="1646"/>
    <cellStyle name="Currency 3 2 8" xfId="608"/>
    <cellStyle name="Currency 3 2 8 2" xfId="1229"/>
    <cellStyle name="Currency 3 2 8 2 2" xfId="1738"/>
    <cellStyle name="Currency 3 2 8 3" xfId="1485"/>
    <cellStyle name="Currency 3 3" xfId="292"/>
    <cellStyle name="Currency 3 3 2" xfId="745"/>
    <cellStyle name="Currency 3 3 2 2" xfId="974"/>
    <cellStyle name="Currency 3 3 2 2 2" xfId="1427"/>
    <cellStyle name="Currency 3 3 2 2 2 2" xfId="1936"/>
    <cellStyle name="Currency 3 3 2 2 3" xfId="1683"/>
    <cellStyle name="Currency 3 3 2 3" xfId="899"/>
    <cellStyle name="Currency 3 3 2 3 2" xfId="1352"/>
    <cellStyle name="Currency 3 3 2 3 2 2" xfId="1861"/>
    <cellStyle name="Currency 3 3 2 3 3" xfId="1608"/>
    <cellStyle name="Currency 3 3 2 4" xfId="1265"/>
    <cellStyle name="Currency 3 3 2 4 2" xfId="1774"/>
    <cellStyle name="Currency 3 3 2 5" xfId="1521"/>
    <cellStyle name="Currency 3 3 3" xfId="844"/>
    <cellStyle name="Currency 3 3 3 2" xfId="1323"/>
    <cellStyle name="Currency 3 3 3 2 2" xfId="1832"/>
    <cellStyle name="Currency 3 3 3 3" xfId="1579"/>
    <cellStyle name="Currency 3 3 4" xfId="956"/>
    <cellStyle name="Currency 3 3 4 2" xfId="1409"/>
    <cellStyle name="Currency 3 3 4 2 2" xfId="1918"/>
    <cellStyle name="Currency 3 3 4 3" xfId="1665"/>
    <cellStyle name="Currency 3 3 5" xfId="643"/>
    <cellStyle name="Currency 3 3 5 2" xfId="1247"/>
    <cellStyle name="Currency 3 3 5 2 2" xfId="1756"/>
    <cellStyle name="Currency 3 3 5 3" xfId="1503"/>
    <cellStyle name="Currency 3 4" xfId="616"/>
    <cellStyle name="Currency 3 4 2" xfId="739"/>
    <cellStyle name="Currency 3 4 2 2" xfId="968"/>
    <cellStyle name="Currency 3 4 2 2 2" xfId="1421"/>
    <cellStyle name="Currency 3 4 2 2 2 2" xfId="1930"/>
    <cellStyle name="Currency 3 4 2 2 3" xfId="1677"/>
    <cellStyle name="Currency 3 4 2 3" xfId="893"/>
    <cellStyle name="Currency 3 4 2 3 2" xfId="1346"/>
    <cellStyle name="Currency 3 4 2 3 2 2" xfId="1855"/>
    <cellStyle name="Currency 3 4 2 3 3" xfId="1602"/>
    <cellStyle name="Currency 3 4 2 4" xfId="1259"/>
    <cellStyle name="Currency 3 4 2 4 2" xfId="1768"/>
    <cellStyle name="Currency 3 4 2 5" xfId="1515"/>
    <cellStyle name="Currency 3 4 3" xfId="830"/>
    <cellStyle name="Currency 3 4 3 2" xfId="1310"/>
    <cellStyle name="Currency 3 4 3 2 2" xfId="1819"/>
    <cellStyle name="Currency 3 4 3 3" xfId="1566"/>
    <cellStyle name="Currency 3 4 4" xfId="943"/>
    <cellStyle name="Currency 3 4 4 2" xfId="1396"/>
    <cellStyle name="Currency 3 4 4 2 2" xfId="1905"/>
    <cellStyle name="Currency 3 4 4 3" xfId="1652"/>
    <cellStyle name="Currency 3 4 5" xfId="1234"/>
    <cellStyle name="Currency 3 4 5 2" xfId="1743"/>
    <cellStyle name="Currency 3 4 6" xfId="1490"/>
    <cellStyle name="Currency 3 5" xfId="748"/>
    <cellStyle name="Currency 3 5 2" xfId="977"/>
    <cellStyle name="Currency 3 5 2 2" xfId="1430"/>
    <cellStyle name="Currency 3 5 2 2 2" xfId="1939"/>
    <cellStyle name="Currency 3 5 2 3" xfId="1686"/>
    <cellStyle name="Currency 3 5 3" xfId="902"/>
    <cellStyle name="Currency 3 5 3 2" xfId="1355"/>
    <cellStyle name="Currency 3 5 3 2 2" xfId="1864"/>
    <cellStyle name="Currency 3 5 3 3" xfId="1611"/>
    <cellStyle name="Currency 3 5 4" xfId="1268"/>
    <cellStyle name="Currency 3 5 4 2" xfId="1777"/>
    <cellStyle name="Currency 3 5 5" xfId="1524"/>
    <cellStyle name="Currency 3 6" xfId="817"/>
    <cellStyle name="Currency 3 6 2" xfId="1297"/>
    <cellStyle name="Currency 3 6 2 2" xfId="1806"/>
    <cellStyle name="Currency 3 6 3" xfId="1553"/>
    <cellStyle name="Currency 3 7" xfId="874"/>
    <cellStyle name="Currency 3 8" xfId="931"/>
    <cellStyle name="Currency 3 8 2" xfId="1384"/>
    <cellStyle name="Currency 3 8 2 2" xfId="1893"/>
    <cellStyle name="Currency 3 8 3" xfId="1640"/>
    <cellStyle name="Currency 3 9" xfId="581"/>
    <cellStyle name="Currency 3 9 2" xfId="1223"/>
    <cellStyle name="Currency 3 9 2 2" xfId="1733"/>
    <cellStyle name="Currency 3 9 3" xfId="1480"/>
    <cellStyle name="Currency 4" xfId="876"/>
    <cellStyle name="Currency 4 2" xfId="877"/>
    <cellStyle name="Currency 5" xfId="878"/>
    <cellStyle name="Currency 6" xfId="312"/>
    <cellStyle name="Currency 6 2" xfId="1211"/>
    <cellStyle name="Currency 6 2 2" xfId="1723"/>
    <cellStyle name="Currency 6 3" xfId="1470"/>
    <cellStyle name="Currency 7" xfId="1172"/>
    <cellStyle name="Currency 7 2" xfId="1463"/>
    <cellStyle name="Currency0" xfId="42"/>
    <cellStyle name="Currency0 2" xfId="43"/>
    <cellStyle name="Date" xfId="44"/>
    <cellStyle name="Euro" xfId="45"/>
    <cellStyle name="Fixed" xfId="46"/>
    <cellStyle name="Good 2" xfId="47"/>
    <cellStyle name="GrayCell" xfId="48"/>
    <cellStyle name="Heading1" xfId="49"/>
    <cellStyle name="Heading2" xfId="50"/>
    <cellStyle name="Hyperlink 2" xfId="51"/>
    <cellStyle name="Input 2" xfId="52"/>
    <cellStyle name="Input 3" xfId="53"/>
    <cellStyle name="Input 3 2" xfId="54"/>
    <cellStyle name="Input 3 3" xfId="55"/>
    <cellStyle name="input data" xfId="56"/>
    <cellStyle name="input data 2" xfId="57"/>
    <cellStyle name="input data_Ocotillo" xfId="58"/>
    <cellStyle name="Neutral 2" xfId="59"/>
    <cellStyle name="no dec" xfId="60"/>
    <cellStyle name="Normal" xfId="0" builtinId="0"/>
    <cellStyle name="Normal - Style1" xfId="61"/>
    <cellStyle name="Normal + box" xfId="62"/>
    <cellStyle name="Normal + cyan" xfId="63"/>
    <cellStyle name="Normal + cyan 2" xfId="64"/>
    <cellStyle name="Normal + cyan 2 2" xfId="65"/>
    <cellStyle name="Normal + cyan 3" xfId="66"/>
    <cellStyle name="Normal + cyan 3 2" xfId="67"/>
    <cellStyle name="normal + link" xfId="68"/>
    <cellStyle name="normal + link 2" xfId="69"/>
    <cellStyle name="normal + link2" xfId="70"/>
    <cellStyle name="Normal + red" xfId="71"/>
    <cellStyle name="Normal 10" xfId="72"/>
    <cellStyle name="Normal 10 2" xfId="524"/>
    <cellStyle name="Normal 10 2 2" xfId="879"/>
    <cellStyle name="Normal 10 3" xfId="685"/>
    <cellStyle name="Normal 10 3 2" xfId="880"/>
    <cellStyle name="Normal 10 4" xfId="582"/>
    <cellStyle name="Normal 11" xfId="73"/>
    <cellStyle name="Normal 11 2" xfId="74"/>
    <cellStyle name="Normal 11 2 2" xfId="334"/>
    <cellStyle name="Normal 11 2 2 2" xfId="1105"/>
    <cellStyle name="Normal 11 2 3" xfId="431"/>
    <cellStyle name="Normal 11 3" xfId="75"/>
    <cellStyle name="Normal 11 3 2" xfId="335"/>
    <cellStyle name="Normal 11 3 2 2" xfId="1165"/>
    <cellStyle name="Normal 11 3 3" xfId="432"/>
    <cellStyle name="Normal 11 4" xfId="76"/>
    <cellStyle name="Normal 11 4 2" xfId="336"/>
    <cellStyle name="Normal 11 4 2 2" xfId="1128"/>
    <cellStyle name="Normal 11 4 3" xfId="433"/>
    <cellStyle name="Normal 11 5" xfId="333"/>
    <cellStyle name="Normal 11 5 2" xfId="686"/>
    <cellStyle name="Normal 11 6" xfId="430"/>
    <cellStyle name="Normal 11 7" xfId="583"/>
    <cellStyle name="Normal 12" xfId="6"/>
    <cellStyle name="Normal 12 2" xfId="77"/>
    <cellStyle name="Normal 12 3" xfId="78"/>
    <cellStyle name="Normal 12 4" xfId="676"/>
    <cellStyle name="Normal 12 5" xfId="584"/>
    <cellStyle name="Normal 13" xfId="79"/>
    <cellStyle name="Normal 13 2" xfId="525"/>
    <cellStyle name="Normal 13 3" xfId="687"/>
    <cellStyle name="Normal 14" xfId="80"/>
    <cellStyle name="Normal 14 2" xfId="526"/>
    <cellStyle name="Normal 14 2 2" xfId="646"/>
    <cellStyle name="Normal 14 2 2 2" xfId="770"/>
    <cellStyle name="Normal 14 2 2 2 2" xfId="999"/>
    <cellStyle name="Normal 14 2 2 2 2 2" xfId="1452"/>
    <cellStyle name="Normal 14 2 2 2 2 2 2" xfId="1961"/>
    <cellStyle name="Normal 14 2 2 2 2 3" xfId="1708"/>
    <cellStyle name="Normal 14 2 2 2 3" xfId="924"/>
    <cellStyle name="Normal 14 2 2 2 3 2" xfId="1377"/>
    <cellStyle name="Normal 14 2 2 2 3 2 2" xfId="1886"/>
    <cellStyle name="Normal 14 2 2 2 3 3" xfId="1633"/>
    <cellStyle name="Normal 14 2 2 2 4" xfId="1290"/>
    <cellStyle name="Normal 14 2 2 2 4 2" xfId="1799"/>
    <cellStyle name="Normal 14 2 2 2 5" xfId="1546"/>
    <cellStyle name="Normal 14 2 2 3" xfId="847"/>
    <cellStyle name="Normal 14 2 2 3 2" xfId="1326"/>
    <cellStyle name="Normal 14 2 2 3 2 2" xfId="1835"/>
    <cellStyle name="Normal 14 2 2 3 3" xfId="1582"/>
    <cellStyle name="Normal 14 2 2 4" xfId="959"/>
    <cellStyle name="Normal 14 2 2 4 2" xfId="1412"/>
    <cellStyle name="Normal 14 2 2 4 2 2" xfId="1921"/>
    <cellStyle name="Normal 14 2 2 4 3" xfId="1668"/>
    <cellStyle name="Normal 14 2 2 5" xfId="1250"/>
    <cellStyle name="Normal 14 2 2 5 2" xfId="1759"/>
    <cellStyle name="Normal 14 2 2 6" xfId="1506"/>
    <cellStyle name="Normal 14 2 3" xfId="623"/>
    <cellStyle name="Normal 14 2 3 2" xfId="746"/>
    <cellStyle name="Normal 14 2 3 2 2" xfId="975"/>
    <cellStyle name="Normal 14 2 3 2 2 2" xfId="1428"/>
    <cellStyle name="Normal 14 2 3 2 2 2 2" xfId="1937"/>
    <cellStyle name="Normal 14 2 3 2 2 3" xfId="1684"/>
    <cellStyle name="Normal 14 2 3 2 3" xfId="900"/>
    <cellStyle name="Normal 14 2 3 2 3 2" xfId="1353"/>
    <cellStyle name="Normal 14 2 3 2 3 2 2" xfId="1862"/>
    <cellStyle name="Normal 14 2 3 2 3 3" xfId="1609"/>
    <cellStyle name="Normal 14 2 3 2 4" xfId="1266"/>
    <cellStyle name="Normal 14 2 3 2 4 2" xfId="1775"/>
    <cellStyle name="Normal 14 2 3 2 5" xfId="1522"/>
    <cellStyle name="Normal 14 2 3 3" xfId="837"/>
    <cellStyle name="Normal 14 2 3 3 2" xfId="1317"/>
    <cellStyle name="Normal 14 2 3 3 2 2" xfId="1826"/>
    <cellStyle name="Normal 14 2 3 3 3" xfId="1573"/>
    <cellStyle name="Normal 14 2 3 4" xfId="950"/>
    <cellStyle name="Normal 14 2 3 4 2" xfId="1403"/>
    <cellStyle name="Normal 14 2 3 4 2 2" xfId="1912"/>
    <cellStyle name="Normal 14 2 3 4 3" xfId="1659"/>
    <cellStyle name="Normal 14 2 3 5" xfId="1241"/>
    <cellStyle name="Normal 14 2 3 5 2" xfId="1750"/>
    <cellStyle name="Normal 14 2 3 6" xfId="1497"/>
    <cellStyle name="Normal 14 2 4" xfId="756"/>
    <cellStyle name="Normal 14 2 4 2" xfId="985"/>
    <cellStyle name="Normal 14 2 4 2 2" xfId="1438"/>
    <cellStyle name="Normal 14 2 4 2 2 2" xfId="1947"/>
    <cellStyle name="Normal 14 2 4 2 3" xfId="1694"/>
    <cellStyle name="Normal 14 2 4 3" xfId="910"/>
    <cellStyle name="Normal 14 2 4 3 2" xfId="1363"/>
    <cellStyle name="Normal 14 2 4 3 2 2" xfId="1872"/>
    <cellStyle name="Normal 14 2 4 3 3" xfId="1619"/>
    <cellStyle name="Normal 14 2 4 4" xfId="1276"/>
    <cellStyle name="Normal 14 2 4 4 2" xfId="1785"/>
    <cellStyle name="Normal 14 2 4 5" xfId="1532"/>
    <cellStyle name="Normal 14 2 5" xfId="825"/>
    <cellStyle name="Normal 14 2 5 2" xfId="1305"/>
    <cellStyle name="Normal 14 2 5 2 2" xfId="1814"/>
    <cellStyle name="Normal 14 2 5 3" xfId="1561"/>
    <cellStyle name="Normal 14 2 6" xfId="938"/>
    <cellStyle name="Normal 14 2 6 2" xfId="1391"/>
    <cellStyle name="Normal 14 2 6 2 2" xfId="1900"/>
    <cellStyle name="Normal 14 2 6 3" xfId="1647"/>
    <cellStyle name="Normal 14 2 7" xfId="1216"/>
    <cellStyle name="Normal 14 2 7 2" xfId="1727"/>
    <cellStyle name="Normal 14 2 8" xfId="1474"/>
    <cellStyle name="Normal 14 3" xfId="645"/>
    <cellStyle name="Normal 14 3 2" xfId="762"/>
    <cellStyle name="Normal 14 3 2 2" xfId="991"/>
    <cellStyle name="Normal 14 3 2 2 2" xfId="1444"/>
    <cellStyle name="Normal 14 3 2 2 2 2" xfId="1953"/>
    <cellStyle name="Normal 14 3 2 2 3" xfId="1700"/>
    <cellStyle name="Normal 14 3 2 3" xfId="916"/>
    <cellStyle name="Normal 14 3 2 3 2" xfId="1369"/>
    <cellStyle name="Normal 14 3 2 3 2 2" xfId="1878"/>
    <cellStyle name="Normal 14 3 2 3 3" xfId="1625"/>
    <cellStyle name="Normal 14 3 2 4" xfId="1282"/>
    <cellStyle name="Normal 14 3 2 4 2" xfId="1791"/>
    <cellStyle name="Normal 14 3 2 5" xfId="1538"/>
    <cellStyle name="Normal 14 3 3" xfId="846"/>
    <cellStyle name="Normal 14 3 3 2" xfId="1325"/>
    <cellStyle name="Normal 14 3 3 2 2" xfId="1834"/>
    <cellStyle name="Normal 14 3 3 3" xfId="1581"/>
    <cellStyle name="Normal 14 3 4" xfId="958"/>
    <cellStyle name="Normal 14 3 4 2" xfId="1411"/>
    <cellStyle name="Normal 14 3 4 2 2" xfId="1920"/>
    <cellStyle name="Normal 14 3 4 3" xfId="1667"/>
    <cellStyle name="Normal 14 3 5" xfId="1249"/>
    <cellStyle name="Normal 14 3 5 2" xfId="1758"/>
    <cellStyle name="Normal 14 3 6" xfId="1505"/>
    <cellStyle name="Normal 14 4" xfId="617"/>
    <cellStyle name="Normal 14 4 2" xfId="751"/>
    <cellStyle name="Normal 14 4 2 2" xfId="980"/>
    <cellStyle name="Normal 14 4 2 2 2" xfId="1433"/>
    <cellStyle name="Normal 14 4 2 2 2 2" xfId="1942"/>
    <cellStyle name="Normal 14 4 2 2 3" xfId="1689"/>
    <cellStyle name="Normal 14 4 2 3" xfId="905"/>
    <cellStyle name="Normal 14 4 2 3 2" xfId="1358"/>
    <cellStyle name="Normal 14 4 2 3 2 2" xfId="1867"/>
    <cellStyle name="Normal 14 4 2 3 3" xfId="1614"/>
    <cellStyle name="Normal 14 4 2 4" xfId="1271"/>
    <cellStyle name="Normal 14 4 2 4 2" xfId="1780"/>
    <cellStyle name="Normal 14 4 2 5" xfId="1527"/>
    <cellStyle name="Normal 14 4 3" xfId="831"/>
    <cellStyle name="Normal 14 4 3 2" xfId="1311"/>
    <cellStyle name="Normal 14 4 3 2 2" xfId="1820"/>
    <cellStyle name="Normal 14 4 3 3" xfId="1567"/>
    <cellStyle name="Normal 14 4 4" xfId="944"/>
    <cellStyle name="Normal 14 4 4 2" xfId="1397"/>
    <cellStyle name="Normal 14 4 4 2 2" xfId="1906"/>
    <cellStyle name="Normal 14 4 4 3" xfId="1653"/>
    <cellStyle name="Normal 14 4 5" xfId="1235"/>
    <cellStyle name="Normal 14 4 5 2" xfId="1744"/>
    <cellStyle name="Normal 14 4 6" xfId="1491"/>
    <cellStyle name="Normal 14 5" xfId="688"/>
    <cellStyle name="Normal 14 6" xfId="747"/>
    <cellStyle name="Normal 14 6 2" xfId="976"/>
    <cellStyle name="Normal 14 6 2 2" xfId="1429"/>
    <cellStyle name="Normal 14 6 2 2 2" xfId="1938"/>
    <cellStyle name="Normal 14 6 2 3" xfId="1685"/>
    <cellStyle name="Normal 14 6 3" xfId="901"/>
    <cellStyle name="Normal 14 6 3 2" xfId="1354"/>
    <cellStyle name="Normal 14 6 3 2 2" xfId="1863"/>
    <cellStyle name="Normal 14 6 3 3" xfId="1610"/>
    <cellStyle name="Normal 14 6 4" xfId="1267"/>
    <cellStyle name="Normal 14 6 4 2" xfId="1776"/>
    <cellStyle name="Normal 14 6 5" xfId="1523"/>
    <cellStyle name="Normal 14 7" xfId="771"/>
    <cellStyle name="Normal 14 7 2" xfId="1000"/>
    <cellStyle name="Normal 14 7 2 2" xfId="1453"/>
    <cellStyle name="Normal 14 7 2 2 2" xfId="1962"/>
    <cellStyle name="Normal 14 7 2 3" xfId="1709"/>
    <cellStyle name="Normal 14 7 3" xfId="925"/>
    <cellStyle name="Normal 14 7 3 2" xfId="1378"/>
    <cellStyle name="Normal 14 7 3 2 2" xfId="1887"/>
    <cellStyle name="Normal 14 7 3 3" xfId="1634"/>
    <cellStyle name="Normal 14 7 4" xfId="1291"/>
    <cellStyle name="Normal 14 7 4 2" xfId="1800"/>
    <cellStyle name="Normal 14 7 5" xfId="1547"/>
    <cellStyle name="Normal 14 8" xfId="818"/>
    <cellStyle name="Normal 14 8 2" xfId="1298"/>
    <cellStyle name="Normal 14 8 2 2" xfId="1807"/>
    <cellStyle name="Normal 14 8 3" xfId="1554"/>
    <cellStyle name="Normal 14 9" xfId="932"/>
    <cellStyle name="Normal 14 9 2" xfId="1385"/>
    <cellStyle name="Normal 14 9 2 2" xfId="1894"/>
    <cellStyle name="Normal 14 9 3" xfId="1641"/>
    <cellStyle name="Normal 15" xfId="81"/>
    <cellStyle name="Normal 15 2" xfId="527"/>
    <cellStyle name="Normal 15 3" xfId="689"/>
    <cellStyle name="Normal 16" xfId="82"/>
    <cellStyle name="Normal 16 2" xfId="528"/>
    <cellStyle name="Normal 16 2 2" xfId="647"/>
    <cellStyle name="Normal 16 3" xfId="529"/>
    <cellStyle name="Normal 16 3 2" xfId="648"/>
    <cellStyle name="Normal 16 4" xfId="690"/>
    <cellStyle name="Normal 17" xfId="83"/>
    <cellStyle name="Normal 17 2" xfId="649"/>
    <cellStyle name="Normal 18" xfId="5"/>
    <cellStyle name="Normal 18 2" xfId="317"/>
    <cellStyle name="Normal 18 2 2" xfId="1164"/>
    <cellStyle name="Normal 18 3" xfId="414"/>
    <cellStyle name="Normal 18 4" xfId="667"/>
    <cellStyle name="Normal 19" xfId="220"/>
    <cellStyle name="Normal 19 2" xfId="758"/>
    <cellStyle name="Normal 19 2 2" xfId="987"/>
    <cellStyle name="Normal 19 2 2 2" xfId="1440"/>
    <cellStyle name="Normal 19 2 2 2 2" xfId="1949"/>
    <cellStyle name="Normal 19 2 2 3" xfId="1696"/>
    <cellStyle name="Normal 19 2 3" xfId="912"/>
    <cellStyle name="Normal 19 2 3 2" xfId="1365"/>
    <cellStyle name="Normal 19 2 3 2 2" xfId="1874"/>
    <cellStyle name="Normal 19 2 3 3" xfId="1621"/>
    <cellStyle name="Normal 19 2 4" xfId="1278"/>
    <cellStyle name="Normal 19 2 4 2" xfId="1787"/>
    <cellStyle name="Normal 19 2 5" xfId="1534"/>
    <cellStyle name="Normal 19 3" xfId="854"/>
    <cellStyle name="Normal 19 3 2" xfId="1333"/>
    <cellStyle name="Normal 19 3 2 2" xfId="1842"/>
    <cellStyle name="Normal 19 3 3" xfId="1589"/>
    <cellStyle name="Normal 19 4" xfId="926"/>
    <cellStyle name="Normal 19 4 2" xfId="1379"/>
    <cellStyle name="Normal 19 4 2 2" xfId="1888"/>
    <cellStyle name="Normal 19 4 3" xfId="1635"/>
    <cellStyle name="Normal 19 5" xfId="569"/>
    <cellStyle name="Normal 19 5 2" xfId="1218"/>
    <cellStyle name="Normal 19 5 2 2" xfId="1728"/>
    <cellStyle name="Normal 19 5 3" xfId="1475"/>
    <cellStyle name="Normal 2" xfId="84"/>
    <cellStyle name="Normal 2 2" xfId="85"/>
    <cellStyle name="Normal 2 2 2" xfId="86"/>
    <cellStyle name="Normal 2 2 2 2" xfId="337"/>
    <cellStyle name="Normal 2 2 2 2 2" xfId="694"/>
    <cellStyle name="Normal 2 2 2 3" xfId="434"/>
    <cellStyle name="Normal 2 2 2 4" xfId="585"/>
    <cellStyle name="Normal 2 2 3" xfId="296"/>
    <cellStyle name="Normal 2 2 3 2" xfId="586"/>
    <cellStyle name="Normal 2 2 4" xfId="513"/>
    <cellStyle name="Normal 2 2 4 2" xfId="693"/>
    <cellStyle name="Normal 2 3" xfId="87"/>
    <cellStyle name="Normal 2 3 2" xfId="88"/>
    <cellStyle name="Normal 2 3 3" xfId="89"/>
    <cellStyle name="Normal 2 3 4" xfId="228"/>
    <cellStyle name="Normal 2 3 4 2" xfId="695"/>
    <cellStyle name="Normal 2 4" xfId="511"/>
    <cellStyle name="Normal 2 4 2" xfId="882"/>
    <cellStyle name="Normal 2 4 3" xfId="578"/>
    <cellStyle name="Normal 2 5" xfId="530"/>
    <cellStyle name="Normal 2 6" xfId="531"/>
    <cellStyle name="Normal 2 7" xfId="570"/>
    <cellStyle name="Normal 2 8" xfId="692"/>
    <cellStyle name="Normal 2 9" xfId="566"/>
    <cellStyle name="Normal 2_Ocotillo" xfId="90"/>
    <cellStyle name="Normal 20" xfId="283"/>
    <cellStyle name="Normal 20 2" xfId="671"/>
    <cellStyle name="Normal 21" xfId="311"/>
    <cellStyle name="Normal 21 2" xfId="811"/>
    <cellStyle name="Normal 21 2 2" xfId="1292"/>
    <cellStyle name="Normal 21 2 2 2" xfId="1801"/>
    <cellStyle name="Normal 21 2 3" xfId="1548"/>
    <cellStyle name="Normal 22" xfId="314"/>
    <cellStyle name="Normal 22 2" xfId="1212"/>
    <cellStyle name="Normal 22 2 2" xfId="1724"/>
    <cellStyle name="Normal 22 3" xfId="1471"/>
    <cellStyle name="Normal 23" xfId="313"/>
    <cellStyle name="Normal 23 2" xfId="860"/>
    <cellStyle name="Normal 23 2 2" xfId="1338"/>
    <cellStyle name="Normal 23 2 2 2" xfId="1847"/>
    <cellStyle name="Normal 23 2 3" xfId="1594"/>
    <cellStyle name="Normal 23 3" xfId="1157"/>
    <cellStyle name="Normal 24" xfId="512"/>
    <cellStyle name="Normal 24 2" xfId="853"/>
    <cellStyle name="Normal 24 2 2" xfId="1332"/>
    <cellStyle name="Normal 24 2 2 2" xfId="1841"/>
    <cellStyle name="Normal 24 2 3" xfId="1588"/>
    <cellStyle name="Normal 24 3" xfId="1168"/>
    <cellStyle name="Normal 25" xfId="858"/>
    <cellStyle name="Normal 25 2" xfId="1337"/>
    <cellStyle name="Normal 25 2 2" xfId="1846"/>
    <cellStyle name="Normal 25 3" xfId="1593"/>
    <cellStyle name="Normal 26" xfId="564"/>
    <cellStyle name="Normal 27" xfId="1001"/>
    <cellStyle name="Normal 27 2" xfId="1169"/>
    <cellStyle name="Normal 28" xfId="1003"/>
    <cellStyle name="Normal 29" xfId="1005"/>
    <cellStyle name="Normal 3" xfId="91"/>
    <cellStyle name="Normal 3 2" xfId="92"/>
    <cellStyle name="Normal 3 2 2" xfId="93"/>
    <cellStyle name="Normal 3 2 2 2" xfId="340"/>
    <cellStyle name="Normal 3 2 2 2 2" xfId="698"/>
    <cellStyle name="Normal 3 2 2 3" xfId="437"/>
    <cellStyle name="Normal 3 2 2 4" xfId="603"/>
    <cellStyle name="Normal 3 2 3" xfId="94"/>
    <cellStyle name="Normal 3 2 3 2" xfId="341"/>
    <cellStyle name="Normal 3 2 3 2 2" xfId="738"/>
    <cellStyle name="Normal 3 2 3 2 2 2" xfId="967"/>
    <cellStyle name="Normal 3 2 3 2 2 2 2" xfId="1420"/>
    <cellStyle name="Normal 3 2 3 2 2 2 2 2" xfId="1929"/>
    <cellStyle name="Normal 3 2 3 2 2 2 3" xfId="1676"/>
    <cellStyle name="Normal 3 2 3 2 2 3" xfId="892"/>
    <cellStyle name="Normal 3 2 3 2 2 3 2" xfId="1345"/>
    <cellStyle name="Normal 3 2 3 2 2 3 2 2" xfId="1854"/>
    <cellStyle name="Normal 3 2 3 2 2 3 3" xfId="1601"/>
    <cellStyle name="Normal 3 2 3 2 2 4" xfId="1258"/>
    <cellStyle name="Normal 3 2 3 2 2 4 2" xfId="1767"/>
    <cellStyle name="Normal 3 2 3 2 2 5" xfId="1514"/>
    <cellStyle name="Normal 3 2 3 2 3" xfId="848"/>
    <cellStyle name="Normal 3 2 3 2 3 2" xfId="1327"/>
    <cellStyle name="Normal 3 2 3 2 3 2 2" xfId="1836"/>
    <cellStyle name="Normal 3 2 3 2 3 3" xfId="1583"/>
    <cellStyle name="Normal 3 2 3 2 4" xfId="960"/>
    <cellStyle name="Normal 3 2 3 2 4 2" xfId="1413"/>
    <cellStyle name="Normal 3 2 3 2 4 2 2" xfId="1922"/>
    <cellStyle name="Normal 3 2 3 2 4 3" xfId="1669"/>
    <cellStyle name="Normal 3 2 3 2 5" xfId="650"/>
    <cellStyle name="Normal 3 2 3 2 5 2" xfId="1251"/>
    <cellStyle name="Normal 3 2 3 2 5 2 2" xfId="1760"/>
    <cellStyle name="Normal 3 2 3 2 5 3" xfId="1507"/>
    <cellStyle name="Normal 3 2 3 2 6" xfId="1102"/>
    <cellStyle name="Normal 3 2 3 3" xfId="438"/>
    <cellStyle name="Normal 3 2 3 3 2" xfId="754"/>
    <cellStyle name="Normal 3 2 3 3 2 2" xfId="983"/>
    <cellStyle name="Normal 3 2 3 3 2 2 2" xfId="1436"/>
    <cellStyle name="Normal 3 2 3 3 2 2 2 2" xfId="1945"/>
    <cellStyle name="Normal 3 2 3 3 2 2 3" xfId="1692"/>
    <cellStyle name="Normal 3 2 3 3 2 3" xfId="908"/>
    <cellStyle name="Normal 3 2 3 3 2 3 2" xfId="1361"/>
    <cellStyle name="Normal 3 2 3 3 2 3 2 2" xfId="1870"/>
    <cellStyle name="Normal 3 2 3 3 2 3 3" xfId="1617"/>
    <cellStyle name="Normal 3 2 3 3 2 4" xfId="1274"/>
    <cellStyle name="Normal 3 2 3 3 2 4 2" xfId="1783"/>
    <cellStyle name="Normal 3 2 3 3 2 5" xfId="1530"/>
    <cellStyle name="Normal 3 2 3 3 3" xfId="833"/>
    <cellStyle name="Normal 3 2 3 3 3 2" xfId="1313"/>
    <cellStyle name="Normal 3 2 3 3 3 2 2" xfId="1822"/>
    <cellStyle name="Normal 3 2 3 3 3 3" xfId="1569"/>
    <cellStyle name="Normal 3 2 3 3 4" xfId="946"/>
    <cellStyle name="Normal 3 2 3 3 4 2" xfId="1399"/>
    <cellStyle name="Normal 3 2 3 3 4 2 2" xfId="1908"/>
    <cellStyle name="Normal 3 2 3 3 4 3" xfId="1655"/>
    <cellStyle name="Normal 3 2 3 3 5" xfId="619"/>
    <cellStyle name="Normal 3 2 3 3 5 2" xfId="1237"/>
    <cellStyle name="Normal 3 2 3 3 5 2 2" xfId="1746"/>
    <cellStyle name="Normal 3 2 3 3 5 3" xfId="1493"/>
    <cellStyle name="Normal 3 2 3 4" xfId="699"/>
    <cellStyle name="Normal 3 2 3 5" xfId="742"/>
    <cellStyle name="Normal 3 2 3 5 2" xfId="971"/>
    <cellStyle name="Normal 3 2 3 5 2 2" xfId="1424"/>
    <cellStyle name="Normal 3 2 3 5 2 2 2" xfId="1933"/>
    <cellStyle name="Normal 3 2 3 5 2 3" xfId="1680"/>
    <cellStyle name="Normal 3 2 3 5 3" xfId="896"/>
    <cellStyle name="Normal 3 2 3 5 3 2" xfId="1349"/>
    <cellStyle name="Normal 3 2 3 5 3 2 2" xfId="1858"/>
    <cellStyle name="Normal 3 2 3 5 3 3" xfId="1605"/>
    <cellStyle name="Normal 3 2 3 5 4" xfId="1262"/>
    <cellStyle name="Normal 3 2 3 5 4 2" xfId="1771"/>
    <cellStyle name="Normal 3 2 3 5 5" xfId="1518"/>
    <cellStyle name="Normal 3 2 3 6" xfId="821"/>
    <cellStyle name="Normal 3 2 3 6 2" xfId="1301"/>
    <cellStyle name="Normal 3 2 3 6 2 2" xfId="1810"/>
    <cellStyle name="Normal 3 2 3 6 3" xfId="1557"/>
    <cellStyle name="Normal 3 2 3 7" xfId="934"/>
    <cellStyle name="Normal 3 2 3 7 2" xfId="1387"/>
    <cellStyle name="Normal 3 2 3 7 2 2" xfId="1896"/>
    <cellStyle name="Normal 3 2 3 7 3" xfId="1643"/>
    <cellStyle name="Normal 3 2 3 8" xfId="605"/>
    <cellStyle name="Normal 3 2 3 8 2" xfId="1226"/>
    <cellStyle name="Normal 3 2 3 8 2 2" xfId="1735"/>
    <cellStyle name="Normal 3 2 3 8 3" xfId="1482"/>
    <cellStyle name="Normal 3 2 4" xfId="297"/>
    <cellStyle name="Normal 3 2 4 2" xfId="750"/>
    <cellStyle name="Normal 3 2 4 2 2" xfId="979"/>
    <cellStyle name="Normal 3 2 4 2 2 2" xfId="1432"/>
    <cellStyle name="Normal 3 2 4 2 2 2 2" xfId="1941"/>
    <cellStyle name="Normal 3 2 4 2 2 3" xfId="1688"/>
    <cellStyle name="Normal 3 2 4 2 3" xfId="904"/>
    <cellStyle name="Normal 3 2 4 2 3 2" xfId="1357"/>
    <cellStyle name="Normal 3 2 4 2 3 2 2" xfId="1866"/>
    <cellStyle name="Normal 3 2 4 2 3 3" xfId="1613"/>
    <cellStyle name="Normal 3 2 4 2 4" xfId="1270"/>
    <cellStyle name="Normal 3 2 4 2 4 2" xfId="1779"/>
    <cellStyle name="Normal 3 2 4 2 5" xfId="1526"/>
    <cellStyle name="Normal 3 2 4 3" xfId="827"/>
    <cellStyle name="Normal 3 2 4 3 2" xfId="1307"/>
    <cellStyle name="Normal 3 2 4 3 2 2" xfId="1816"/>
    <cellStyle name="Normal 3 2 4 3 3" xfId="1563"/>
    <cellStyle name="Normal 3 2 4 4" xfId="940"/>
    <cellStyle name="Normal 3 2 4 4 2" xfId="1393"/>
    <cellStyle name="Normal 3 2 4 4 2 2" xfId="1902"/>
    <cellStyle name="Normal 3 2 4 4 3" xfId="1649"/>
    <cellStyle name="Normal 3 2 4 5" xfId="613"/>
    <cellStyle name="Normal 3 2 4 5 2" xfId="1231"/>
    <cellStyle name="Normal 3 2 4 5 2 2" xfId="1740"/>
    <cellStyle name="Normal 3 2 4 5 3" xfId="1487"/>
    <cellStyle name="Normal 3 2 5" xfId="339"/>
    <cellStyle name="Normal 3 2 5 2" xfId="697"/>
    <cellStyle name="Normal 3 2 6" xfId="436"/>
    <cellStyle name="Normal 3 2 6 2" xfId="989"/>
    <cellStyle name="Normal 3 2 6 2 2" xfId="1442"/>
    <cellStyle name="Normal 3 2 6 2 2 2" xfId="1951"/>
    <cellStyle name="Normal 3 2 6 2 3" xfId="1698"/>
    <cellStyle name="Normal 3 2 6 3" xfId="914"/>
    <cellStyle name="Normal 3 2 6 3 2" xfId="1367"/>
    <cellStyle name="Normal 3 2 6 3 2 2" xfId="1876"/>
    <cellStyle name="Normal 3 2 6 3 3" xfId="1623"/>
    <cellStyle name="Normal 3 2 6 4" xfId="760"/>
    <cellStyle name="Normal 3 2 6 4 2" xfId="1280"/>
    <cellStyle name="Normal 3 2 6 4 2 2" xfId="1789"/>
    <cellStyle name="Normal 3 2 6 4 3" xfId="1536"/>
    <cellStyle name="Normal 3 2 7" xfId="814"/>
    <cellStyle name="Normal 3 2 7 2" xfId="1294"/>
    <cellStyle name="Normal 3 2 7 2 2" xfId="1803"/>
    <cellStyle name="Normal 3 2 7 3" xfId="1550"/>
    <cellStyle name="Normal 3 2 8" xfId="928"/>
    <cellStyle name="Normal 3 2 8 2" xfId="1381"/>
    <cellStyle name="Normal 3 2 8 2 2" xfId="1890"/>
    <cellStyle name="Normal 3 2 8 3" xfId="1637"/>
    <cellStyle name="Normal 3 2 9" xfId="576"/>
    <cellStyle name="Normal 3 2 9 2" xfId="1220"/>
    <cellStyle name="Normal 3 2 9 2 2" xfId="1730"/>
    <cellStyle name="Normal 3 2 9 3" xfId="1477"/>
    <cellStyle name="Normal 3 3" xfId="95"/>
    <cellStyle name="Normal 3 3 2" xfId="229"/>
    <cellStyle name="Normal 3 3 2 2" xfId="700"/>
    <cellStyle name="Normal 3 3 3" xfId="342"/>
    <cellStyle name="Normal 3 3 3 2" xfId="1101"/>
    <cellStyle name="Normal 3 3 4" xfId="439"/>
    <cellStyle name="Normal 3 3 5" xfId="574"/>
    <cellStyle name="Normal 3 4" xfId="96"/>
    <cellStyle name="Normal 3 4 2" xfId="343"/>
    <cellStyle name="Normal 3 4 2 2" xfId="701"/>
    <cellStyle name="Normal 3 4 3" xfId="440"/>
    <cellStyle name="Normal 3 4 4" xfId="668"/>
    <cellStyle name="Normal 3 5" xfId="97"/>
    <cellStyle name="Normal 3 5 2" xfId="702"/>
    <cellStyle name="Normal 3 5 3" xfId="673"/>
    <cellStyle name="Normal 3 6" xfId="338"/>
    <cellStyle name="Normal 3 6 2" xfId="696"/>
    <cellStyle name="Normal 3 7" xfId="435"/>
    <cellStyle name="Normal 3 8" xfId="567"/>
    <cellStyle name="Normal 3_Ocotillo" xfId="98"/>
    <cellStyle name="Normal 30" xfId="1007"/>
    <cellStyle name="Normal 31" xfId="1009"/>
    <cellStyle name="Normal 32" xfId="1011"/>
    <cellStyle name="Normal 33" xfId="1013"/>
    <cellStyle name="Normal 34" xfId="1015"/>
    <cellStyle name="Normal 35" xfId="1017"/>
    <cellStyle name="Normal 36" xfId="1019"/>
    <cellStyle name="Normal 37" xfId="1021"/>
    <cellStyle name="Normal 38" xfId="1024"/>
    <cellStyle name="Normal 39" xfId="1025"/>
    <cellStyle name="Normal 4" xfId="99"/>
    <cellStyle name="Normal 4 10" xfId="514"/>
    <cellStyle name="Normal 4 2" xfId="100"/>
    <cellStyle name="Normal 4 2 2" xfId="275"/>
    <cellStyle name="Normal 4 2 2 2" xfId="704"/>
    <cellStyle name="Normal 4 2 3" xfId="587"/>
    <cellStyle name="Normal 4 3" xfId="101"/>
    <cellStyle name="Normal 4 3 2" xfId="8"/>
    <cellStyle name="Normal 4 3 2 2" xfId="318"/>
    <cellStyle name="Normal 4 3 2 2 2" xfId="1127"/>
    <cellStyle name="Normal 4 3 2 3" xfId="415"/>
    <cellStyle name="Normal 4 3 3" xfId="271"/>
    <cellStyle name="Normal 4 3 3 2" xfId="705"/>
    <cellStyle name="Normal 4 3 4" xfId="344"/>
    <cellStyle name="Normal 4 3 4 2" xfId="1111"/>
    <cellStyle name="Normal 4 3 5" xfId="441"/>
    <cellStyle name="Normal 4 3 6" xfId="588"/>
    <cellStyle name="Normal 4 4" xfId="10"/>
    <cellStyle name="Normal 4 4 2" xfId="102"/>
    <cellStyle name="Normal 4 4 2 2" xfId="345"/>
    <cellStyle name="Normal 4 4 2 2 2" xfId="1100"/>
    <cellStyle name="Normal 4 4 2 3" xfId="442"/>
    <cellStyle name="Normal 4 4 3" xfId="320"/>
    <cellStyle name="Normal 4 4 3 2" xfId="678"/>
    <cellStyle name="Normal 4 4 4" xfId="417"/>
    <cellStyle name="Normal 4 4 5" xfId="589"/>
    <cellStyle name="Normal 4 5" xfId="103"/>
    <cellStyle name="Normal 4 5 2" xfId="346"/>
    <cellStyle name="Normal 4 5 2 2" xfId="706"/>
    <cellStyle name="Normal 4 5 3" xfId="443"/>
    <cellStyle name="Normal 4 5 4" xfId="590"/>
    <cellStyle name="Normal 4 6" xfId="9"/>
    <cellStyle name="Normal 4 6 2" xfId="319"/>
    <cellStyle name="Normal 4 6 2 2" xfId="677"/>
    <cellStyle name="Normal 4 6 3" xfId="416"/>
    <cellStyle name="Normal 4 6 4" xfId="591"/>
    <cellStyle name="Normal 4 7" xfId="12"/>
    <cellStyle name="Normal 4 7 2" xfId="322"/>
    <cellStyle name="Normal 4 7 2 2" xfId="1112"/>
    <cellStyle name="Normal 4 7 3" xfId="419"/>
    <cellStyle name="Normal 4 8" xfId="104"/>
    <cellStyle name="Normal 4 8 2" xfId="11"/>
    <cellStyle name="Normal 4 8 2 2" xfId="321"/>
    <cellStyle name="Normal 4 8 2 2 2" xfId="1114"/>
    <cellStyle name="Normal 4 8 2 3" xfId="418"/>
    <cellStyle name="Normal 4 8 3" xfId="347"/>
    <cellStyle name="Normal 4 8 3 2" xfId="1099"/>
    <cellStyle name="Normal 4 8 4" xfId="444"/>
    <cellStyle name="Normal 4 9" xfId="224"/>
    <cellStyle name="Normal 4 9 2" xfId="703"/>
    <cellStyle name="Normal 4 9 3" xfId="1208"/>
    <cellStyle name="Normal 4 9 3 2" xfId="1721"/>
    <cellStyle name="Normal 4 9 4" xfId="1468"/>
    <cellStyle name="Normal 4_Ocotillo" xfId="105"/>
    <cellStyle name="Normal 40" xfId="1026"/>
    <cellStyle name="Normal 41" xfId="1028"/>
    <cellStyle name="Normal 42" xfId="1030"/>
    <cellStyle name="Normal 43" xfId="1032"/>
    <cellStyle name="Normal 44" xfId="1034"/>
    <cellStyle name="Normal 45" xfId="1036"/>
    <cellStyle name="Normal 46" xfId="1038"/>
    <cellStyle name="Normal 47" xfId="1040"/>
    <cellStyle name="Normal 48" xfId="1042"/>
    <cellStyle name="Normal 49" xfId="1044"/>
    <cellStyle name="Normal 5" xfId="106"/>
    <cellStyle name="Normal 5 2" xfId="107"/>
    <cellStyle name="Normal 5 2 2" xfId="281"/>
    <cellStyle name="Normal 5 2 2 2" xfId="708"/>
    <cellStyle name="Normal 5 2 3" xfId="592"/>
    <cellStyle name="Normal 5 3" xfId="276"/>
    <cellStyle name="Normal 5 4" xfId="669"/>
    <cellStyle name="Normal 5 5" xfId="707"/>
    <cellStyle name="Normal 5_Ocotillo" xfId="108"/>
    <cellStyle name="Normal 50" xfId="1046"/>
    <cellStyle name="Normal 51" xfId="1048"/>
    <cellStyle name="Normal 52" xfId="1050"/>
    <cellStyle name="Normal 53" xfId="1052"/>
    <cellStyle name="Normal 54" xfId="1054"/>
    <cellStyle name="Normal 55" xfId="1056"/>
    <cellStyle name="Normal 56" xfId="1058"/>
    <cellStyle name="Normal 57" xfId="1060"/>
    <cellStyle name="Normal 58" xfId="1062"/>
    <cellStyle name="Normal 59" xfId="1064"/>
    <cellStyle name="Normal 6" xfId="109"/>
    <cellStyle name="Normal 6 10" xfId="110"/>
    <cellStyle name="Normal 6 10 2" xfId="349"/>
    <cellStyle name="Normal 6 10 2 2" xfId="1097"/>
    <cellStyle name="Normal 6 10 3" xfId="446"/>
    <cellStyle name="Normal 6 11" xfId="111"/>
    <cellStyle name="Normal 6 11 2" xfId="350"/>
    <cellStyle name="Normal 6 11 2 2" xfId="1113"/>
    <cellStyle name="Normal 6 11 3" xfId="447"/>
    <cellStyle name="Normal 6 12" xfId="282"/>
    <cellStyle name="Normal 6 12 2" xfId="709"/>
    <cellStyle name="Normal 6 13" xfId="348"/>
    <cellStyle name="Normal 6 13 2" xfId="1098"/>
    <cellStyle name="Normal 6 14" xfId="445"/>
    <cellStyle name="Normal 6 15" xfId="593"/>
    <cellStyle name="Normal 6 2" xfId="112"/>
    <cellStyle name="Normal 6 2 2" xfId="113"/>
    <cellStyle name="Normal 6 2 2 2" xfId="114"/>
    <cellStyle name="Normal 6 2 2 2 2" xfId="353"/>
    <cellStyle name="Normal 6 2 2 2 2 2" xfId="1145"/>
    <cellStyle name="Normal 6 2 2 2 3" xfId="450"/>
    <cellStyle name="Normal 6 2 2 3" xfId="115"/>
    <cellStyle name="Normal 6 2 2 3 2" xfId="354"/>
    <cellStyle name="Normal 6 2 2 3 2 2" xfId="1110"/>
    <cellStyle name="Normal 6 2 2 3 3" xfId="451"/>
    <cellStyle name="Normal 6 2 2 4" xfId="301"/>
    <cellStyle name="Normal 6 2 2 5" xfId="352"/>
    <cellStyle name="Normal 6 2 2 5 2" xfId="1131"/>
    <cellStyle name="Normal 6 2 2 6" xfId="449"/>
    <cellStyle name="Normal 6 2 3" xfId="116"/>
    <cellStyle name="Normal 6 2 3 2" xfId="355"/>
    <cellStyle name="Normal 6 2 3 2 2" xfId="1109"/>
    <cellStyle name="Normal 6 2 3 3" xfId="452"/>
    <cellStyle name="Normal 6 2 4" xfId="117"/>
    <cellStyle name="Normal 6 2 4 2" xfId="356"/>
    <cellStyle name="Normal 6 2 4 2 2" xfId="1119"/>
    <cellStyle name="Normal 6 2 4 3" xfId="453"/>
    <cellStyle name="Normal 6 2 5" xfId="285"/>
    <cellStyle name="Normal 6 2 5 2" xfId="710"/>
    <cellStyle name="Normal 6 2 6" xfId="351"/>
    <cellStyle name="Normal 6 2 6 2" xfId="1151"/>
    <cellStyle name="Normal 6 2 7" xfId="448"/>
    <cellStyle name="Normal 6 2 8" xfId="594"/>
    <cellStyle name="Normal 6 2_Ocotillo" xfId="118"/>
    <cellStyle name="Normal 6 3" xfId="119"/>
    <cellStyle name="Normal 6 3 2" xfId="120"/>
    <cellStyle name="Normal 6 3 2 2" xfId="121"/>
    <cellStyle name="Normal 6 3 2 2 2" xfId="359"/>
    <cellStyle name="Normal 6 3 2 2 2 2" xfId="1148"/>
    <cellStyle name="Normal 6 3 2 2 3" xfId="456"/>
    <cellStyle name="Normal 6 3 2 3" xfId="122"/>
    <cellStyle name="Normal 6 3 2 3 2" xfId="360"/>
    <cellStyle name="Normal 6 3 2 3 2 2" xfId="1126"/>
    <cellStyle name="Normal 6 3 2 3 3" xfId="457"/>
    <cellStyle name="Normal 6 3 2 4" xfId="358"/>
    <cellStyle name="Normal 6 3 2 4 2" xfId="1147"/>
    <cellStyle name="Normal 6 3 2 5" xfId="455"/>
    <cellStyle name="Normal 6 3 3" xfId="123"/>
    <cellStyle name="Normal 6 3 3 2" xfId="361"/>
    <cellStyle name="Normal 6 3 3 2 2" xfId="1136"/>
    <cellStyle name="Normal 6 3 3 3" xfId="458"/>
    <cellStyle name="Normal 6 3 4" xfId="124"/>
    <cellStyle name="Normal 6 3 4 2" xfId="362"/>
    <cellStyle name="Normal 6 3 4 2 2" xfId="1133"/>
    <cellStyle name="Normal 6 3 4 3" xfId="459"/>
    <cellStyle name="Normal 6 3 5" xfId="357"/>
    <cellStyle name="Normal 6 3 5 2" xfId="711"/>
    <cellStyle name="Normal 6 3 6" xfId="454"/>
    <cellStyle name="Normal 6 3 7" xfId="595"/>
    <cellStyle name="Normal 6 3_Ocotillo" xfId="125"/>
    <cellStyle name="Normal 6 4" xfId="126"/>
    <cellStyle name="Normal 6 4 2" xfId="127"/>
    <cellStyle name="Normal 6 4 2 2" xfId="128"/>
    <cellStyle name="Normal 6 4 2 2 2" xfId="365"/>
    <cellStyle name="Normal 6 4 2 2 2 2" xfId="1125"/>
    <cellStyle name="Normal 6 4 2 2 3" xfId="462"/>
    <cellStyle name="Normal 6 4 2 3" xfId="129"/>
    <cellStyle name="Normal 6 4 2 3 2" xfId="366"/>
    <cellStyle name="Normal 6 4 2 3 2 2" xfId="1144"/>
    <cellStyle name="Normal 6 4 2 3 3" xfId="463"/>
    <cellStyle name="Normal 6 4 2 4" xfId="364"/>
    <cellStyle name="Normal 6 4 2 4 2" xfId="713"/>
    <cellStyle name="Normal 6 4 2 5" xfId="461"/>
    <cellStyle name="Normal 6 4 2 6" xfId="611"/>
    <cellStyle name="Normal 6 4 3" xfId="130"/>
    <cellStyle name="Normal 6 4 3 2" xfId="367"/>
    <cellStyle name="Normal 6 4 3 2 2" xfId="652"/>
    <cellStyle name="Normal 6 4 3 2 3" xfId="651"/>
    <cellStyle name="Normal 6 4 3 2 4" xfId="1108"/>
    <cellStyle name="Normal 6 4 3 3" xfId="464"/>
    <cellStyle name="Normal 6 4 3 4" xfId="612"/>
    <cellStyle name="Normal 6 4 4" xfId="131"/>
    <cellStyle name="Normal 6 4 4 2" xfId="368"/>
    <cellStyle name="Normal 6 4 4 2 2" xfId="1152"/>
    <cellStyle name="Normal 6 4 4 3" xfId="465"/>
    <cellStyle name="Normal 6 4 5" xfId="363"/>
    <cellStyle name="Normal 6 4 5 2" xfId="712"/>
    <cellStyle name="Normal 6 4 6" xfId="460"/>
    <cellStyle name="Normal 6 4 7" xfId="604"/>
    <cellStyle name="Normal 6 4_Ocotillo" xfId="132"/>
    <cellStyle name="Normal 6 5" xfId="133"/>
    <cellStyle name="Normal 6 5 2" xfId="134"/>
    <cellStyle name="Normal 6 5 2 2" xfId="135"/>
    <cellStyle name="Normal 6 5 2 2 2" xfId="371"/>
    <cellStyle name="Normal 6 5 2 2 2 2" xfId="1153"/>
    <cellStyle name="Normal 6 5 2 2 3" xfId="468"/>
    <cellStyle name="Normal 6 5 2 3" xfId="136"/>
    <cellStyle name="Normal 6 5 2 3 2" xfId="372"/>
    <cellStyle name="Normal 6 5 2 3 2 2" xfId="1122"/>
    <cellStyle name="Normal 6 5 2 3 3" xfId="469"/>
    <cellStyle name="Normal 6 5 2 4" xfId="370"/>
    <cellStyle name="Normal 6 5 2 4 2" xfId="1138"/>
    <cellStyle name="Normal 6 5 2 5" xfId="467"/>
    <cellStyle name="Normal 6 5 3" xfId="137"/>
    <cellStyle name="Normal 6 5 3 2" xfId="138"/>
    <cellStyle name="Normal 6 5 3 2 2" xfId="374"/>
    <cellStyle name="Normal 6 5 3 2 2 2" xfId="1135"/>
    <cellStyle name="Normal 6 5 3 2 3" xfId="471"/>
    <cellStyle name="Normal 6 5 3 3" xfId="139"/>
    <cellStyle name="Normal 6 5 3 3 2" xfId="375"/>
    <cellStyle name="Normal 6 5 3 3 2 2" xfId="1121"/>
    <cellStyle name="Normal 6 5 3 3 3" xfId="472"/>
    <cellStyle name="Normal 6 5 3 4" xfId="373"/>
    <cellStyle name="Normal 6 5 3 4 2" xfId="1134"/>
    <cellStyle name="Normal 6 5 3 5" xfId="470"/>
    <cellStyle name="Normal 6 5 4" xfId="140"/>
    <cellStyle name="Normal 6 5 4 2" xfId="376"/>
    <cellStyle name="Normal 6 5 4 2 2" xfId="1137"/>
    <cellStyle name="Normal 6 5 4 3" xfId="473"/>
    <cellStyle name="Normal 6 5 5" xfId="141"/>
    <cellStyle name="Normal 6 5 5 2" xfId="377"/>
    <cellStyle name="Normal 6 5 5 2 2" xfId="1130"/>
    <cellStyle name="Normal 6 5 5 3" xfId="474"/>
    <cellStyle name="Normal 6 5 6" xfId="369"/>
    <cellStyle name="Normal 6 5 6 2" xfId="714"/>
    <cellStyle name="Normal 6 5 7" xfId="466"/>
    <cellStyle name="Normal 6 5 8" xfId="609"/>
    <cellStyle name="Normal 6 5_Ocotillo" xfId="142"/>
    <cellStyle name="Normal 6 6" xfId="143"/>
    <cellStyle name="Normal 6 6 2" xfId="144"/>
    <cellStyle name="Normal 6 6 2 2" xfId="379"/>
    <cellStyle name="Normal 6 6 2 2 2" xfId="716"/>
    <cellStyle name="Normal 6 6 2 3" xfId="476"/>
    <cellStyle name="Normal 6 6 2 4" xfId="654"/>
    <cellStyle name="Normal 6 6 3" xfId="145"/>
    <cellStyle name="Normal 6 6 3 2" xfId="380"/>
    <cellStyle name="Normal 6 6 3 2 2" xfId="1107"/>
    <cellStyle name="Normal 6 6 3 3" xfId="477"/>
    <cellStyle name="Normal 6 6 4" xfId="378"/>
    <cellStyle name="Normal 6 6 4 2" xfId="715"/>
    <cellStyle name="Normal 6 6 5" xfId="475"/>
    <cellStyle name="Normal 6 6 6" xfId="653"/>
    <cellStyle name="Normal 6 7" xfId="146"/>
    <cellStyle name="Normal 6 7 2" xfId="147"/>
    <cellStyle name="Normal 6 7 2 2" xfId="382"/>
    <cellStyle name="Normal 6 7 2 2 2" xfId="1154"/>
    <cellStyle name="Normal 6 7 2 3" xfId="479"/>
    <cellStyle name="Normal 6 7 3" xfId="148"/>
    <cellStyle name="Normal 6 7 3 2" xfId="383"/>
    <cellStyle name="Normal 6 7 3 2 2" xfId="1117"/>
    <cellStyle name="Normal 6 7 3 3" xfId="480"/>
    <cellStyle name="Normal 6 7 4" xfId="381"/>
    <cellStyle name="Normal 6 7 4 2" xfId="1139"/>
    <cellStyle name="Normal 6 7 5" xfId="478"/>
    <cellStyle name="Normal 6 8" xfId="149"/>
    <cellStyle name="Normal 6 8 2" xfId="150"/>
    <cellStyle name="Normal 6 8 2 2" xfId="385"/>
    <cellStyle name="Normal 6 8 2 2 2" xfId="1140"/>
    <cellStyle name="Normal 6 8 2 3" xfId="482"/>
    <cellStyle name="Normal 6 8 3" xfId="151"/>
    <cellStyle name="Normal 6 8 3 2" xfId="386"/>
    <cellStyle name="Normal 6 8 3 2 2" xfId="1155"/>
    <cellStyle name="Normal 6 8 3 3" xfId="483"/>
    <cellStyle name="Normal 6 8 4" xfId="384"/>
    <cellStyle name="Normal 6 8 4 2" xfId="1150"/>
    <cellStyle name="Normal 6 8 5" xfId="481"/>
    <cellStyle name="Normal 6 9" xfId="152"/>
    <cellStyle name="Normal 6 9 2" xfId="153"/>
    <cellStyle name="Normal 6 9 2 2" xfId="388"/>
    <cellStyle name="Normal 6 9 2 2 2" xfId="1142"/>
    <cellStyle name="Normal 6 9 2 3" xfId="485"/>
    <cellStyle name="Normal 6 9 3" xfId="154"/>
    <cellStyle name="Normal 6 9 3 2" xfId="389"/>
    <cellStyle name="Normal 6 9 3 2 2" xfId="1141"/>
    <cellStyle name="Normal 6 9 3 3" xfId="486"/>
    <cellStyle name="Normal 6 9 4" xfId="155"/>
    <cellStyle name="Normal 6 9 4 2" xfId="390"/>
    <cellStyle name="Normal 6 9 4 2 2" xfId="1156"/>
    <cellStyle name="Normal 6 9 4 3" xfId="487"/>
    <cellStyle name="Normal 6 9 5" xfId="387"/>
    <cellStyle name="Normal 6 9 5 2" xfId="1129"/>
    <cellStyle name="Normal 6 9 6" xfId="484"/>
    <cellStyle name="Normal 6_Ocotillo" xfId="156"/>
    <cellStyle name="Normal 60" xfId="1067"/>
    <cellStyle name="Normal 61" xfId="1069"/>
    <cellStyle name="Normal 62" xfId="1071"/>
    <cellStyle name="Normal 63" xfId="1073"/>
    <cellStyle name="Normal 64" xfId="1075"/>
    <cellStyle name="Normal 65" xfId="1077"/>
    <cellStyle name="Normal 66" xfId="1079"/>
    <cellStyle name="Normal 67" xfId="1081"/>
    <cellStyle name="Normal 68" xfId="1083"/>
    <cellStyle name="Normal 69" xfId="1085"/>
    <cellStyle name="Normal 7" xfId="157"/>
    <cellStyle name="Normal 7 2" xfId="158"/>
    <cellStyle name="Normal 7 2 2" xfId="303"/>
    <cellStyle name="Normal 7 2 2 2" xfId="718"/>
    <cellStyle name="Normal 7 2 3" xfId="597"/>
    <cellStyle name="Normal 7 3" xfId="293"/>
    <cellStyle name="Normal 7 3 2" xfId="717"/>
    <cellStyle name="Normal 7 4" xfId="287"/>
    <cellStyle name="Normal 7 5" xfId="596"/>
    <cellStyle name="Normal 7_Ocotillo" xfId="159"/>
    <cellStyle name="Normal 70" xfId="1087"/>
    <cellStyle name="Normal 71" xfId="1089"/>
    <cellStyle name="Normal 72" xfId="1092"/>
    <cellStyle name="Normal 73" xfId="1093"/>
    <cellStyle name="Normal 74" xfId="1095"/>
    <cellStyle name="Normal 75" xfId="2"/>
    <cellStyle name="Normal 75 2" xfId="1190"/>
    <cellStyle name="Normal 75 3" xfId="1202"/>
    <cellStyle name="Normal 75 3 2" xfId="1718"/>
    <cellStyle name="Normal 75 4" xfId="1465"/>
    <cellStyle name="Normal 76" xfId="1170"/>
    <cellStyle name="Normal 76 2" xfId="1191"/>
    <cellStyle name="Normal 77" xfId="1174"/>
    <cellStyle name="Normal 77 2" xfId="1192"/>
    <cellStyle name="Normal 78" xfId="1179"/>
    <cellStyle name="Normal 78 2" xfId="1193"/>
    <cellStyle name="Normal 79" xfId="1181"/>
    <cellStyle name="Normal 79 2" xfId="1194"/>
    <cellStyle name="Normal 8" xfId="160"/>
    <cellStyle name="Normal 8 2" xfId="161"/>
    <cellStyle name="Normal 8 2 2" xfId="720"/>
    <cellStyle name="Normal 8 2 3" xfId="598"/>
    <cellStyle name="Normal 8 3" xfId="162"/>
    <cellStyle name="Normal 8 3 2" xfId="163"/>
    <cellStyle name="Normal 8 3 3" xfId="164"/>
    <cellStyle name="Normal 8 4" xfId="226"/>
    <cellStyle name="Normal 8 4 2" xfId="719"/>
    <cellStyle name="Normal 8_Ocotillo" xfId="165"/>
    <cellStyle name="Normal 80" xfId="1177"/>
    <cellStyle name="Normal 80 2" xfId="1195"/>
    <cellStyle name="Normal 81" xfId="1185"/>
    <cellStyle name="Normal 81 2" xfId="1196"/>
    <cellStyle name="Normal 82" xfId="1182"/>
    <cellStyle name="Normal 82 2" xfId="1224"/>
    <cellStyle name="Normal 83" xfId="1186"/>
    <cellStyle name="Normal 83 2" xfId="1455"/>
    <cellStyle name="Normal 83 2 2" xfId="1963"/>
    <cellStyle name="Normal 83 3" xfId="1710"/>
    <cellStyle name="Normal 84" xfId="1188"/>
    <cellStyle name="Normal 84 2" xfId="1457"/>
    <cellStyle name="Normal 84 2 2" xfId="1965"/>
    <cellStyle name="Normal 84 3" xfId="1712"/>
    <cellStyle name="Normal 85" xfId="1198"/>
    <cellStyle name="Normal 85 2" xfId="1459"/>
    <cellStyle name="Normal 85 2 2" xfId="1967"/>
    <cellStyle name="Normal 85 3" xfId="1714"/>
    <cellStyle name="Normal 86" xfId="1199"/>
    <cellStyle name="Normal 86 2" xfId="1460"/>
    <cellStyle name="Normal 86 2 2" xfId="1968"/>
    <cellStyle name="Normal 86 3" xfId="1715"/>
    <cellStyle name="Normal 9" xfId="166"/>
    <cellStyle name="Normal 9 2" xfId="307"/>
    <cellStyle name="Normal 9 2 2" xfId="883"/>
    <cellStyle name="Normal 9 2 3" xfId="599"/>
    <cellStyle name="Normal 9 3" xfId="532"/>
    <cellStyle name="Normal 9 3 2" xfId="655"/>
    <cellStyle name="Normal 9 3 3" xfId="884"/>
    <cellStyle name="Normal 9 4" xfId="656"/>
    <cellStyle name="Normal 9 5" xfId="721"/>
    <cellStyle name="Normal+border" xfId="167"/>
    <cellStyle name="Normal+border 2" xfId="168"/>
    <cellStyle name="Normal+border 2 2" xfId="169"/>
    <cellStyle name="Normal+border 3" xfId="170"/>
    <cellStyle name="Normal+border 3 2" xfId="171"/>
    <cellStyle name="Normal+shade" xfId="172"/>
    <cellStyle name="Percent" xfId="1197" builtinId="5"/>
    <cellStyle name="Percent 10" xfId="4"/>
    <cellStyle name="Percent 10 2" xfId="1204"/>
    <cellStyle name="Percent 10 2 2" xfId="1720"/>
    <cellStyle name="Percent 10 3" xfId="1467"/>
    <cellStyle name="Percent 11" xfId="1173"/>
    <cellStyle name="Percent 11 2" xfId="1205"/>
    <cellStyle name="Percent 12" xfId="1200"/>
    <cellStyle name="Percent 12 2" xfId="1461"/>
    <cellStyle name="Percent 12 2 2" xfId="1969"/>
    <cellStyle name="Percent 12 3" xfId="1716"/>
    <cellStyle name="Percent 2" xfId="173"/>
    <cellStyle name="Percent 2 2" xfId="174"/>
    <cellStyle name="Percent 2 2 2" xfId="533"/>
    <cellStyle name="Percent 2 2 3" xfId="657"/>
    <cellStyle name="Percent 2 3" xfId="175"/>
    <cellStyle name="Percent 2 3 2" xfId="176"/>
    <cellStyle name="Percent 2 3 2 2" xfId="393"/>
    <cellStyle name="Percent 2 3 2 2 2" xfId="1104"/>
    <cellStyle name="Percent 2 3 2 3" xfId="490"/>
    <cellStyle name="Percent 2 3 3" xfId="177"/>
    <cellStyle name="Percent 2 3 3 2" xfId="394"/>
    <cellStyle name="Percent 2 3 3 2 2" xfId="1106"/>
    <cellStyle name="Percent 2 3 3 3" xfId="491"/>
    <cellStyle name="Percent 2 3 4" xfId="392"/>
    <cellStyle name="Percent 2 3 4 2" xfId="723"/>
    <cellStyle name="Percent 2 3 5" xfId="489"/>
    <cellStyle name="Percent 2 3 6" xfId="600"/>
    <cellStyle name="Percent 2 4" xfId="178"/>
    <cellStyle name="Percent 2 4 2" xfId="395"/>
    <cellStyle name="Percent 2 4 2 2" xfId="658"/>
    <cellStyle name="Percent 2 4 2 3" xfId="1103"/>
    <cellStyle name="Percent 2 4 3" xfId="492"/>
    <cellStyle name="Percent 2 4 4" xfId="601"/>
    <cellStyle name="Percent 2 5" xfId="179"/>
    <cellStyle name="Percent 2 5 2" xfId="396"/>
    <cellStyle name="Percent 2 5 2 2" xfId="724"/>
    <cellStyle name="Percent 2 5 3" xfId="493"/>
    <cellStyle name="Percent 2 5 4" xfId="659"/>
    <cellStyle name="Percent 2 6" xfId="391"/>
    <cellStyle name="Percent 2 6 2" xfId="722"/>
    <cellStyle name="Percent 2 7" xfId="488"/>
    <cellStyle name="Percent 3" xfId="180"/>
    <cellStyle name="Percent 3 10" xfId="575"/>
    <cellStyle name="Percent 3 2" xfId="181"/>
    <cellStyle name="Percent 3 2 2" xfId="182"/>
    <cellStyle name="Percent 3 2 2 2" xfId="183"/>
    <cellStyle name="Percent 3 2 2 2 2" xfId="400"/>
    <cellStyle name="Percent 3 2 2 2 2 2" xfId="728"/>
    <cellStyle name="Percent 3 2 2 2 3" xfId="497"/>
    <cellStyle name="Percent 3 2 2 2 3 2" xfId="965"/>
    <cellStyle name="Percent 3 2 2 2 3 2 2" xfId="1418"/>
    <cellStyle name="Percent 3 2 2 2 3 2 2 2" xfId="1927"/>
    <cellStyle name="Percent 3 2 2 2 3 2 3" xfId="1674"/>
    <cellStyle name="Percent 3 2 2 2 3 3" xfId="890"/>
    <cellStyle name="Percent 3 2 2 2 3 3 2" xfId="1343"/>
    <cellStyle name="Percent 3 2 2 2 3 3 2 2" xfId="1852"/>
    <cellStyle name="Percent 3 2 2 2 3 3 3" xfId="1599"/>
    <cellStyle name="Percent 3 2 2 2 3 4" xfId="736"/>
    <cellStyle name="Percent 3 2 2 2 3 4 2" xfId="1256"/>
    <cellStyle name="Percent 3 2 2 2 3 4 2 2" xfId="1765"/>
    <cellStyle name="Percent 3 2 2 2 3 4 3" xfId="1512"/>
    <cellStyle name="Percent 3 2 2 2 4" xfId="851"/>
    <cellStyle name="Percent 3 2 2 2 4 2" xfId="1330"/>
    <cellStyle name="Percent 3 2 2 2 4 2 2" xfId="1839"/>
    <cellStyle name="Percent 3 2 2 2 4 3" xfId="1586"/>
    <cellStyle name="Percent 3 2 2 2 5" xfId="962"/>
    <cellStyle name="Percent 3 2 2 2 5 2" xfId="1415"/>
    <cellStyle name="Percent 3 2 2 2 5 2 2" xfId="1924"/>
    <cellStyle name="Percent 3 2 2 2 5 3" xfId="1671"/>
    <cellStyle name="Percent 3 2 2 2 6" xfId="661"/>
    <cellStyle name="Percent 3 2 2 2 6 2" xfId="1253"/>
    <cellStyle name="Percent 3 2 2 2 6 2 2" xfId="1762"/>
    <cellStyle name="Percent 3 2 2 2 6 3" xfId="1509"/>
    <cellStyle name="Percent 3 2 2 3" xfId="184"/>
    <cellStyle name="Percent 3 2 2 3 2" xfId="401"/>
    <cellStyle name="Percent 3 2 2 3 2 2" xfId="729"/>
    <cellStyle name="Percent 3 2 2 3 3" xfId="498"/>
    <cellStyle name="Percent 3 2 2 3 3 2" xfId="995"/>
    <cellStyle name="Percent 3 2 2 3 3 2 2" xfId="1448"/>
    <cellStyle name="Percent 3 2 2 3 3 2 2 2" xfId="1957"/>
    <cellStyle name="Percent 3 2 2 3 3 2 3" xfId="1704"/>
    <cellStyle name="Percent 3 2 2 3 3 3" xfId="920"/>
    <cellStyle name="Percent 3 2 2 3 3 3 2" xfId="1373"/>
    <cellStyle name="Percent 3 2 2 3 3 3 2 2" xfId="1882"/>
    <cellStyle name="Percent 3 2 2 3 3 3 3" xfId="1629"/>
    <cellStyle name="Percent 3 2 2 3 3 4" xfId="766"/>
    <cellStyle name="Percent 3 2 2 3 3 4 2" xfId="1286"/>
    <cellStyle name="Percent 3 2 2 3 3 4 2 2" xfId="1795"/>
    <cellStyle name="Percent 3 2 2 3 3 4 3" xfId="1542"/>
    <cellStyle name="Percent 3 2 2 3 4" xfId="838"/>
    <cellStyle name="Percent 3 2 2 3 4 2" xfId="1318"/>
    <cellStyle name="Percent 3 2 2 3 4 2 2" xfId="1827"/>
    <cellStyle name="Percent 3 2 2 3 4 3" xfId="1574"/>
    <cellStyle name="Percent 3 2 2 3 5" xfId="951"/>
    <cellStyle name="Percent 3 2 2 3 5 2" xfId="1404"/>
    <cellStyle name="Percent 3 2 2 3 5 2 2" xfId="1913"/>
    <cellStyle name="Percent 3 2 2 3 5 3" xfId="1660"/>
    <cellStyle name="Percent 3 2 2 3 6" xfId="624"/>
    <cellStyle name="Percent 3 2 2 3 6 2" xfId="1242"/>
    <cellStyle name="Percent 3 2 2 3 6 2 2" xfId="1751"/>
    <cellStyle name="Percent 3 2 2 3 6 3" xfId="1498"/>
    <cellStyle name="Percent 3 2 2 4" xfId="399"/>
    <cellStyle name="Percent 3 2 2 4 2" xfId="727"/>
    <cellStyle name="Percent 3 2 2 5" xfId="496"/>
    <cellStyle name="Percent 3 2 2 5 2" xfId="981"/>
    <cellStyle name="Percent 3 2 2 5 2 2" xfId="1434"/>
    <cellStyle name="Percent 3 2 2 5 2 2 2" xfId="1943"/>
    <cellStyle name="Percent 3 2 2 5 2 3" xfId="1690"/>
    <cellStyle name="Percent 3 2 2 5 3" xfId="906"/>
    <cellStyle name="Percent 3 2 2 5 3 2" xfId="1359"/>
    <cellStyle name="Percent 3 2 2 5 3 2 2" xfId="1868"/>
    <cellStyle name="Percent 3 2 2 5 3 3" xfId="1615"/>
    <cellStyle name="Percent 3 2 2 5 4" xfId="752"/>
    <cellStyle name="Percent 3 2 2 5 4 2" xfId="1272"/>
    <cellStyle name="Percent 3 2 2 5 4 2 2" xfId="1781"/>
    <cellStyle name="Percent 3 2 2 5 4 3" xfId="1528"/>
    <cellStyle name="Percent 3 2 2 6" xfId="826"/>
    <cellStyle name="Percent 3 2 2 6 2" xfId="1306"/>
    <cellStyle name="Percent 3 2 2 6 2 2" xfId="1815"/>
    <cellStyle name="Percent 3 2 2 6 3" xfId="1562"/>
    <cellStyle name="Percent 3 2 2 7" xfId="939"/>
    <cellStyle name="Percent 3 2 2 7 2" xfId="1392"/>
    <cellStyle name="Percent 3 2 2 7 2 2" xfId="1901"/>
    <cellStyle name="Percent 3 2 2 7 3" xfId="1648"/>
    <cellStyle name="Percent 3 2 2 8" xfId="610"/>
    <cellStyle name="Percent 3 2 2 8 2" xfId="1230"/>
    <cellStyle name="Percent 3 2 2 8 2 2" xfId="1739"/>
    <cellStyle name="Percent 3 2 2 8 3" xfId="1486"/>
    <cellStyle name="Percent 3 2 3" xfId="185"/>
    <cellStyle name="Percent 3 2 3 2" xfId="402"/>
    <cellStyle name="Percent 3 2 3 2 2" xfId="730"/>
    <cellStyle name="Percent 3 2 3 3" xfId="499"/>
    <cellStyle name="Percent 3 2 3 3 2" xfId="993"/>
    <cellStyle name="Percent 3 2 3 3 2 2" xfId="1446"/>
    <cellStyle name="Percent 3 2 3 3 2 2 2" xfId="1955"/>
    <cellStyle name="Percent 3 2 3 3 2 3" xfId="1702"/>
    <cellStyle name="Percent 3 2 3 3 3" xfId="918"/>
    <cellStyle name="Percent 3 2 3 3 3 2" xfId="1371"/>
    <cellStyle name="Percent 3 2 3 3 3 2 2" xfId="1880"/>
    <cellStyle name="Percent 3 2 3 3 3 3" xfId="1627"/>
    <cellStyle name="Percent 3 2 3 3 4" xfId="764"/>
    <cellStyle name="Percent 3 2 3 3 4 2" xfId="1284"/>
    <cellStyle name="Percent 3 2 3 3 4 2 2" xfId="1793"/>
    <cellStyle name="Percent 3 2 3 3 4 3" xfId="1540"/>
    <cellStyle name="Percent 3 2 3 4" xfId="850"/>
    <cellStyle name="Percent 3 2 3 4 2" xfId="1329"/>
    <cellStyle name="Percent 3 2 3 4 2 2" xfId="1838"/>
    <cellStyle name="Percent 3 2 3 4 3" xfId="1585"/>
    <cellStyle name="Percent 3 2 3 5" xfId="961"/>
    <cellStyle name="Percent 3 2 3 5 2" xfId="1414"/>
    <cellStyle name="Percent 3 2 3 5 2 2" xfId="1923"/>
    <cellStyle name="Percent 3 2 3 5 3" xfId="1670"/>
    <cellStyle name="Percent 3 2 3 6" xfId="660"/>
    <cellStyle name="Percent 3 2 3 6 2" xfId="1252"/>
    <cellStyle name="Percent 3 2 3 6 2 2" xfId="1761"/>
    <cellStyle name="Percent 3 2 3 6 3" xfId="1508"/>
    <cellStyle name="Percent 3 2 4" xfId="186"/>
    <cellStyle name="Percent 3 2 4 2" xfId="403"/>
    <cellStyle name="Percent 3 2 4 2 2" xfId="731"/>
    <cellStyle name="Percent 3 2 4 3" xfId="500"/>
    <cellStyle name="Percent 3 2 4 3 2" xfId="988"/>
    <cellStyle name="Percent 3 2 4 3 2 2" xfId="1441"/>
    <cellStyle name="Percent 3 2 4 3 2 2 2" xfId="1950"/>
    <cellStyle name="Percent 3 2 4 3 2 3" xfId="1697"/>
    <cellStyle name="Percent 3 2 4 3 3" xfId="913"/>
    <cellStyle name="Percent 3 2 4 3 3 2" xfId="1366"/>
    <cellStyle name="Percent 3 2 4 3 3 2 2" xfId="1875"/>
    <cellStyle name="Percent 3 2 4 3 3 3" xfId="1622"/>
    <cellStyle name="Percent 3 2 4 3 4" xfId="759"/>
    <cellStyle name="Percent 3 2 4 3 4 2" xfId="1279"/>
    <cellStyle name="Percent 3 2 4 3 4 2 2" xfId="1788"/>
    <cellStyle name="Percent 3 2 4 3 4 3" xfId="1535"/>
    <cellStyle name="Percent 3 2 4 4" xfId="832"/>
    <cellStyle name="Percent 3 2 4 4 2" xfId="1312"/>
    <cellStyle name="Percent 3 2 4 4 2 2" xfId="1821"/>
    <cellStyle name="Percent 3 2 4 4 3" xfId="1568"/>
    <cellStyle name="Percent 3 2 4 5" xfId="945"/>
    <cellStyle name="Percent 3 2 4 5 2" xfId="1398"/>
    <cellStyle name="Percent 3 2 4 5 2 2" xfId="1907"/>
    <cellStyle name="Percent 3 2 4 5 3" xfId="1654"/>
    <cellStyle name="Percent 3 2 4 6" xfId="618"/>
    <cellStyle name="Percent 3 2 4 6 2" xfId="1236"/>
    <cellStyle name="Percent 3 2 4 6 2 2" xfId="1745"/>
    <cellStyle name="Percent 3 2 4 6 3" xfId="1492"/>
    <cellStyle name="Percent 3 2 5" xfId="302"/>
    <cellStyle name="Percent 3 2 5 2" xfId="726"/>
    <cellStyle name="Percent 3 2 6" xfId="398"/>
    <cellStyle name="Percent 3 2 6 2" xfId="984"/>
    <cellStyle name="Percent 3 2 6 2 2" xfId="1437"/>
    <cellStyle name="Percent 3 2 6 2 2 2" xfId="1946"/>
    <cellStyle name="Percent 3 2 6 2 3" xfId="1693"/>
    <cellStyle name="Percent 3 2 6 3" xfId="909"/>
    <cellStyle name="Percent 3 2 6 3 2" xfId="1362"/>
    <cellStyle name="Percent 3 2 6 3 2 2" xfId="1871"/>
    <cellStyle name="Percent 3 2 6 3 3" xfId="1618"/>
    <cellStyle name="Percent 3 2 6 4" xfId="755"/>
    <cellStyle name="Percent 3 2 6 4 2" xfId="1275"/>
    <cellStyle name="Percent 3 2 6 4 2 2" xfId="1784"/>
    <cellStyle name="Percent 3 2 6 4 3" xfId="1531"/>
    <cellStyle name="Percent 3 2 6 5" xfId="1149"/>
    <cellStyle name="Percent 3 2 7" xfId="495"/>
    <cellStyle name="Percent 3 2 7 2" xfId="819"/>
    <cellStyle name="Percent 3 2 7 2 2" xfId="1299"/>
    <cellStyle name="Percent 3 2 7 2 2 2" xfId="1808"/>
    <cellStyle name="Percent 3 2 7 2 3" xfId="1555"/>
    <cellStyle name="Percent 3 2 8" xfId="933"/>
    <cellStyle name="Percent 3 2 8 2" xfId="1386"/>
    <cellStyle name="Percent 3 2 8 2 2" xfId="1895"/>
    <cellStyle name="Percent 3 2 8 3" xfId="1642"/>
    <cellStyle name="Percent 3 2 9" xfId="602"/>
    <cellStyle name="Percent 3 2 9 2" xfId="1225"/>
    <cellStyle name="Percent 3 2 9 2 2" xfId="1734"/>
    <cellStyle name="Percent 3 2 9 3" xfId="1481"/>
    <cellStyle name="Percent 3 3" xfId="187"/>
    <cellStyle name="Percent 3 3 2" xfId="188"/>
    <cellStyle name="Percent 3 3 2 2" xfId="405"/>
    <cellStyle name="Percent 3 3 2 2 2" xfId="1118"/>
    <cellStyle name="Percent 3 3 2 3" xfId="502"/>
    <cellStyle name="Percent 3 3 3" xfId="189"/>
    <cellStyle name="Percent 3 3 3 2" xfId="406"/>
    <cellStyle name="Percent 3 3 3 2 2" xfId="1116"/>
    <cellStyle name="Percent 3 3 3 3" xfId="503"/>
    <cellStyle name="Percent 3 3 4" xfId="404"/>
    <cellStyle name="Percent 3 3 4 2" xfId="732"/>
    <cellStyle name="Percent 3 3 5" xfId="501"/>
    <cellStyle name="Percent 3 3 6" xfId="662"/>
    <cellStyle name="Percent 3 4" xfId="190"/>
    <cellStyle name="Percent 3 4 2" xfId="191"/>
    <cellStyle name="Percent 3 4 2 2" xfId="408"/>
    <cellStyle name="Percent 3 4 2 2 2" xfId="1143"/>
    <cellStyle name="Percent 3 4 2 3" xfId="505"/>
    <cellStyle name="Percent 3 4 3" xfId="192"/>
    <cellStyle name="Percent 3 4 3 2" xfId="409"/>
    <cellStyle name="Percent 3 4 3 2 2" xfId="1120"/>
    <cellStyle name="Percent 3 4 3 3" xfId="506"/>
    <cellStyle name="Percent 3 4 4" xfId="407"/>
    <cellStyle name="Percent 3 4 4 2" xfId="1161"/>
    <cellStyle name="Percent 3 4 5" xfId="504"/>
    <cellStyle name="Percent 3 5" xfId="193"/>
    <cellStyle name="Percent 3 5 2" xfId="410"/>
    <cellStyle name="Percent 3 5 2 2" xfId="1160"/>
    <cellStyle name="Percent 3 5 3" xfId="507"/>
    <cellStyle name="Percent 3 6" xfId="194"/>
    <cellStyle name="Percent 3 6 2" xfId="411"/>
    <cellStyle name="Percent 3 6 2 2" xfId="1167"/>
    <cellStyle name="Percent 3 6 3" xfId="508"/>
    <cellStyle name="Percent 3 7" xfId="286"/>
    <cellStyle name="Percent 3 7 2" xfId="725"/>
    <cellStyle name="Percent 3 8" xfId="397"/>
    <cellStyle name="Percent 3 8 2" xfId="1132"/>
    <cellStyle name="Percent 3 9" xfId="494"/>
    <cellStyle name="Percent 4" xfId="195"/>
    <cellStyle name="Percent 4 2" xfId="196"/>
    <cellStyle name="Percent 4 2 2" xfId="306"/>
    <cellStyle name="Percent 4 2 2 2" xfId="734"/>
    <cellStyle name="Percent 4 2 3" xfId="413"/>
    <cellStyle name="Percent 4 2 3 2" xfId="1163"/>
    <cellStyle name="Percent 4 2 4" xfId="510"/>
    <cellStyle name="Percent 4 3" xfId="294"/>
    <cellStyle name="Percent 4 3 2" xfId="733"/>
    <cellStyle name="Percent 4 4" xfId="290"/>
    <cellStyle name="Percent 4 5" xfId="412"/>
    <cellStyle name="Percent 4 5 2" xfId="1115"/>
    <cellStyle name="Percent 4 6" xfId="509"/>
    <cellStyle name="Percent 5" xfId="300"/>
    <cellStyle name="Percent 5 2" xfId="534"/>
    <cellStyle name="Percent 5 2 2" xfId="663"/>
    <cellStyle name="Percent 5 3" xfId="535"/>
    <cellStyle name="Percent 5 3 2" xfId="664"/>
    <cellStyle name="Percent 5 4" xfId="863"/>
    <cellStyle name="Percent 6" xfId="284"/>
    <cellStyle name="Percent 6 2" xfId="666"/>
    <cellStyle name="Percent 6 3" xfId="665"/>
    <cellStyle name="Percent 7" xfId="309"/>
    <cellStyle name="Percent 8" xfId="316"/>
    <cellStyle name="Percent 8 2" xfId="675"/>
    <cellStyle name="Percent 8 3" xfId="1214"/>
    <cellStyle name="Percent 8 3 2" xfId="1726"/>
    <cellStyle name="Percent 8 4" xfId="1473"/>
    <cellStyle name="Percent 9" xfId="856"/>
    <cellStyle name="Percent 9 2" xfId="1335"/>
    <cellStyle name="Percent 9 2 2" xfId="1844"/>
    <cellStyle name="Percent 9 3" xfId="1591"/>
    <cellStyle name="Regular" xfId="197"/>
    <cellStyle name="SAPBEXaggData" xfId="230"/>
    <cellStyle name="SAPBEXaggDataEmph" xfId="231"/>
    <cellStyle name="SAPBEXaggItem" xfId="232"/>
    <cellStyle name="SAPBEXaggItemX" xfId="233"/>
    <cellStyle name="SAPBEXchaText" xfId="234"/>
    <cellStyle name="SAPBEXexcBad7" xfId="235"/>
    <cellStyle name="SAPBEXexcBad8" xfId="236"/>
    <cellStyle name="SAPBEXexcBad9" xfId="237"/>
    <cellStyle name="SAPBEXexcCritical4" xfId="238"/>
    <cellStyle name="SAPBEXexcCritical5" xfId="239"/>
    <cellStyle name="SAPBEXexcCritical6" xfId="240"/>
    <cellStyle name="SAPBEXexcGood1" xfId="241"/>
    <cellStyle name="SAPBEXexcGood2" xfId="242"/>
    <cellStyle name="SAPBEXexcGood3" xfId="243"/>
    <cellStyle name="SAPBEXfilterDrill" xfId="244"/>
    <cellStyle name="SAPBEXfilterItem" xfId="245"/>
    <cellStyle name="SAPBEXfilterText" xfId="246"/>
    <cellStyle name="SAPBEXformats" xfId="247"/>
    <cellStyle name="SAPBEXheaderItem" xfId="248"/>
    <cellStyle name="SAPBEXheaderText" xfId="249"/>
    <cellStyle name="SAPBEXHLevel0" xfId="250"/>
    <cellStyle name="SAPBEXHLevel0X" xfId="251"/>
    <cellStyle name="SAPBEXHLevel1" xfId="252"/>
    <cellStyle name="SAPBEXHLevel1X" xfId="253"/>
    <cellStyle name="SAPBEXHLevel2" xfId="254"/>
    <cellStyle name="SAPBEXHLevel2 2" xfId="255"/>
    <cellStyle name="SAPBEXHLevel2 3" xfId="256"/>
    <cellStyle name="SAPBEXHLevel2 4" xfId="273"/>
    <cellStyle name="SAPBEXHLevel2 5" xfId="274"/>
    <cellStyle name="SAPBEXHLevel2X" xfId="257"/>
    <cellStyle name="SAPBEXHLevel3" xfId="258"/>
    <cellStyle name="SAPBEXHLevel3X" xfId="259"/>
    <cellStyle name="SAPBEXresData" xfId="260"/>
    <cellStyle name="SAPBEXresDataEmph" xfId="261"/>
    <cellStyle name="SAPBEXresItem" xfId="262"/>
    <cellStyle name="SAPBEXresItemX" xfId="263"/>
    <cellStyle name="SAPBEXstdData" xfId="264"/>
    <cellStyle name="SAPBEXstdDataEmph" xfId="265"/>
    <cellStyle name="SAPBEXstdItem" xfId="266"/>
    <cellStyle name="SAPBEXstdItemX" xfId="267"/>
    <cellStyle name="SAPBEXtitle" xfId="268"/>
    <cellStyle name="SAPBEXundefined" xfId="269"/>
    <cellStyle name="Style 1" xfId="198"/>
    <cellStyle name="Style 1 2" xfId="199"/>
    <cellStyle name="table lookup" xfId="200"/>
    <cellStyle name="table lookup 2" xfId="201"/>
    <cellStyle name="table lookup_Ocotillo" xfId="202"/>
    <cellStyle name="Test" xfId="203"/>
    <cellStyle name="Test 2" xfId="204"/>
    <cellStyle name="Test 2 2" xfId="205"/>
    <cellStyle name="Test 2 2 2" xfId="206"/>
    <cellStyle name="Test 2 2 2 2" xfId="207"/>
    <cellStyle name="Test 2 2 3" xfId="208"/>
    <cellStyle name="Test 2 3" xfId="209"/>
    <cellStyle name="Test 2 3 2" xfId="210"/>
    <cellStyle name="Test 2 3 2 2" xfId="211"/>
    <cellStyle name="Test 2 3 3" xfId="212"/>
    <cellStyle name="Test 2 4" xfId="213"/>
    <cellStyle name="Test 3" xfId="214"/>
    <cellStyle name="Test 3 2" xfId="215"/>
    <cellStyle name="Test 3 2 2" xfId="216"/>
    <cellStyle name="Test 3 3" xfId="217"/>
    <cellStyle name="Test 4" xfId="218"/>
    <cellStyle name="標準_HB_diagram-HHH" xfId="2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A\Dismantlement\2012%20Dismantlement%20Study\Inflation%20Rates%20+%20Monthly%20Accr\2012%20Monthly%20Accrual%20(Updated)%2010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1"/>
      <sheetName val="Input 2"/>
      <sheetName val="Monthly Accrual"/>
      <sheetName val="GI Factors"/>
      <sheetName val="Tabl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Normal="100" zoomScalePageLayoutView="85" workbookViewId="0">
      <selection sqref="A1:A2"/>
    </sheetView>
  </sheetViews>
  <sheetFormatPr defaultRowHeight="14.4"/>
  <cols>
    <col min="1" max="1" width="11.109375" customWidth="1"/>
    <col min="2" max="2" width="16.44140625" customWidth="1"/>
    <col min="3" max="3" width="18.6640625" customWidth="1"/>
    <col min="4" max="4" width="15.6640625" bestFit="1" customWidth="1"/>
    <col min="5" max="5" width="15.5546875" customWidth="1"/>
    <col min="6" max="6" width="17.6640625" customWidth="1"/>
    <col min="7" max="7" width="15" customWidth="1"/>
    <col min="8" max="8" width="14.5546875" customWidth="1"/>
  </cols>
  <sheetData>
    <row r="1" spans="1:8" s="92" customFormat="1">
      <c r="A1" s="245" t="s">
        <v>121</v>
      </c>
    </row>
    <row r="2" spans="1:8" s="92" customFormat="1">
      <c r="A2" s="245" t="s">
        <v>122</v>
      </c>
    </row>
    <row r="3" spans="1:8" ht="48" customHeight="1"/>
    <row r="4" spans="1:8" ht="31.2">
      <c r="A4" s="14"/>
      <c r="B4" s="15" t="s">
        <v>113</v>
      </c>
      <c r="C4" s="15" t="s">
        <v>50</v>
      </c>
      <c r="D4" s="15" t="s">
        <v>48</v>
      </c>
      <c r="E4" s="15" t="s">
        <v>102</v>
      </c>
      <c r="F4" s="15" t="s">
        <v>105</v>
      </c>
      <c r="G4" s="16" t="s">
        <v>114</v>
      </c>
      <c r="H4" s="17" t="s">
        <v>49</v>
      </c>
    </row>
    <row r="5" spans="1:8">
      <c r="A5" s="18" t="s">
        <v>2</v>
      </c>
      <c r="B5" s="209">
        <v>453816</v>
      </c>
      <c r="C5" s="209">
        <v>0</v>
      </c>
      <c r="D5" s="209">
        <v>0</v>
      </c>
      <c r="E5" s="211">
        <v>0</v>
      </c>
      <c r="F5" s="211">
        <v>306456.28076095856</v>
      </c>
      <c r="G5" s="212">
        <f>SUM(B5:F5)</f>
        <v>760272.28076095856</v>
      </c>
      <c r="H5" s="211">
        <f>G5-B5</f>
        <v>306456.28076095856</v>
      </c>
    </row>
    <row r="6" spans="1:8">
      <c r="A6" s="18" t="s">
        <v>3</v>
      </c>
      <c r="B6" s="165">
        <v>9711696</v>
      </c>
      <c r="C6" s="165">
        <v>-3258085.21</v>
      </c>
      <c r="D6" s="165">
        <v>1130062.5</v>
      </c>
      <c r="E6" s="62">
        <v>2613458.9954069275</v>
      </c>
      <c r="F6" s="62">
        <v>2403624.7682394395</v>
      </c>
      <c r="G6" s="166">
        <f t="shared" ref="G6:G7" si="0">SUM(B6:F6)</f>
        <v>12600757.053646367</v>
      </c>
      <c r="H6" s="62">
        <f>G6-B6</f>
        <v>2889061.053646367</v>
      </c>
    </row>
    <row r="7" spans="1:8">
      <c r="A7" s="18" t="s">
        <v>1</v>
      </c>
      <c r="B7" s="165">
        <v>8302875</v>
      </c>
      <c r="C7" s="165">
        <v>-769136.30999999994</v>
      </c>
      <c r="D7" s="165">
        <v>4051888.5636937879</v>
      </c>
      <c r="E7" s="62">
        <v>3344414.3100104807</v>
      </c>
      <c r="F7" s="62">
        <v>-694025.07782354485</v>
      </c>
      <c r="G7" s="166">
        <f t="shared" si="0"/>
        <v>14236016.485880725</v>
      </c>
      <c r="H7" s="62">
        <f>G7-B7</f>
        <v>5933141.4858807251</v>
      </c>
    </row>
    <row r="8" spans="1:8" ht="15" thickBot="1">
      <c r="A8" s="14"/>
      <c r="B8" s="210">
        <f>SUM(B5:B7)</f>
        <v>18468387</v>
      </c>
      <c r="C8" s="210">
        <f t="shared" ref="C8" si="1">SUM(C5:C7)</f>
        <v>-4027221.52</v>
      </c>
      <c r="D8" s="210">
        <f>SUM(D5:D7)</f>
        <v>5181951.0636937879</v>
      </c>
      <c r="E8" s="210">
        <v>5957873.3054174082</v>
      </c>
      <c r="F8" s="210">
        <v>2016055.9711768515</v>
      </c>
      <c r="G8" s="210">
        <f t="shared" ref="G8:H8" si="2">SUM(G5:G7)</f>
        <v>27597045.820288051</v>
      </c>
      <c r="H8" s="210">
        <f t="shared" si="2"/>
        <v>9128658.8202880509</v>
      </c>
    </row>
    <row r="9" spans="1:8" s="92" customFormat="1" ht="15" thickTop="1">
      <c r="A9" s="14"/>
      <c r="B9" s="205"/>
      <c r="C9" s="205"/>
      <c r="D9" s="205"/>
      <c r="E9" s="205"/>
      <c r="F9" s="205"/>
      <c r="G9" s="205"/>
      <c r="H9" s="205"/>
    </row>
    <row r="10" spans="1:8">
      <c r="A10" s="6" t="s">
        <v>34</v>
      </c>
      <c r="B10" s="19"/>
      <c r="C10" s="20"/>
      <c r="D10" s="19"/>
      <c r="E10" s="19"/>
      <c r="F10" s="19"/>
      <c r="G10" s="19"/>
      <c r="H10" s="19"/>
    </row>
    <row r="11" spans="1:8" ht="16.2">
      <c r="A11" s="93" t="s">
        <v>103</v>
      </c>
      <c r="B11" s="12"/>
      <c r="C11" s="12"/>
      <c r="D11" s="12"/>
      <c r="E11" s="12"/>
      <c r="F11" s="13"/>
      <c r="G11" s="12"/>
      <c r="H11" s="12"/>
    </row>
    <row r="12" spans="1:8" ht="16.2">
      <c r="A12" s="12" t="s">
        <v>120</v>
      </c>
      <c r="B12" s="12"/>
      <c r="C12" s="12"/>
      <c r="D12" s="12"/>
      <c r="E12" s="12"/>
      <c r="F12" s="12"/>
      <c r="G12" s="12"/>
      <c r="H12" s="12"/>
    </row>
    <row r="13" spans="1:8" ht="16.2">
      <c r="A13" s="12" t="s">
        <v>112</v>
      </c>
    </row>
  </sheetData>
  <pageMargins left="0.75" right="0.7" top="1.4964999999999999" bottom="0.75" header="1.0044999999999999" footer="0.3"/>
  <pageSetup scale="73" orientation="portrait" horizontalDpi="1200" verticalDpi="1200" r:id="rId1"/>
  <headerFooter scaleWithDoc="0">
    <oddHeader>&amp;L&amp;"Times New Roman,Bold"&amp;14Section 2&amp;"Times New Roman,Regular"&amp;11
&amp;"Times New Roman,Italic"&amp;12Drivers of Change in Dismantlement Accrual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>
      <selection activeCell="B2" sqref="B1:B2"/>
    </sheetView>
  </sheetViews>
  <sheetFormatPr defaultColWidth="8.88671875" defaultRowHeight="13.8"/>
  <cols>
    <col min="1" max="1" width="8.88671875" style="1"/>
    <col min="2" max="2" width="32.33203125" style="1" customWidth="1"/>
    <col min="3" max="3" width="29" style="1" customWidth="1"/>
    <col min="4" max="5" width="22.5546875" style="1" customWidth="1"/>
    <col min="6" max="6" width="8.88671875" style="1"/>
    <col min="7" max="7" width="14.6640625" style="1" customWidth="1"/>
    <col min="8" max="16384" width="8.88671875" style="1"/>
  </cols>
  <sheetData>
    <row r="1" spans="1:5" ht="14.4">
      <c r="B1" s="245" t="s">
        <v>123</v>
      </c>
      <c r="E1" s="2"/>
    </row>
    <row r="2" spans="1:5" ht="14.4">
      <c r="B2" s="245" t="s">
        <v>122</v>
      </c>
      <c r="E2" s="9" t="s">
        <v>106</v>
      </c>
    </row>
    <row r="3" spans="1:5">
      <c r="C3" s="10" t="s">
        <v>22</v>
      </c>
      <c r="D3" s="10" t="s">
        <v>25</v>
      </c>
      <c r="E3" s="9" t="s">
        <v>27</v>
      </c>
    </row>
    <row r="4" spans="1:5">
      <c r="A4" s="3" t="s">
        <v>20</v>
      </c>
      <c r="C4" s="10" t="s">
        <v>23</v>
      </c>
      <c r="D4" s="10" t="s">
        <v>24</v>
      </c>
      <c r="E4" s="2" t="s">
        <v>28</v>
      </c>
    </row>
    <row r="5" spans="1:5">
      <c r="A5" s="4" t="s">
        <v>21</v>
      </c>
      <c r="B5" s="11" t="s">
        <v>7</v>
      </c>
      <c r="C5" s="11" t="s">
        <v>24</v>
      </c>
      <c r="D5" s="11" t="s">
        <v>26</v>
      </c>
      <c r="E5" s="5" t="s">
        <v>29</v>
      </c>
    </row>
    <row r="6" spans="1:5">
      <c r="A6" s="3"/>
    </row>
    <row r="7" spans="1:5" ht="16.8">
      <c r="A7" s="3">
        <v>1</v>
      </c>
      <c r="B7" s="1" t="s">
        <v>37</v>
      </c>
      <c r="C7" s="206">
        <v>0</v>
      </c>
      <c r="D7" s="206">
        <v>335077.07</v>
      </c>
      <c r="E7" s="206">
        <f>D7-C7</f>
        <v>335077.07</v>
      </c>
    </row>
    <row r="8" spans="1:5">
      <c r="A8" s="3">
        <v>2</v>
      </c>
      <c r="C8" s="62"/>
      <c r="D8" s="62"/>
      <c r="E8" s="62"/>
    </row>
    <row r="9" spans="1:5" ht="16.8">
      <c r="A9" s="3">
        <v>3</v>
      </c>
      <c r="B9" s="1" t="s">
        <v>38</v>
      </c>
      <c r="C9" s="62">
        <v>252202.96999999997</v>
      </c>
      <c r="D9" s="62">
        <v>824770.14</v>
      </c>
      <c r="E9" s="62">
        <f t="shared" ref="E9:E51" si="0">D9-C9</f>
        <v>572567.17000000004</v>
      </c>
    </row>
    <row r="10" spans="1:5">
      <c r="A10" s="3">
        <v>4</v>
      </c>
      <c r="C10" s="62"/>
      <c r="D10" s="62"/>
      <c r="E10" s="62"/>
    </row>
    <row r="11" spans="1:5" ht="16.8">
      <c r="A11" s="3">
        <v>5</v>
      </c>
      <c r="B11" s="1" t="s">
        <v>39</v>
      </c>
      <c r="C11" s="62">
        <v>0</v>
      </c>
      <c r="D11" s="62">
        <v>1130062.5</v>
      </c>
      <c r="E11" s="62">
        <f t="shared" si="0"/>
        <v>1130062.5</v>
      </c>
    </row>
    <row r="12" spans="1:5">
      <c r="A12" s="3">
        <v>6</v>
      </c>
      <c r="C12" s="62"/>
      <c r="D12" s="62"/>
      <c r="E12" s="62"/>
    </row>
    <row r="13" spans="1:5" ht="16.8">
      <c r="A13" s="3">
        <v>7</v>
      </c>
      <c r="B13" s="1" t="s">
        <v>40</v>
      </c>
      <c r="C13" s="62">
        <v>0</v>
      </c>
      <c r="D13" s="62">
        <v>335077.07</v>
      </c>
      <c r="E13" s="62">
        <f t="shared" si="0"/>
        <v>335077.07</v>
      </c>
    </row>
    <row r="14" spans="1:5">
      <c r="A14" s="3">
        <v>8</v>
      </c>
      <c r="C14" s="62"/>
      <c r="D14" s="62"/>
      <c r="E14" s="62"/>
    </row>
    <row r="15" spans="1:5" ht="16.8">
      <c r="A15" s="3">
        <v>9</v>
      </c>
      <c r="B15" s="1" t="s">
        <v>108</v>
      </c>
      <c r="C15" s="62">
        <v>333801.20999999996</v>
      </c>
      <c r="D15" s="62">
        <v>0</v>
      </c>
      <c r="E15" s="62">
        <f t="shared" si="0"/>
        <v>-333801.20999999996</v>
      </c>
    </row>
    <row r="16" spans="1:5">
      <c r="A16" s="3">
        <v>10</v>
      </c>
      <c r="C16" s="62"/>
      <c r="D16" s="62"/>
      <c r="E16" s="62"/>
    </row>
    <row r="17" spans="1:5">
      <c r="A17" s="3">
        <v>11</v>
      </c>
      <c r="B17" s="1" t="s">
        <v>30</v>
      </c>
      <c r="C17" s="62">
        <v>72712.100000000006</v>
      </c>
      <c r="D17" s="62">
        <v>127736.84</v>
      </c>
      <c r="E17" s="62">
        <f t="shared" si="0"/>
        <v>55024.739999999991</v>
      </c>
    </row>
    <row r="18" spans="1:5">
      <c r="A18" s="3">
        <v>12</v>
      </c>
      <c r="C18" s="62"/>
      <c r="D18" s="62"/>
      <c r="E18" s="62"/>
    </row>
    <row r="19" spans="1:5">
      <c r="A19" s="3">
        <v>13</v>
      </c>
      <c r="B19" s="1" t="s">
        <v>89</v>
      </c>
      <c r="C19" s="62">
        <v>1317305.3900000001</v>
      </c>
      <c r="D19" s="62">
        <v>1448408.48</v>
      </c>
      <c r="E19" s="62">
        <f t="shared" si="0"/>
        <v>131103.08999999985</v>
      </c>
    </row>
    <row r="20" spans="1:5">
      <c r="A20" s="3">
        <v>14</v>
      </c>
      <c r="C20" s="62"/>
      <c r="D20" s="62"/>
      <c r="E20" s="62"/>
    </row>
    <row r="21" spans="1:5">
      <c r="A21" s="3">
        <v>15</v>
      </c>
      <c r="B21" s="1" t="s">
        <v>31</v>
      </c>
      <c r="C21" s="62">
        <v>1251191.0599999998</v>
      </c>
      <c r="D21" s="62">
        <v>2245516.3199999998</v>
      </c>
      <c r="E21" s="62">
        <f t="shared" si="0"/>
        <v>994325.26</v>
      </c>
    </row>
    <row r="22" spans="1:5">
      <c r="A22" s="3">
        <v>16</v>
      </c>
      <c r="C22" s="62"/>
      <c r="D22" s="62"/>
      <c r="E22" s="62"/>
    </row>
    <row r="23" spans="1:5">
      <c r="A23" s="3">
        <v>17</v>
      </c>
      <c r="B23" s="1" t="s">
        <v>9</v>
      </c>
      <c r="C23" s="62">
        <v>2559414.5599999996</v>
      </c>
      <c r="D23" s="62">
        <v>3116518.15</v>
      </c>
      <c r="E23" s="62">
        <f t="shared" si="0"/>
        <v>557103.59000000032</v>
      </c>
    </row>
    <row r="24" spans="1:5">
      <c r="A24" s="3">
        <v>18</v>
      </c>
      <c r="C24" s="62"/>
      <c r="D24" s="62"/>
      <c r="E24" s="62"/>
    </row>
    <row r="25" spans="1:5" ht="16.8">
      <c r="A25" s="3">
        <v>19</v>
      </c>
      <c r="B25" s="1" t="s">
        <v>41</v>
      </c>
      <c r="C25" s="62">
        <v>0</v>
      </c>
      <c r="D25" s="62">
        <v>335077.07</v>
      </c>
      <c r="E25" s="62">
        <f t="shared" si="0"/>
        <v>335077.07</v>
      </c>
    </row>
    <row r="26" spans="1:5">
      <c r="A26" s="3">
        <v>20</v>
      </c>
      <c r="C26" s="62"/>
      <c r="D26" s="62"/>
      <c r="E26" s="62"/>
    </row>
    <row r="27" spans="1:5">
      <c r="A27" s="3">
        <v>21</v>
      </c>
      <c r="B27" s="1" t="s">
        <v>10</v>
      </c>
      <c r="C27" s="62">
        <v>2533097.58</v>
      </c>
      <c r="D27" s="62">
        <v>3577086.43</v>
      </c>
      <c r="E27" s="62">
        <f t="shared" si="0"/>
        <v>1043988.8500000001</v>
      </c>
    </row>
    <row r="28" spans="1:5">
      <c r="A28" s="3">
        <v>22</v>
      </c>
      <c r="C28" s="62"/>
      <c r="D28" s="62"/>
      <c r="E28" s="62"/>
    </row>
    <row r="29" spans="1:5">
      <c r="A29" s="3">
        <v>23</v>
      </c>
      <c r="B29" s="1" t="s">
        <v>4</v>
      </c>
      <c r="C29" s="62">
        <v>346159.96</v>
      </c>
      <c r="D29" s="62">
        <v>586953.66</v>
      </c>
      <c r="E29" s="62">
        <f t="shared" si="0"/>
        <v>240793.7</v>
      </c>
    </row>
    <row r="30" spans="1:5">
      <c r="A30" s="3">
        <v>24</v>
      </c>
      <c r="C30" s="62"/>
      <c r="D30" s="62"/>
      <c r="E30" s="62"/>
    </row>
    <row r="31" spans="1:5" ht="16.8">
      <c r="A31" s="3">
        <v>25</v>
      </c>
      <c r="B31" s="1" t="s">
        <v>42</v>
      </c>
      <c r="C31" s="62">
        <v>0</v>
      </c>
      <c r="D31" s="62">
        <v>560858.57999999996</v>
      </c>
      <c r="E31" s="62">
        <f t="shared" si="0"/>
        <v>560858.57999999996</v>
      </c>
    </row>
    <row r="32" spans="1:5">
      <c r="A32" s="3">
        <v>26</v>
      </c>
      <c r="C32" s="62"/>
      <c r="D32" s="62"/>
      <c r="E32" s="62"/>
    </row>
    <row r="33" spans="1:5" ht="16.8">
      <c r="A33" s="3">
        <v>27</v>
      </c>
      <c r="B33" s="1" t="s">
        <v>43</v>
      </c>
      <c r="C33" s="62">
        <v>2802360.0100000002</v>
      </c>
      <c r="D33" s="62">
        <v>2600158.12</v>
      </c>
      <c r="E33" s="62">
        <f t="shared" si="0"/>
        <v>-202201.89000000013</v>
      </c>
    </row>
    <row r="34" spans="1:5">
      <c r="A34" s="3">
        <v>28</v>
      </c>
      <c r="C34" s="62"/>
      <c r="D34" s="62"/>
      <c r="E34" s="62"/>
    </row>
    <row r="35" spans="1:5" ht="16.8">
      <c r="A35" s="3">
        <v>29</v>
      </c>
      <c r="B35" s="1" t="s">
        <v>109</v>
      </c>
      <c r="C35" s="62">
        <v>405297.29</v>
      </c>
      <c r="D35" s="62">
        <v>0</v>
      </c>
      <c r="E35" s="62">
        <f t="shared" si="0"/>
        <v>-405297.29</v>
      </c>
    </row>
    <row r="36" spans="1:5">
      <c r="A36" s="3">
        <v>30</v>
      </c>
      <c r="C36" s="62"/>
      <c r="D36" s="62"/>
      <c r="E36" s="62"/>
    </row>
    <row r="37" spans="1:5" ht="16.8">
      <c r="A37" s="3">
        <v>31</v>
      </c>
      <c r="B37" s="1" t="s">
        <v>44</v>
      </c>
      <c r="C37" s="62">
        <v>89182.07</v>
      </c>
      <c r="D37" s="62">
        <v>692886.1</v>
      </c>
      <c r="E37" s="62">
        <f t="shared" si="0"/>
        <v>603704.03</v>
      </c>
    </row>
    <row r="38" spans="1:5">
      <c r="A38" s="3">
        <v>32</v>
      </c>
      <c r="C38" s="62"/>
      <c r="D38" s="62"/>
      <c r="E38" s="62"/>
    </row>
    <row r="39" spans="1:5" ht="16.8">
      <c r="A39" s="3">
        <v>33</v>
      </c>
      <c r="B39" s="1" t="s">
        <v>110</v>
      </c>
      <c r="C39" s="62">
        <v>1493396.1</v>
      </c>
      <c r="D39" s="62">
        <v>1108929.97</v>
      </c>
      <c r="E39" s="62">
        <f t="shared" si="0"/>
        <v>-384466.13000000012</v>
      </c>
    </row>
    <row r="40" spans="1:5">
      <c r="A40" s="3">
        <v>34</v>
      </c>
      <c r="C40" s="62"/>
      <c r="D40" s="62"/>
      <c r="E40" s="62"/>
    </row>
    <row r="41" spans="1:5">
      <c r="A41" s="3">
        <v>35</v>
      </c>
      <c r="B41" s="1" t="s">
        <v>13</v>
      </c>
      <c r="C41" s="62">
        <v>1634156.79</v>
      </c>
      <c r="D41" s="62">
        <v>2280024.44</v>
      </c>
      <c r="E41" s="62">
        <f t="shared" si="0"/>
        <v>645867.64999999991</v>
      </c>
    </row>
    <row r="42" spans="1:5">
      <c r="A42" s="3">
        <v>36</v>
      </c>
      <c r="C42" s="62"/>
      <c r="D42" s="62"/>
      <c r="E42" s="62"/>
    </row>
    <row r="43" spans="1:5">
      <c r="A43" s="3">
        <v>37</v>
      </c>
      <c r="B43" s="1" t="s">
        <v>16</v>
      </c>
      <c r="C43" s="62">
        <v>34944.47</v>
      </c>
      <c r="D43" s="62">
        <v>45581.78</v>
      </c>
      <c r="E43" s="62">
        <f t="shared" si="0"/>
        <v>10637.309999999998</v>
      </c>
    </row>
    <row r="44" spans="1:5">
      <c r="A44" s="3">
        <v>38</v>
      </c>
      <c r="C44" s="62"/>
      <c r="D44" s="62"/>
      <c r="E44" s="62"/>
    </row>
    <row r="45" spans="1:5">
      <c r="A45" s="3">
        <v>39</v>
      </c>
      <c r="B45" s="1" t="s">
        <v>104</v>
      </c>
      <c r="C45" s="62">
        <v>869586.34</v>
      </c>
      <c r="D45" s="62">
        <v>939516.2</v>
      </c>
      <c r="E45" s="62">
        <f t="shared" si="0"/>
        <v>69929.859999999986</v>
      </c>
    </row>
    <row r="46" spans="1:5">
      <c r="A46" s="3">
        <v>40</v>
      </c>
      <c r="C46" s="62"/>
      <c r="D46" s="62"/>
      <c r="E46" s="62"/>
    </row>
    <row r="47" spans="1:5" ht="16.8">
      <c r="A47" s="3">
        <v>41</v>
      </c>
      <c r="B47" s="1" t="s">
        <v>111</v>
      </c>
      <c r="C47" s="62">
        <v>30037.81</v>
      </c>
      <c r="D47" s="62">
        <v>0</v>
      </c>
      <c r="E47" s="62">
        <f t="shared" si="0"/>
        <v>-30037.81</v>
      </c>
    </row>
    <row r="48" spans="1:5">
      <c r="A48" s="3">
        <v>42</v>
      </c>
      <c r="C48" s="62"/>
      <c r="D48" s="62"/>
      <c r="E48" s="62"/>
    </row>
    <row r="49" spans="1:8" ht="16.8">
      <c r="A49" s="3">
        <v>43</v>
      </c>
      <c r="B49" s="1" t="s">
        <v>45</v>
      </c>
      <c r="C49" s="62">
        <v>1111193.29</v>
      </c>
      <c r="D49" s="62">
        <v>3182823.35</v>
      </c>
      <c r="E49" s="62">
        <f t="shared" si="0"/>
        <v>2071630.06</v>
      </c>
    </row>
    <row r="50" spans="1:8">
      <c r="A50" s="3">
        <v>44</v>
      </c>
      <c r="C50" s="62"/>
      <c r="D50" s="62"/>
      <c r="E50" s="62"/>
    </row>
    <row r="51" spans="1:8">
      <c r="A51" s="3">
        <v>45</v>
      </c>
      <c r="B51" s="1" t="s">
        <v>32</v>
      </c>
      <c r="C51" s="62">
        <v>1332347.57</v>
      </c>
      <c r="D51" s="62">
        <v>2123983.58</v>
      </c>
      <c r="E51" s="62">
        <f t="shared" si="0"/>
        <v>791636.01</v>
      </c>
    </row>
    <row r="52" spans="1:8">
      <c r="A52" s="3">
        <v>46</v>
      </c>
      <c r="C52" s="62"/>
      <c r="D52" s="62"/>
      <c r="E52" s="62"/>
    </row>
    <row r="53" spans="1:8" ht="14.4" thickBot="1">
      <c r="A53" s="3">
        <v>47</v>
      </c>
      <c r="B53" s="6" t="s">
        <v>33</v>
      </c>
      <c r="C53" s="207">
        <f>SUM(C7:C52)</f>
        <v>18468386.57</v>
      </c>
      <c r="D53" s="207">
        <f>SUM(D7:D52)</f>
        <v>27597045.850000001</v>
      </c>
      <c r="E53" s="207">
        <f>SUM(E7:E52)</f>
        <v>9128659.2799999993</v>
      </c>
      <c r="F53" s="1" t="s">
        <v>115</v>
      </c>
    </row>
    <row r="54" spans="1:8" ht="14.4" thickTop="1">
      <c r="A54" s="7"/>
    </row>
    <row r="56" spans="1:8">
      <c r="A56" s="230" t="s">
        <v>116</v>
      </c>
      <c r="D56" s="208"/>
      <c r="E56" s="208">
        <f>E53</f>
        <v>9128659.2799999993</v>
      </c>
    </row>
    <row r="57" spans="1:8">
      <c r="A57" s="231" t="s">
        <v>35</v>
      </c>
      <c r="D57" s="233"/>
      <c r="E57" s="8">
        <f>E17+E29+E43</f>
        <v>306455.75</v>
      </c>
    </row>
    <row r="58" spans="1:8" ht="16.8">
      <c r="A58" s="231" t="s">
        <v>117</v>
      </c>
      <c r="D58" s="208"/>
      <c r="E58" s="208">
        <f>E56-E57</f>
        <v>8822203.5299999993</v>
      </c>
      <c r="F58" s="228">
        <v>4</v>
      </c>
    </row>
    <row r="60" spans="1:8">
      <c r="A60" s="6" t="s">
        <v>34</v>
      </c>
    </row>
    <row r="61" spans="1:8" s="167" customFormat="1" ht="15.6">
      <c r="A61" s="230" t="s">
        <v>46</v>
      </c>
      <c r="B61" s="231"/>
      <c r="C61" s="231"/>
      <c r="D61" s="231"/>
      <c r="E61" s="231"/>
      <c r="F61" s="231"/>
      <c r="G61" s="1"/>
      <c r="H61" s="1"/>
    </row>
    <row r="62" spans="1:8" s="167" customFormat="1" ht="31.5" customHeight="1">
      <c r="A62" s="234" t="s">
        <v>118</v>
      </c>
      <c r="B62" s="234"/>
      <c r="C62" s="234"/>
      <c r="D62" s="234"/>
      <c r="E62" s="234"/>
      <c r="F62" s="234"/>
      <c r="G62" s="129"/>
      <c r="H62" s="129"/>
    </row>
    <row r="63" spans="1:8" s="167" customFormat="1" ht="15.6">
      <c r="A63" s="231" t="s">
        <v>107</v>
      </c>
      <c r="B63" s="231"/>
      <c r="C63" s="231"/>
      <c r="D63" s="231"/>
      <c r="E63" s="231"/>
      <c r="F63" s="231"/>
      <c r="G63" s="1"/>
      <c r="H63" s="1"/>
    </row>
    <row r="64" spans="1:8" s="167" customFormat="1" ht="15.6">
      <c r="A64" s="232" t="s">
        <v>119</v>
      </c>
      <c r="B64" s="231"/>
      <c r="C64" s="231"/>
      <c r="D64" s="231"/>
      <c r="E64" s="231"/>
      <c r="F64" s="231"/>
      <c r="G64" s="1"/>
      <c r="H64" s="1"/>
    </row>
    <row r="65" spans="1:6">
      <c r="A65" s="229"/>
      <c r="B65" s="229"/>
      <c r="C65" s="229"/>
      <c r="D65" s="229"/>
      <c r="E65" s="229"/>
      <c r="F65" s="229"/>
    </row>
    <row r="67" spans="1:6">
      <c r="D67" s="129"/>
    </row>
  </sheetData>
  <mergeCells count="1">
    <mergeCell ref="A62:F62"/>
  </mergeCells>
  <pageMargins left="0.98750000000000004" right="0.7" top="1.998" bottom="0.75" header="0.996" footer="0.3"/>
  <pageSetup scale="62" orientation="portrait" r:id="rId1"/>
  <headerFooter scaleWithDoc="0">
    <oddHeader>&amp;L&amp;"Times New Roman,Bold"&amp;14Section 3&amp;"Times New Roman,Regular"&amp;11
&amp;"Times New Roman,Italic"&amp;12Comparison of Current Accruals and Proposed Accruals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zoomScale="60" zoomScaleNormal="60" zoomScalePageLayoutView="80" workbookViewId="0">
      <selection sqref="A1:A2"/>
    </sheetView>
  </sheetViews>
  <sheetFormatPr defaultColWidth="8.88671875" defaultRowHeight="13.95" customHeight="1"/>
  <cols>
    <col min="1" max="1" width="26.6640625" style="51" customWidth="1"/>
    <col min="2" max="2" width="34.44140625" style="51" customWidth="1"/>
    <col min="3" max="6" width="21.6640625" style="51" customWidth="1"/>
    <col min="7" max="7" width="34.5546875" style="51" customWidth="1"/>
    <col min="8" max="11" width="21.6640625" style="51" customWidth="1"/>
    <col min="12" max="12" width="20.6640625" style="51" customWidth="1"/>
    <col min="13" max="16384" width="8.88671875" style="51"/>
  </cols>
  <sheetData>
    <row r="1" spans="1:6" ht="18" customHeight="1">
      <c r="A1" s="245" t="s">
        <v>124</v>
      </c>
      <c r="B1" s="59" t="s">
        <v>69</v>
      </c>
      <c r="C1" s="60">
        <v>0.95059499999999997</v>
      </c>
      <c r="E1" s="72"/>
      <c r="F1" s="72"/>
    </row>
    <row r="2" spans="1:6" ht="19.8" customHeight="1">
      <c r="A2" s="245" t="s">
        <v>122</v>
      </c>
      <c r="E2" s="235" t="s">
        <v>68</v>
      </c>
      <c r="F2" s="236"/>
    </row>
    <row r="3" spans="1:6" s="58" customFormat="1" ht="43.95" customHeight="1">
      <c r="B3" s="57" t="s">
        <v>99</v>
      </c>
      <c r="C3" s="71" t="s">
        <v>97</v>
      </c>
      <c r="D3" s="71" t="s">
        <v>98</v>
      </c>
      <c r="E3" s="71" t="s">
        <v>97</v>
      </c>
      <c r="F3" s="71" t="s">
        <v>98</v>
      </c>
    </row>
    <row r="4" spans="1:6" ht="13.95" customHeight="1">
      <c r="B4" s="64" t="s">
        <v>83</v>
      </c>
      <c r="C4" s="213">
        <v>5706117.4047259334</v>
      </c>
      <c r="D4" s="214">
        <v>16208514.987993272</v>
      </c>
      <c r="E4" s="215">
        <f>C4*$C$1</f>
        <v>5424206.6743454486</v>
      </c>
      <c r="F4" s="216">
        <f>D4*$C$1</f>
        <v>15407733.305011464</v>
      </c>
    </row>
    <row r="5" spans="1:6" ht="13.95" customHeight="1">
      <c r="B5" s="64"/>
      <c r="C5" s="168"/>
      <c r="D5" s="169"/>
      <c r="E5" s="170"/>
      <c r="F5" s="171"/>
    </row>
    <row r="6" spans="1:6" ht="13.95" customHeight="1">
      <c r="B6" s="64" t="s">
        <v>8</v>
      </c>
      <c r="C6" s="175"/>
      <c r="D6" s="176"/>
      <c r="E6" s="177"/>
      <c r="F6" s="178"/>
    </row>
    <row r="7" spans="1:6" ht="13.95" customHeight="1">
      <c r="B7" s="53" t="s">
        <v>84</v>
      </c>
      <c r="C7" s="175">
        <v>8763563.5903524421</v>
      </c>
      <c r="D7" s="176">
        <v>28930131.294791549</v>
      </c>
      <c r="E7" s="177">
        <f t="shared" ref="E7:E89" si="0">C7*$C$1</f>
        <v>8330599.731171079</v>
      </c>
      <c r="F7" s="178">
        <f t="shared" ref="F7:F89" si="1">D7*$C$1</f>
        <v>27500838.158172373</v>
      </c>
    </row>
    <row r="8" spans="1:6" ht="13.95" customHeight="1">
      <c r="B8" s="53" t="s">
        <v>85</v>
      </c>
      <c r="C8" s="175">
        <v>7056152.263419928</v>
      </c>
      <c r="D8" s="176">
        <v>28282617.840232678</v>
      </c>
      <c r="E8" s="177">
        <f t="shared" si="0"/>
        <v>6707543.0608456666</v>
      </c>
      <c r="F8" s="178">
        <f t="shared" si="1"/>
        <v>26885315.105835982</v>
      </c>
    </row>
    <row r="9" spans="1:6" ht="13.95" customHeight="1">
      <c r="B9" s="53"/>
      <c r="C9" s="175"/>
      <c r="D9" s="176"/>
      <c r="E9" s="177"/>
      <c r="F9" s="178"/>
    </row>
    <row r="10" spans="1:6" ht="13.95" customHeight="1">
      <c r="B10" s="65" t="s">
        <v>5</v>
      </c>
      <c r="C10" s="175">
        <v>4520250</v>
      </c>
      <c r="D10" s="176">
        <v>4520250</v>
      </c>
      <c r="E10" s="177">
        <f t="shared" si="0"/>
        <v>4296927.0487500001</v>
      </c>
      <c r="F10" s="178">
        <f t="shared" si="1"/>
        <v>4296927.0487500001</v>
      </c>
    </row>
    <row r="11" spans="1:6" ht="13.95" customHeight="1">
      <c r="B11" s="53"/>
      <c r="C11" s="175"/>
      <c r="D11" s="176"/>
      <c r="E11" s="177"/>
      <c r="F11" s="178"/>
    </row>
    <row r="12" spans="1:6" ht="13.95" customHeight="1">
      <c r="B12" s="64" t="s">
        <v>36</v>
      </c>
      <c r="C12" s="175">
        <v>5706117.4047259334</v>
      </c>
      <c r="D12" s="176">
        <v>16208514.987993272</v>
      </c>
      <c r="E12" s="177">
        <f t="shared" si="0"/>
        <v>5424206.6743454486</v>
      </c>
      <c r="F12" s="178">
        <f t="shared" si="1"/>
        <v>15407733.305011464</v>
      </c>
    </row>
    <row r="13" spans="1:6" ht="13.95" customHeight="1">
      <c r="B13" s="52"/>
      <c r="C13" s="175"/>
      <c r="D13" s="176"/>
      <c r="E13" s="177"/>
      <c r="F13" s="178"/>
    </row>
    <row r="14" spans="1:6" ht="13.95" customHeight="1">
      <c r="B14" s="66" t="s">
        <v>15</v>
      </c>
      <c r="C14" s="175">
        <v>2038159.7234084173</v>
      </c>
      <c r="D14" s="176">
        <v>4598011.398430638</v>
      </c>
      <c r="E14" s="177">
        <f>C14*$C$1</f>
        <v>1937464.4422734245</v>
      </c>
      <c r="F14" s="178">
        <f>D14*$C$1</f>
        <v>4370846.645291172</v>
      </c>
    </row>
    <row r="15" spans="1:6" ht="13.95" customHeight="1">
      <c r="B15" s="54"/>
      <c r="C15" s="175"/>
      <c r="D15" s="176"/>
      <c r="E15" s="177"/>
      <c r="F15" s="178"/>
    </row>
    <row r="16" spans="1:6" ht="13.95" customHeight="1">
      <c r="B16" s="64" t="s">
        <v>89</v>
      </c>
      <c r="C16" s="175"/>
      <c r="D16" s="176"/>
      <c r="E16" s="177"/>
      <c r="F16" s="178"/>
    </row>
    <row r="17" spans="2:6" ht="13.95" customHeight="1">
      <c r="B17" s="52" t="s">
        <v>84</v>
      </c>
      <c r="C17" s="175">
        <v>19662895.688760269</v>
      </c>
      <c r="D17" s="176">
        <v>48289937.691129632</v>
      </c>
      <c r="E17" s="177">
        <f t="shared" si="0"/>
        <v>18691450.327257067</v>
      </c>
      <c r="F17" s="178">
        <f t="shared" si="1"/>
        <v>45904173.319499373</v>
      </c>
    </row>
    <row r="18" spans="2:6" ht="13.95" customHeight="1">
      <c r="B18" s="52" t="s">
        <v>90</v>
      </c>
      <c r="C18" s="175">
        <v>8961104.3068910427</v>
      </c>
      <c r="D18" s="176">
        <v>26187651.800566569</v>
      </c>
      <c r="E18" s="177">
        <f t="shared" si="0"/>
        <v>8518380.9486090913</v>
      </c>
      <c r="F18" s="178">
        <f t="shared" si="1"/>
        <v>24893850.863359578</v>
      </c>
    </row>
    <row r="19" spans="2:6" ht="13.95" customHeight="1">
      <c r="B19" s="52" t="s">
        <v>91</v>
      </c>
      <c r="C19" s="175">
        <v>1536098.1847932963</v>
      </c>
      <c r="D19" s="176">
        <v>4432086.6890260419</v>
      </c>
      <c r="E19" s="177">
        <f t="shared" si="0"/>
        <v>1460207.2539735835</v>
      </c>
      <c r="F19" s="178">
        <f t="shared" si="1"/>
        <v>4213119.4461547099</v>
      </c>
    </row>
    <row r="20" spans="2:6" ht="13.95" customHeight="1">
      <c r="B20" s="52" t="s">
        <v>93</v>
      </c>
      <c r="C20" s="175">
        <v>1699257.823798009</v>
      </c>
      <c r="D20" s="176">
        <v>7614810.5565274181</v>
      </c>
      <c r="E20" s="177">
        <f t="shared" si="0"/>
        <v>1615305.9910132682</v>
      </c>
      <c r="F20" s="178">
        <f t="shared" si="1"/>
        <v>7238600.840982181</v>
      </c>
    </row>
    <row r="21" spans="2:6" ht="13.95" customHeight="1">
      <c r="B21" s="52" t="s">
        <v>88</v>
      </c>
      <c r="C21" s="175">
        <v>274581.38709641545</v>
      </c>
      <c r="D21" s="176">
        <v>294678.03215068596</v>
      </c>
      <c r="E21" s="177">
        <f>C21*$C$1</f>
        <v>261015.69366691704</v>
      </c>
      <c r="F21" s="178">
        <f>D21*$C$1</f>
        <v>280119.46397228132</v>
      </c>
    </row>
    <row r="22" spans="2:6" ht="13.95" customHeight="1">
      <c r="B22" s="52"/>
      <c r="C22" s="175"/>
      <c r="D22" s="176"/>
      <c r="E22" s="177"/>
      <c r="F22" s="178"/>
    </row>
    <row r="23" spans="2:6" ht="13.95" customHeight="1">
      <c r="B23" s="66" t="s">
        <v>31</v>
      </c>
      <c r="C23" s="175"/>
      <c r="D23" s="176"/>
      <c r="E23" s="177"/>
      <c r="F23" s="178"/>
    </row>
    <row r="24" spans="2:6" ht="13.95" customHeight="1">
      <c r="B24" s="52" t="s">
        <v>84</v>
      </c>
      <c r="C24" s="175">
        <v>19026452.824029006</v>
      </c>
      <c r="D24" s="176">
        <v>34110031.329851359</v>
      </c>
      <c r="E24" s="177">
        <f t="shared" ref="E24:F28" si="2">C24*$C$1</f>
        <v>18086450.922257852</v>
      </c>
      <c r="F24" s="178">
        <f t="shared" si="2"/>
        <v>32424825.232000053</v>
      </c>
    </row>
    <row r="25" spans="2:6" ht="13.95" customHeight="1">
      <c r="B25" s="52" t="s">
        <v>86</v>
      </c>
      <c r="C25" s="175">
        <v>4288639.1195963621</v>
      </c>
      <c r="D25" s="176">
        <v>8485698.2117690854</v>
      </c>
      <c r="E25" s="177">
        <f t="shared" si="2"/>
        <v>4076758.9038927038</v>
      </c>
      <c r="F25" s="178">
        <f t="shared" si="2"/>
        <v>8066462.2916166335</v>
      </c>
    </row>
    <row r="26" spans="2:6" ht="13.95" customHeight="1">
      <c r="B26" s="52" t="s">
        <v>87</v>
      </c>
      <c r="C26" s="175">
        <v>4281144.0591523983</v>
      </c>
      <c r="D26" s="176">
        <v>8473409.9020423125</v>
      </c>
      <c r="E26" s="177">
        <f t="shared" si="2"/>
        <v>4069634.1369099738</v>
      </c>
      <c r="F26" s="178">
        <f t="shared" si="2"/>
        <v>8054781.0858319122</v>
      </c>
    </row>
    <row r="27" spans="2:6" ht="13.95" customHeight="1">
      <c r="B27" s="52" t="s">
        <v>92</v>
      </c>
      <c r="C27" s="175">
        <v>4795550.5396498786</v>
      </c>
      <c r="D27" s="176">
        <v>20187770.009515211</v>
      </c>
      <c r="E27" s="177">
        <f t="shared" si="2"/>
        <v>4558626.3652384765</v>
      </c>
      <c r="F27" s="178">
        <f t="shared" si="2"/>
        <v>19190393.232195113</v>
      </c>
    </row>
    <row r="28" spans="2:6" ht="13.95" customHeight="1">
      <c r="B28" s="52" t="s">
        <v>88</v>
      </c>
      <c r="C28" s="175">
        <v>262102.5072999493</v>
      </c>
      <c r="D28" s="176">
        <v>281438.07652837096</v>
      </c>
      <c r="E28" s="177">
        <f t="shared" si="2"/>
        <v>249153.33292679529</v>
      </c>
      <c r="F28" s="178">
        <f t="shared" si="2"/>
        <v>267533.6283574868</v>
      </c>
    </row>
    <row r="29" spans="2:6" ht="13.95" customHeight="1">
      <c r="B29" s="52"/>
      <c r="C29" s="175"/>
      <c r="D29" s="176"/>
      <c r="E29" s="177"/>
      <c r="F29" s="178"/>
    </row>
    <row r="30" spans="2:6" ht="13.95" customHeight="1">
      <c r="B30" s="64" t="s">
        <v>9</v>
      </c>
      <c r="C30" s="175"/>
      <c r="D30" s="176"/>
      <c r="E30" s="177"/>
      <c r="F30" s="178"/>
    </row>
    <row r="31" spans="2:6" ht="13.95" customHeight="1">
      <c r="B31" s="52" t="s">
        <v>84</v>
      </c>
      <c r="C31" s="175">
        <v>31224364.981179196</v>
      </c>
      <c r="D31" s="176">
        <v>50914625.258896731</v>
      </c>
      <c r="E31" s="177">
        <f t="shared" si="0"/>
        <v>29681725.229284037</v>
      </c>
      <c r="F31" s="178">
        <f t="shared" si="1"/>
        <v>48399188.197980933</v>
      </c>
    </row>
    <row r="32" spans="2:6" ht="13.95" customHeight="1">
      <c r="B32" s="52" t="s">
        <v>85</v>
      </c>
      <c r="C32" s="175">
        <v>10492715.992737146</v>
      </c>
      <c r="D32" s="176">
        <v>17921880.309972972</v>
      </c>
      <c r="E32" s="177">
        <f t="shared" si="0"/>
        <v>9974323.3591159675</v>
      </c>
      <c r="F32" s="178">
        <f t="shared" si="1"/>
        <v>17036449.813258756</v>
      </c>
    </row>
    <row r="33" spans="2:6" ht="13.95" customHeight="1">
      <c r="B33" s="52" t="s">
        <v>90</v>
      </c>
      <c r="C33" s="175">
        <v>10492715.992737146</v>
      </c>
      <c r="D33" s="176">
        <v>17921880.309972972</v>
      </c>
      <c r="E33" s="177">
        <f t="shared" si="0"/>
        <v>9974323.3591159675</v>
      </c>
      <c r="F33" s="178">
        <f t="shared" si="1"/>
        <v>17036449.813258756</v>
      </c>
    </row>
    <row r="34" spans="2:6" ht="13.95" customHeight="1">
      <c r="B34" s="52" t="s">
        <v>91</v>
      </c>
      <c r="C34" s="175">
        <v>6662213.2744749906</v>
      </c>
      <c r="D34" s="176">
        <v>20822628.70663229</v>
      </c>
      <c r="E34" s="177">
        <f t="shared" si="0"/>
        <v>6333066.6276495531</v>
      </c>
      <c r="F34" s="178">
        <f t="shared" si="1"/>
        <v>19793886.735381123</v>
      </c>
    </row>
    <row r="35" spans="2:6" ht="13.95" customHeight="1">
      <c r="B35" s="52"/>
      <c r="C35" s="175"/>
      <c r="D35" s="176"/>
      <c r="E35" s="177"/>
      <c r="F35" s="178"/>
    </row>
    <row r="36" spans="2:6" ht="13.95" customHeight="1">
      <c r="B36" s="64" t="s">
        <v>17</v>
      </c>
      <c r="C36" s="175">
        <v>5706117.4047259334</v>
      </c>
      <c r="D36" s="176">
        <v>16208514.987993272</v>
      </c>
      <c r="E36" s="177">
        <f>C36*$C$1</f>
        <v>5424206.6743454486</v>
      </c>
      <c r="F36" s="178">
        <f>D36*$C$1</f>
        <v>15407733.305011464</v>
      </c>
    </row>
    <row r="37" spans="2:6" ht="13.95" customHeight="1">
      <c r="B37" s="64"/>
      <c r="C37" s="175"/>
      <c r="D37" s="176"/>
      <c r="E37" s="177"/>
      <c r="F37" s="178"/>
    </row>
    <row r="38" spans="2:6" ht="13.95" customHeight="1">
      <c r="B38" s="64" t="s">
        <v>10</v>
      </c>
      <c r="C38" s="175"/>
      <c r="D38" s="176"/>
      <c r="E38" s="177"/>
      <c r="F38" s="178"/>
    </row>
    <row r="39" spans="2:6" ht="13.95" customHeight="1">
      <c r="B39" s="52" t="s">
        <v>84</v>
      </c>
      <c r="C39" s="175">
        <v>46271997.349513523</v>
      </c>
      <c r="D39" s="176">
        <v>79759971.266070321</v>
      </c>
      <c r="E39" s="177">
        <f t="shared" si="0"/>
        <v>43985929.320460804</v>
      </c>
      <c r="F39" s="178">
        <f t="shared" si="1"/>
        <v>75819429.885670111</v>
      </c>
    </row>
    <row r="40" spans="2:6" ht="13.95" customHeight="1">
      <c r="B40" s="52" t="s">
        <v>85</v>
      </c>
      <c r="C40" s="175">
        <v>10031905.064676862</v>
      </c>
      <c r="D40" s="176">
        <v>19085942.219637271</v>
      </c>
      <c r="E40" s="177">
        <f t="shared" si="0"/>
        <v>9536278.7949565016</v>
      </c>
      <c r="F40" s="178">
        <f t="shared" si="1"/>
        <v>18143001.244276091</v>
      </c>
    </row>
    <row r="41" spans="2:6" ht="13.95" customHeight="1">
      <c r="B41" s="52" t="s">
        <v>90</v>
      </c>
      <c r="C41" s="175">
        <v>10031905.064676862</v>
      </c>
      <c r="D41" s="176">
        <v>19085942.219637271</v>
      </c>
      <c r="E41" s="177">
        <f t="shared" si="0"/>
        <v>9536278.7949565016</v>
      </c>
      <c r="F41" s="178">
        <f t="shared" si="1"/>
        <v>18143001.244276091</v>
      </c>
    </row>
    <row r="42" spans="2:6" ht="13.95" customHeight="1">
      <c r="B42" s="52" t="s">
        <v>91</v>
      </c>
      <c r="C42" s="175">
        <v>2795692.1837808611</v>
      </c>
      <c r="D42" s="176">
        <v>6109055.6324333083</v>
      </c>
      <c r="E42" s="177">
        <f t="shared" si="0"/>
        <v>2657571.0114411674</v>
      </c>
      <c r="F42" s="178">
        <f t="shared" si="1"/>
        <v>5807237.738912941</v>
      </c>
    </row>
    <row r="43" spans="2:6" ht="13.95" customHeight="1">
      <c r="B43" s="52" t="s">
        <v>86</v>
      </c>
      <c r="C43" s="175">
        <v>2808356.6988470205</v>
      </c>
      <c r="D43" s="176">
        <v>6101645.0385360485</v>
      </c>
      <c r="E43" s="177">
        <f t="shared" si="0"/>
        <v>2669609.8361404832</v>
      </c>
      <c r="F43" s="178">
        <f t="shared" si="1"/>
        <v>5800193.2654071748</v>
      </c>
    </row>
    <row r="44" spans="2:6" ht="13.95" customHeight="1">
      <c r="B44" s="52" t="s">
        <v>94</v>
      </c>
      <c r="C44" s="175">
        <v>6502836.9109847248</v>
      </c>
      <c r="D44" s="176">
        <v>20595396.794052824</v>
      </c>
      <c r="E44" s="177">
        <f t="shared" si="0"/>
        <v>6181564.2533975244</v>
      </c>
      <c r="F44" s="178">
        <f t="shared" si="1"/>
        <v>19577881.215442643</v>
      </c>
    </row>
    <row r="45" spans="2:6" ht="13.95" customHeight="1">
      <c r="B45" s="52"/>
      <c r="C45" s="175"/>
      <c r="D45" s="176"/>
      <c r="E45" s="177"/>
      <c r="F45" s="178"/>
    </row>
    <row r="46" spans="2:6" ht="13.95" customHeight="1">
      <c r="B46" s="64" t="s">
        <v>4</v>
      </c>
      <c r="C46" s="175">
        <v>10711734.386391565</v>
      </c>
      <c r="D46" s="176">
        <v>28364841.608030532</v>
      </c>
      <c r="E46" s="177">
        <f>C46*$C$1</f>
        <v>10182521.149031889</v>
      </c>
      <c r="F46" s="178">
        <f>D46*$C$1</f>
        <v>26963476.608385783</v>
      </c>
    </row>
    <row r="47" spans="2:6" ht="13.95" customHeight="1">
      <c r="B47" s="52"/>
      <c r="C47" s="175"/>
      <c r="D47" s="176"/>
      <c r="E47" s="177"/>
      <c r="F47" s="178"/>
    </row>
    <row r="48" spans="2:6" ht="13.95" customHeight="1">
      <c r="B48" s="64" t="s">
        <v>18</v>
      </c>
      <c r="C48" s="175"/>
      <c r="D48" s="176"/>
      <c r="E48" s="177"/>
      <c r="F48" s="178"/>
    </row>
    <row r="49" spans="2:6" ht="13.95" customHeight="1">
      <c r="B49" s="52" t="s">
        <v>84</v>
      </c>
      <c r="C49" s="175">
        <v>5661780.0598918563</v>
      </c>
      <c r="D49" s="176">
        <v>34865046.252929047</v>
      </c>
      <c r="E49" s="177">
        <f t="shared" si="0"/>
        <v>5382059.8160328986</v>
      </c>
      <c r="F49" s="178">
        <f t="shared" si="1"/>
        <v>33142538.642803088</v>
      </c>
    </row>
    <row r="50" spans="2:6" ht="13.95" customHeight="1">
      <c r="B50" s="52" t="s">
        <v>85</v>
      </c>
      <c r="C50" s="175">
        <v>6541354.5476690819</v>
      </c>
      <c r="D50" s="176">
        <v>50281040.768499553</v>
      </c>
      <c r="E50" s="177">
        <f t="shared" si="0"/>
        <v>6218178.926241491</v>
      </c>
      <c r="F50" s="178">
        <f t="shared" si="1"/>
        <v>47796905.949331827</v>
      </c>
    </row>
    <row r="51" spans="2:6" ht="13.95" customHeight="1">
      <c r="B51" s="52"/>
      <c r="C51" s="175"/>
      <c r="D51" s="176"/>
      <c r="E51" s="177"/>
      <c r="F51" s="178"/>
    </row>
    <row r="52" spans="2:6" ht="13.95" customHeight="1">
      <c r="B52" s="64" t="s">
        <v>11</v>
      </c>
      <c r="C52" s="175"/>
      <c r="D52" s="176"/>
      <c r="E52" s="177"/>
      <c r="F52" s="178"/>
    </row>
    <row r="53" spans="2:6" ht="13.95" customHeight="1">
      <c r="B53" s="52" t="s">
        <v>84</v>
      </c>
      <c r="C53" s="175">
        <v>6282875.6295735724</v>
      </c>
      <c r="D53" s="176">
        <v>24623128.114648845</v>
      </c>
      <c r="E53" s="177">
        <f t="shared" si="0"/>
        <v>5972470.1590944901</v>
      </c>
      <c r="F53" s="178">
        <f t="shared" si="1"/>
        <v>23406622.470144618</v>
      </c>
    </row>
    <row r="54" spans="2:6" ht="13.95" customHeight="1">
      <c r="B54" s="52" t="s">
        <v>87</v>
      </c>
      <c r="C54" s="175">
        <v>5982695.127298343</v>
      </c>
      <c r="D54" s="176">
        <v>28597771.798908483</v>
      </c>
      <c r="E54" s="177">
        <f t="shared" si="0"/>
        <v>5687120.0745341685</v>
      </c>
      <c r="F54" s="178">
        <f t="shared" si="1"/>
        <v>27184898.883183409</v>
      </c>
    </row>
    <row r="55" spans="2:6" ht="13.95" customHeight="1">
      <c r="B55" s="52" t="s">
        <v>88</v>
      </c>
      <c r="C55" s="175">
        <v>1921876.4682595332</v>
      </c>
      <c r="D55" s="176">
        <v>2054920.5159624913</v>
      </c>
      <c r="E55" s="177">
        <f>C55*$C$1</f>
        <v>1826926.1613451708</v>
      </c>
      <c r="F55" s="178">
        <f>D55*$C$1</f>
        <v>1953397.1678713644</v>
      </c>
    </row>
    <row r="56" spans="2:6" ht="13.95" customHeight="1">
      <c r="B56" s="52"/>
      <c r="C56" s="175"/>
      <c r="D56" s="176"/>
      <c r="E56" s="177"/>
      <c r="F56" s="178"/>
    </row>
    <row r="57" spans="2:6" ht="13.95" customHeight="1">
      <c r="B57" s="64" t="s">
        <v>95</v>
      </c>
      <c r="C57" s="175"/>
      <c r="D57" s="176"/>
      <c r="E57" s="177"/>
      <c r="F57" s="178"/>
    </row>
    <row r="58" spans="2:6" ht="13.95" customHeight="1">
      <c r="B58" s="52" t="s">
        <v>84</v>
      </c>
      <c r="C58" s="175">
        <v>6449724.8422452696</v>
      </c>
      <c r="D58" s="176">
        <v>21751692.543461934</v>
      </c>
      <c r="E58" s="177">
        <f t="shared" si="0"/>
        <v>6131076.1864141421</v>
      </c>
      <c r="F58" s="178">
        <f t="shared" si="1"/>
        <v>20677050.173352197</v>
      </c>
    </row>
    <row r="59" spans="2:6" ht="13.95" customHeight="1">
      <c r="B59" s="52" t="s">
        <v>87</v>
      </c>
      <c r="C59" s="175">
        <v>7001430.7214899128</v>
      </c>
      <c r="D59" s="176">
        <v>28884031.172476962</v>
      </c>
      <c r="E59" s="177">
        <f t="shared" si="0"/>
        <v>6655525.0366947036</v>
      </c>
      <c r="F59" s="178">
        <f t="shared" si="1"/>
        <v>27457015.612400737</v>
      </c>
    </row>
    <row r="60" spans="2:6" ht="13.95" customHeight="1">
      <c r="B60" s="52"/>
      <c r="C60" s="175"/>
      <c r="D60" s="176"/>
      <c r="E60" s="177"/>
      <c r="F60" s="178"/>
    </row>
    <row r="61" spans="2:6" ht="13.95" customHeight="1">
      <c r="B61" s="64" t="s">
        <v>12</v>
      </c>
      <c r="C61" s="175"/>
      <c r="D61" s="176"/>
      <c r="E61" s="177"/>
      <c r="F61" s="178"/>
    </row>
    <row r="62" spans="2:6" ht="13.95" customHeight="1">
      <c r="B62" s="52" t="s">
        <v>84</v>
      </c>
      <c r="C62" s="175">
        <v>10234210.979358369</v>
      </c>
      <c r="D62" s="176">
        <v>24843058.367541075</v>
      </c>
      <c r="E62" s="177">
        <f t="shared" si="0"/>
        <v>9728589.7859231681</v>
      </c>
      <c r="F62" s="178">
        <f t="shared" si="1"/>
        <v>23615687.068892706</v>
      </c>
    </row>
    <row r="63" spans="2:6" ht="13.95" customHeight="1">
      <c r="B63" s="52" t="s">
        <v>86</v>
      </c>
      <c r="C63" s="175">
        <v>6379216.0893977052</v>
      </c>
      <c r="D63" s="176">
        <v>18279244.490427122</v>
      </c>
      <c r="E63" s="177">
        <f t="shared" si="0"/>
        <v>6064050.9185010111</v>
      </c>
      <c r="F63" s="178">
        <f t="shared" si="1"/>
        <v>17376158.41637757</v>
      </c>
    </row>
    <row r="64" spans="2:6" ht="13.95" customHeight="1">
      <c r="B64" s="52" t="s">
        <v>87</v>
      </c>
      <c r="C64" s="175">
        <v>6352092.4232648248</v>
      </c>
      <c r="D64" s="176">
        <v>17581072.307880148</v>
      </c>
      <c r="E64" s="177">
        <f t="shared" si="0"/>
        <v>6038267.2970934259</v>
      </c>
      <c r="F64" s="178">
        <f t="shared" si="1"/>
        <v>16712479.430509329</v>
      </c>
    </row>
    <row r="65" spans="2:6" ht="13.95" customHeight="1">
      <c r="B65" s="52"/>
      <c r="C65" s="175"/>
      <c r="D65" s="176"/>
      <c r="E65" s="179"/>
      <c r="F65" s="178"/>
    </row>
    <row r="66" spans="2:6" ht="13.95" customHeight="1">
      <c r="B66" s="64" t="s">
        <v>13</v>
      </c>
      <c r="C66" s="175"/>
      <c r="D66" s="176"/>
      <c r="E66" s="179"/>
      <c r="F66" s="178"/>
    </row>
    <row r="67" spans="2:6" ht="13.95" customHeight="1">
      <c r="B67" s="52" t="s">
        <v>84</v>
      </c>
      <c r="C67" s="175">
        <v>33857016.496254727</v>
      </c>
      <c r="D67" s="176">
        <v>79953858.373836949</v>
      </c>
      <c r="E67" s="179">
        <f t="shared" si="0"/>
        <v>32184310.596257262</v>
      </c>
      <c r="F67" s="178">
        <f t="shared" si="1"/>
        <v>76003738.000877529</v>
      </c>
    </row>
    <row r="68" spans="2:6" ht="13.95" customHeight="1">
      <c r="B68" s="52" t="s">
        <v>86</v>
      </c>
      <c r="C68" s="175">
        <v>14720600.205869369</v>
      </c>
      <c r="D68" s="176">
        <v>33139419.389827505</v>
      </c>
      <c r="E68" s="179">
        <f>C68*$C$1</f>
        <v>13993328.952698393</v>
      </c>
      <c r="F68" s="178">
        <f>D68*$C$1</f>
        <v>31502166.374873076</v>
      </c>
    </row>
    <row r="69" spans="2:6" ht="13.95" customHeight="1">
      <c r="B69" s="52" t="s">
        <v>96</v>
      </c>
      <c r="C69" s="175">
        <v>995494.32879995531</v>
      </c>
      <c r="D69" s="176">
        <v>2237289.1071708067</v>
      </c>
      <c r="E69" s="179">
        <f t="shared" si="0"/>
        <v>946311.93148559344</v>
      </c>
      <c r="F69" s="178">
        <f t="shared" si="1"/>
        <v>2126755.8388310331</v>
      </c>
    </row>
    <row r="70" spans="2:6" ht="13.95" customHeight="1">
      <c r="B70" s="68"/>
      <c r="C70" s="180"/>
      <c r="D70" s="176"/>
      <c r="E70" s="179"/>
      <c r="F70" s="178"/>
    </row>
    <row r="71" spans="2:6" ht="13.95" customHeight="1">
      <c r="B71" s="64" t="s">
        <v>16</v>
      </c>
      <c r="C71" s="175">
        <v>765921.79929207172</v>
      </c>
      <c r="D71" s="176">
        <v>1796012.4587261048</v>
      </c>
      <c r="E71" s="179">
        <f>C71*$C$1</f>
        <v>728081.43279804685</v>
      </c>
      <c r="F71" s="178">
        <f>D71*$C$1</f>
        <v>1707280.4632027415</v>
      </c>
    </row>
    <row r="72" spans="2:6" ht="13.95" customHeight="1">
      <c r="B72" s="64"/>
      <c r="C72" s="175"/>
      <c r="D72" s="176"/>
      <c r="E72" s="179"/>
      <c r="F72" s="178"/>
    </row>
    <row r="73" spans="2:6" ht="13.95" customHeight="1">
      <c r="B73" s="69" t="s">
        <v>104</v>
      </c>
      <c r="C73" s="181"/>
      <c r="D73" s="182"/>
      <c r="E73" s="183"/>
      <c r="F73" s="182"/>
    </row>
    <row r="74" spans="2:6" ht="13.95" customHeight="1">
      <c r="B74" s="52" t="s">
        <v>84</v>
      </c>
      <c r="C74" s="175">
        <v>14572011.756414926</v>
      </c>
      <c r="D74" s="176">
        <v>33225027.220929496</v>
      </c>
      <c r="E74" s="179">
        <f t="shared" si="0"/>
        <v>13852081.515589247</v>
      </c>
      <c r="F74" s="178">
        <f t="shared" si="1"/>
        <v>31583544.751079474</v>
      </c>
    </row>
    <row r="75" spans="2:6" ht="13.95" customHeight="1">
      <c r="B75" s="52" t="s">
        <v>85</v>
      </c>
      <c r="C75" s="175">
        <v>3239655.4750696016</v>
      </c>
      <c r="D75" s="176">
        <v>7321551.1422470808</v>
      </c>
      <c r="E75" s="179">
        <f>C75*$C$1</f>
        <v>3079600.2963237879</v>
      </c>
      <c r="F75" s="178">
        <f>D75*$C$1</f>
        <v>6959829.9080643635</v>
      </c>
    </row>
    <row r="76" spans="2:6" ht="13.95" customHeight="1">
      <c r="B76" s="52" t="s">
        <v>90</v>
      </c>
      <c r="C76" s="175">
        <v>3239655.4750696016</v>
      </c>
      <c r="D76" s="176">
        <v>7321551.1422470808</v>
      </c>
      <c r="E76" s="179">
        <f>C76*$C$1</f>
        <v>3079600.2963237879</v>
      </c>
      <c r="F76" s="178">
        <f>D76*$C$1</f>
        <v>6959829.9080643635</v>
      </c>
    </row>
    <row r="77" spans="2:6" ht="13.95" customHeight="1">
      <c r="B77" s="52" t="s">
        <v>96</v>
      </c>
      <c r="C77" s="175">
        <v>381655.80905564642</v>
      </c>
      <c r="D77" s="176">
        <v>1086681.6409190469</v>
      </c>
      <c r="E77" s="179">
        <f t="shared" si="0"/>
        <v>362800.10380925221</v>
      </c>
      <c r="F77" s="178">
        <f t="shared" si="1"/>
        <v>1032994.1344494413</v>
      </c>
    </row>
    <row r="78" spans="2:6" ht="13.95" customHeight="1">
      <c r="B78" s="70"/>
      <c r="C78" s="181"/>
      <c r="D78" s="182"/>
      <c r="E78" s="183"/>
      <c r="F78" s="182"/>
    </row>
    <row r="79" spans="2:6" ht="13.95" customHeight="1">
      <c r="B79" s="64" t="s">
        <v>14</v>
      </c>
      <c r="C79" s="175"/>
      <c r="D79" s="176"/>
      <c r="E79" s="179"/>
      <c r="F79" s="178"/>
    </row>
    <row r="80" spans="2:6" ht="13.95" customHeight="1">
      <c r="B80" s="52" t="s">
        <v>84</v>
      </c>
      <c r="C80" s="175">
        <v>13734912.837473426</v>
      </c>
      <c r="D80" s="176">
        <v>37157605.130652562</v>
      </c>
      <c r="E80" s="179">
        <f t="shared" si="0"/>
        <v>13056339.468738051</v>
      </c>
      <c r="F80" s="178">
        <f t="shared" si="1"/>
        <v>35321833.649172671</v>
      </c>
    </row>
    <row r="81" spans="2:7" ht="13.95" customHeight="1">
      <c r="B81" s="52" t="s">
        <v>85</v>
      </c>
      <c r="C81" s="175">
        <v>14000962.712542808</v>
      </c>
      <c r="D81" s="176">
        <v>43080725.478154689</v>
      </c>
      <c r="E81" s="179">
        <f t="shared" si="0"/>
        <v>13309245.14972963</v>
      </c>
      <c r="F81" s="178">
        <f t="shared" si="1"/>
        <v>40952322.235906452</v>
      </c>
    </row>
    <row r="82" spans="2:7" ht="13.95" customHeight="1">
      <c r="B82" s="52" t="s">
        <v>90</v>
      </c>
      <c r="C82" s="175">
        <v>14000962.712542808</v>
      </c>
      <c r="D82" s="176">
        <v>43080725.478154689</v>
      </c>
      <c r="E82" s="179">
        <f t="shared" si="0"/>
        <v>13309245.14972963</v>
      </c>
      <c r="F82" s="178">
        <f t="shared" si="1"/>
        <v>40952322.235906452</v>
      </c>
    </row>
    <row r="83" spans="2:7" ht="13.95" customHeight="1">
      <c r="B83" s="52" t="s">
        <v>87</v>
      </c>
      <c r="C83" s="175">
        <v>9383582.3582903259</v>
      </c>
      <c r="D83" s="176">
        <v>30913210.74523554</v>
      </c>
      <c r="E83" s="179">
        <f t="shared" si="0"/>
        <v>8919986.4718789924</v>
      </c>
      <c r="F83" s="178">
        <f t="shared" si="1"/>
        <v>29385943.568367176</v>
      </c>
    </row>
    <row r="84" spans="2:7" ht="13.95" customHeight="1">
      <c r="B84" s="52"/>
      <c r="C84" s="175"/>
      <c r="D84" s="176"/>
      <c r="E84" s="179"/>
      <c r="F84" s="178"/>
    </row>
    <row r="85" spans="2:7" ht="13.95" customHeight="1">
      <c r="B85" s="64" t="s">
        <v>32</v>
      </c>
      <c r="C85" s="175"/>
      <c r="D85" s="176"/>
      <c r="E85" s="179"/>
      <c r="F85" s="178"/>
    </row>
    <row r="86" spans="2:7" ht="13.95" customHeight="1">
      <c r="B86" s="52" t="s">
        <v>84</v>
      </c>
      <c r="C86" s="175">
        <v>19678037.062944606</v>
      </c>
      <c r="D86" s="176">
        <v>58313109.882339641</v>
      </c>
      <c r="E86" s="179">
        <f t="shared" si="0"/>
        <v>18705843.641849827</v>
      </c>
      <c r="F86" s="178">
        <f t="shared" si="1"/>
        <v>55432150.688602649</v>
      </c>
    </row>
    <row r="87" spans="2:7" ht="13.95" customHeight="1">
      <c r="B87" s="52" t="s">
        <v>85</v>
      </c>
      <c r="C87" s="175">
        <v>6415898.7545077344</v>
      </c>
      <c r="D87" s="176">
        <v>23378340.181730926</v>
      </c>
      <c r="E87" s="179">
        <f t="shared" si="0"/>
        <v>6098921.2765412796</v>
      </c>
      <c r="F87" s="178">
        <f t="shared" si="1"/>
        <v>22223333.285052508</v>
      </c>
    </row>
    <row r="88" spans="2:7" ht="13.95" customHeight="1">
      <c r="B88" s="52" t="s">
        <v>90</v>
      </c>
      <c r="C88" s="175">
        <v>6402368.0089665167</v>
      </c>
      <c r="D88" s="176">
        <v>23350919.838450436</v>
      </c>
      <c r="E88" s="179">
        <f t="shared" si="0"/>
        <v>6086059.0174835259</v>
      </c>
      <c r="F88" s="178">
        <f t="shared" si="1"/>
        <v>22197267.643831789</v>
      </c>
    </row>
    <row r="89" spans="2:7" ht="13.95" customHeight="1">
      <c r="B89" s="56" t="s">
        <v>91</v>
      </c>
      <c r="C89" s="184">
        <v>6389701.4411888337</v>
      </c>
      <c r="D89" s="185">
        <v>25086522.314750597</v>
      </c>
      <c r="E89" s="186">
        <f t="shared" si="0"/>
        <v>6074018.2414868996</v>
      </c>
      <c r="F89" s="187">
        <f t="shared" si="1"/>
        <v>23847122.679790344</v>
      </c>
    </row>
    <row r="90" spans="2:7" ht="13.95" customHeight="1">
      <c r="C90" s="172"/>
      <c r="D90" s="173"/>
      <c r="E90" s="174"/>
      <c r="F90" s="174"/>
    </row>
    <row r="91" spans="2:7" ht="13.95" customHeight="1" thickBot="1">
      <c r="B91" s="67" t="s">
        <v>100</v>
      </c>
      <c r="C91" s="217">
        <f>SUM(C4:C90)</f>
        <v>476896436.25515652</v>
      </c>
      <c r="D91" s="217">
        <f>SUM(D4:D90)</f>
        <v>1262201433.018523</v>
      </c>
      <c r="E91" s="217">
        <f>SUM(E4:E90)</f>
        <v>453335367.82197052</v>
      </c>
      <c r="F91" s="217">
        <f>SUM(F4:F90)</f>
        <v>1199842371.2202425</v>
      </c>
    </row>
    <row r="92" spans="2:7" ht="13.95" customHeight="1" thickTop="1">
      <c r="B92" s="59" t="s">
        <v>70</v>
      </c>
      <c r="C92" s="63">
        <v>0.95128400000000002</v>
      </c>
      <c r="D92" s="61"/>
      <c r="G92" s="55"/>
    </row>
    <row r="93" spans="2:7" ht="13.95" customHeight="1">
      <c r="B93" s="72"/>
      <c r="C93" s="72"/>
      <c r="D93" s="72"/>
      <c r="E93" s="235" t="s">
        <v>68</v>
      </c>
      <c r="F93" s="236"/>
    </row>
    <row r="94" spans="2:7" ht="43.95" customHeight="1">
      <c r="B94" s="57" t="s">
        <v>99</v>
      </c>
      <c r="C94" s="119" t="s">
        <v>97</v>
      </c>
      <c r="D94" s="119" t="s">
        <v>98</v>
      </c>
      <c r="E94" s="71" t="s">
        <v>97</v>
      </c>
      <c r="F94" s="71" t="s">
        <v>98</v>
      </c>
    </row>
    <row r="95" spans="2:7" ht="13.95" customHeight="1">
      <c r="B95" s="64" t="s">
        <v>83</v>
      </c>
      <c r="C95" s="213">
        <v>5706117.4047259334</v>
      </c>
      <c r="D95" s="214">
        <v>16208514.987993272</v>
      </c>
      <c r="E95" s="215">
        <f>C95*$C$92</f>
        <v>5428138.189237305</v>
      </c>
      <c r="F95" s="216">
        <f>D95*$C$92</f>
        <v>15418900.971838191</v>
      </c>
    </row>
    <row r="96" spans="2:7" ht="13.95" customHeight="1">
      <c r="B96" s="64"/>
      <c r="C96" s="175"/>
      <c r="D96" s="176"/>
      <c r="E96" s="177"/>
      <c r="F96" s="178"/>
    </row>
    <row r="97" spans="2:6" ht="13.95" customHeight="1">
      <c r="B97" s="64" t="s">
        <v>8</v>
      </c>
      <c r="C97" s="175"/>
      <c r="D97" s="176"/>
      <c r="E97" s="177"/>
      <c r="F97" s="178"/>
    </row>
    <row r="98" spans="2:6" ht="13.95" customHeight="1">
      <c r="B98" s="53" t="s">
        <v>84</v>
      </c>
      <c r="C98" s="175">
        <v>8763563.5903524421</v>
      </c>
      <c r="D98" s="176">
        <v>28930131.294791549</v>
      </c>
      <c r="E98" s="177">
        <f>C98*$C$92</f>
        <v>8336637.8264848329</v>
      </c>
      <c r="F98" s="178">
        <f>D98*$C$92</f>
        <v>27520771.018634483</v>
      </c>
    </row>
    <row r="99" spans="2:6" ht="13.95" customHeight="1">
      <c r="B99" s="53" t="s">
        <v>85</v>
      </c>
      <c r="C99" s="175">
        <v>7056152.263419928</v>
      </c>
      <c r="D99" s="176">
        <v>28282617.840232678</v>
      </c>
      <c r="E99" s="177">
        <f>C99*$C$92</f>
        <v>6712404.7497551627</v>
      </c>
      <c r="F99" s="178">
        <f>D99*$C$92</f>
        <v>26904801.829527903</v>
      </c>
    </row>
    <row r="100" spans="2:6" ht="13.95" customHeight="1">
      <c r="B100" s="53"/>
      <c r="C100" s="175"/>
      <c r="D100" s="176"/>
      <c r="E100" s="177"/>
      <c r="F100" s="178"/>
    </row>
    <row r="101" spans="2:6" ht="13.95" customHeight="1">
      <c r="B101" s="65" t="s">
        <v>5</v>
      </c>
      <c r="C101" s="175">
        <v>4520250</v>
      </c>
      <c r="D101" s="176">
        <v>4520250</v>
      </c>
      <c r="E101" s="177">
        <f>C101*$C$92</f>
        <v>4300041.5010000002</v>
      </c>
      <c r="F101" s="178">
        <f>D101*$C$92</f>
        <v>4300041.5010000002</v>
      </c>
    </row>
    <row r="102" spans="2:6" ht="13.95" customHeight="1">
      <c r="B102" s="53"/>
      <c r="C102" s="175"/>
      <c r="D102" s="176"/>
      <c r="E102" s="177"/>
      <c r="F102" s="178"/>
    </row>
    <row r="103" spans="2:6" ht="13.95" customHeight="1">
      <c r="B103" s="64" t="s">
        <v>36</v>
      </c>
      <c r="C103" s="175">
        <v>5706117.4047259334</v>
      </c>
      <c r="D103" s="176">
        <v>16208514.987993272</v>
      </c>
      <c r="E103" s="177">
        <f>C103*$C$92</f>
        <v>5428138.189237305</v>
      </c>
      <c r="F103" s="178">
        <f>D103*$C$92</f>
        <v>15418900.971838191</v>
      </c>
    </row>
    <row r="104" spans="2:6" ht="13.95" customHeight="1">
      <c r="B104" s="52"/>
      <c r="C104" s="175"/>
      <c r="D104" s="176"/>
      <c r="E104" s="177"/>
      <c r="F104" s="178"/>
    </row>
    <row r="105" spans="2:6" ht="13.95" customHeight="1">
      <c r="B105" s="66" t="s">
        <v>15</v>
      </c>
      <c r="C105" s="175">
        <v>2038159.7234084173</v>
      </c>
      <c r="D105" s="176">
        <v>4598011.398430638</v>
      </c>
      <c r="E105" s="177">
        <f>C105*$C$92</f>
        <v>1938868.7343228529</v>
      </c>
      <c r="F105" s="178">
        <f>D105*$C$92</f>
        <v>4374014.675144691</v>
      </c>
    </row>
    <row r="106" spans="2:6" ht="13.95" customHeight="1">
      <c r="B106" s="54"/>
      <c r="C106" s="175"/>
      <c r="D106" s="176"/>
      <c r="E106" s="177"/>
      <c r="F106" s="178"/>
    </row>
    <row r="107" spans="2:6" ht="13.95" customHeight="1">
      <c r="B107" s="64" t="s">
        <v>89</v>
      </c>
      <c r="C107" s="175"/>
      <c r="D107" s="176"/>
      <c r="E107" s="177"/>
      <c r="F107" s="178"/>
    </row>
    <row r="108" spans="2:6" ht="13.95" customHeight="1">
      <c r="B108" s="52" t="s">
        <v>84</v>
      </c>
      <c r="C108" s="175">
        <v>19662895.688760269</v>
      </c>
      <c r="D108" s="176">
        <v>48289937.691129632</v>
      </c>
      <c r="E108" s="177">
        <f t="shared" ref="E108:F112" si="3">C108*$C$92</f>
        <v>18704998.062386625</v>
      </c>
      <c r="F108" s="178">
        <f t="shared" si="3"/>
        <v>45937445.086568564</v>
      </c>
    </row>
    <row r="109" spans="2:6" ht="13.95" customHeight="1">
      <c r="B109" s="52" t="s">
        <v>90</v>
      </c>
      <c r="C109" s="175">
        <v>8961104.3068910427</v>
      </c>
      <c r="D109" s="176">
        <v>26187651.800566569</v>
      </c>
      <c r="E109" s="177">
        <f t="shared" si="3"/>
        <v>8524555.1494765393</v>
      </c>
      <c r="F109" s="178">
        <f t="shared" si="3"/>
        <v>24911894.155450169</v>
      </c>
    </row>
    <row r="110" spans="2:6" ht="13.95" customHeight="1">
      <c r="B110" s="52" t="s">
        <v>91</v>
      </c>
      <c r="C110" s="175">
        <v>1536098.1847932963</v>
      </c>
      <c r="D110" s="176">
        <v>4432086.6890260419</v>
      </c>
      <c r="E110" s="177">
        <f t="shared" si="3"/>
        <v>1461265.625622906</v>
      </c>
      <c r="F110" s="178">
        <f t="shared" si="3"/>
        <v>4216173.1538834497</v>
      </c>
    </row>
    <row r="111" spans="2:6" ht="13.95" customHeight="1">
      <c r="B111" s="52" t="s">
        <v>93</v>
      </c>
      <c r="C111" s="175">
        <v>1699257.823798009</v>
      </c>
      <c r="D111" s="176">
        <v>7614810.5565274181</v>
      </c>
      <c r="E111" s="177">
        <f t="shared" si="3"/>
        <v>1616476.7796538651</v>
      </c>
      <c r="F111" s="178">
        <f t="shared" si="3"/>
        <v>7243847.4454556284</v>
      </c>
    </row>
    <row r="112" spans="2:6" ht="13.95" customHeight="1">
      <c r="B112" s="52" t="s">
        <v>88</v>
      </c>
      <c r="C112" s="175">
        <v>274581.38709641545</v>
      </c>
      <c r="D112" s="176">
        <v>294678.03215068596</v>
      </c>
      <c r="E112" s="177">
        <f t="shared" si="3"/>
        <v>261204.88024262647</v>
      </c>
      <c r="F112" s="178">
        <f t="shared" si="3"/>
        <v>280322.49713643314</v>
      </c>
    </row>
    <row r="113" spans="2:6" ht="13.95" customHeight="1">
      <c r="B113" s="52"/>
      <c r="C113" s="175"/>
      <c r="D113" s="176"/>
      <c r="E113" s="177"/>
      <c r="F113" s="178"/>
    </row>
    <row r="114" spans="2:6" ht="13.95" customHeight="1">
      <c r="B114" s="66" t="s">
        <v>31</v>
      </c>
      <c r="C114" s="175"/>
      <c r="D114" s="176"/>
      <c r="E114" s="177"/>
      <c r="F114" s="178"/>
    </row>
    <row r="115" spans="2:6" ht="13.95" customHeight="1">
      <c r="B115" s="52" t="s">
        <v>84</v>
      </c>
      <c r="C115" s="175">
        <v>19026452.824029006</v>
      </c>
      <c r="D115" s="176">
        <v>34110031.329851359</v>
      </c>
      <c r="E115" s="177">
        <f t="shared" ref="E115:F119" si="4">C115*$C$92</f>
        <v>18099560.148253608</v>
      </c>
      <c r="F115" s="178">
        <f t="shared" si="4"/>
        <v>32448327.043586321</v>
      </c>
    </row>
    <row r="116" spans="2:6" ht="13.95" customHeight="1">
      <c r="B116" s="52" t="s">
        <v>86</v>
      </c>
      <c r="C116" s="175">
        <v>4288639.1195963621</v>
      </c>
      <c r="D116" s="176">
        <v>8485698.2117690854</v>
      </c>
      <c r="E116" s="177">
        <f t="shared" si="4"/>
        <v>4079713.7762461058</v>
      </c>
      <c r="F116" s="178">
        <f t="shared" si="4"/>
        <v>8072308.9376845425</v>
      </c>
    </row>
    <row r="117" spans="2:6" ht="13.95" customHeight="1">
      <c r="B117" s="52" t="s">
        <v>87</v>
      </c>
      <c r="C117" s="175">
        <v>4281144.0591523983</v>
      </c>
      <c r="D117" s="176">
        <v>8473409.9020423125</v>
      </c>
      <c r="E117" s="177">
        <f t="shared" si="4"/>
        <v>4072583.8451667302</v>
      </c>
      <c r="F117" s="178">
        <f t="shared" si="4"/>
        <v>8060619.2652544193</v>
      </c>
    </row>
    <row r="118" spans="2:6" ht="13.95" customHeight="1">
      <c r="B118" s="52" t="s">
        <v>92</v>
      </c>
      <c r="C118" s="175">
        <v>4795550.5396498786</v>
      </c>
      <c r="D118" s="176">
        <v>20187770.009515211</v>
      </c>
      <c r="E118" s="177">
        <f t="shared" si="4"/>
        <v>4561930.4995602956</v>
      </c>
      <c r="F118" s="178">
        <f t="shared" si="4"/>
        <v>19204302.60573167</v>
      </c>
    </row>
    <row r="119" spans="2:6" ht="13.95" customHeight="1">
      <c r="B119" s="52" t="s">
        <v>88</v>
      </c>
      <c r="C119" s="175">
        <v>262102.5072999493</v>
      </c>
      <c r="D119" s="176">
        <v>281438.07652837096</v>
      </c>
      <c r="E119" s="177">
        <f t="shared" si="4"/>
        <v>249333.92155432497</v>
      </c>
      <c r="F119" s="178">
        <f t="shared" si="4"/>
        <v>267727.53919221484</v>
      </c>
    </row>
    <row r="120" spans="2:6" ht="13.95" customHeight="1">
      <c r="B120" s="52"/>
      <c r="C120" s="175"/>
      <c r="D120" s="176"/>
      <c r="E120" s="177"/>
      <c r="F120" s="178"/>
    </row>
    <row r="121" spans="2:6" ht="13.95" customHeight="1">
      <c r="B121" s="64" t="s">
        <v>9</v>
      </c>
      <c r="C121" s="175"/>
      <c r="D121" s="176"/>
      <c r="E121" s="177"/>
      <c r="F121" s="178"/>
    </row>
    <row r="122" spans="2:6" ht="13.95" customHeight="1">
      <c r="B122" s="52" t="s">
        <v>84</v>
      </c>
      <c r="C122" s="175">
        <v>31224364.981179196</v>
      </c>
      <c r="D122" s="176">
        <v>50914625.258896731</v>
      </c>
      <c r="E122" s="177">
        <f t="shared" ref="E122:F125" si="5">C122*$C$92</f>
        <v>29703238.81675607</v>
      </c>
      <c r="F122" s="178">
        <f t="shared" si="5"/>
        <v>48434268.374784321</v>
      </c>
    </row>
    <row r="123" spans="2:6" ht="13.95" customHeight="1">
      <c r="B123" s="52" t="s">
        <v>85</v>
      </c>
      <c r="C123" s="175">
        <v>10492715.992737146</v>
      </c>
      <c r="D123" s="176">
        <v>17921880.309972972</v>
      </c>
      <c r="E123" s="177">
        <f t="shared" si="5"/>
        <v>9981552.8404349629</v>
      </c>
      <c r="F123" s="178">
        <f t="shared" si="5"/>
        <v>17048797.98879233</v>
      </c>
    </row>
    <row r="124" spans="2:6" ht="13.95" customHeight="1">
      <c r="B124" s="52" t="s">
        <v>90</v>
      </c>
      <c r="C124" s="175">
        <v>10492715.992737146</v>
      </c>
      <c r="D124" s="176">
        <v>17921880.309972972</v>
      </c>
      <c r="E124" s="177">
        <f t="shared" si="5"/>
        <v>9981552.8404349629</v>
      </c>
      <c r="F124" s="178">
        <f t="shared" si="5"/>
        <v>17048797.98879233</v>
      </c>
    </row>
    <row r="125" spans="2:6" ht="13.95" customHeight="1">
      <c r="B125" s="52" t="s">
        <v>91</v>
      </c>
      <c r="C125" s="175">
        <v>6662213.2744749906</v>
      </c>
      <c r="D125" s="176">
        <v>20822628.70663229</v>
      </c>
      <c r="E125" s="177">
        <f t="shared" si="5"/>
        <v>6337656.8925956674</v>
      </c>
      <c r="F125" s="178">
        <f t="shared" si="5"/>
        <v>19808233.526559994</v>
      </c>
    </row>
    <row r="126" spans="2:6" ht="13.95" customHeight="1">
      <c r="B126" s="52"/>
      <c r="C126" s="175"/>
      <c r="D126" s="176"/>
      <c r="E126" s="177"/>
      <c r="F126" s="178"/>
    </row>
    <row r="127" spans="2:6" ht="13.95" customHeight="1">
      <c r="B127" s="64" t="s">
        <v>17</v>
      </c>
      <c r="C127" s="175">
        <v>5706117.4047259334</v>
      </c>
      <c r="D127" s="176">
        <v>16208514.987993272</v>
      </c>
      <c r="E127" s="177">
        <f>C127*$C$92</f>
        <v>5428138.189237305</v>
      </c>
      <c r="F127" s="178">
        <f>D127*$C$92</f>
        <v>15418900.971838191</v>
      </c>
    </row>
    <row r="128" spans="2:6" ht="13.95" customHeight="1">
      <c r="B128" s="64"/>
      <c r="C128" s="175"/>
      <c r="D128" s="176"/>
      <c r="E128" s="177"/>
      <c r="F128" s="178"/>
    </row>
    <row r="129" spans="2:6" ht="13.95" customHeight="1">
      <c r="B129" s="64" t="s">
        <v>10</v>
      </c>
      <c r="C129" s="175"/>
      <c r="D129" s="176"/>
      <c r="E129" s="177"/>
      <c r="F129" s="178"/>
    </row>
    <row r="130" spans="2:6" ht="13.95" customHeight="1">
      <c r="B130" s="52" t="s">
        <v>84</v>
      </c>
      <c r="C130" s="175">
        <v>46271997.349513523</v>
      </c>
      <c r="D130" s="176">
        <v>79759971.266070321</v>
      </c>
      <c r="E130" s="177">
        <f t="shared" ref="E130:F137" si="6">C130*$C$92</f>
        <v>44017810.726634622</v>
      </c>
      <c r="F130" s="178">
        <f t="shared" si="6"/>
        <v>75874384.505872443</v>
      </c>
    </row>
    <row r="131" spans="2:6" ht="13.95" customHeight="1">
      <c r="B131" s="52" t="s">
        <v>85</v>
      </c>
      <c r="C131" s="175">
        <v>10031905.064676862</v>
      </c>
      <c r="D131" s="176">
        <v>19085942.219637271</v>
      </c>
      <c r="E131" s="177">
        <f t="shared" si="6"/>
        <v>9543190.7775460649</v>
      </c>
      <c r="F131" s="178">
        <f t="shared" si="6"/>
        <v>18156151.458465423</v>
      </c>
    </row>
    <row r="132" spans="2:6" ht="13.95" customHeight="1">
      <c r="B132" s="52" t="s">
        <v>90</v>
      </c>
      <c r="C132" s="175">
        <v>10031905.064676862</v>
      </c>
      <c r="D132" s="176">
        <v>19085942.219637271</v>
      </c>
      <c r="E132" s="177">
        <f t="shared" si="6"/>
        <v>9543190.7775460649</v>
      </c>
      <c r="F132" s="178">
        <f t="shared" si="6"/>
        <v>18156151.458465423</v>
      </c>
    </row>
    <row r="133" spans="2:6" ht="13.95" customHeight="1">
      <c r="B133" s="52" t="s">
        <v>91</v>
      </c>
      <c r="C133" s="175">
        <v>2795692.1837808611</v>
      </c>
      <c r="D133" s="176">
        <v>6109055.6324333083</v>
      </c>
      <c r="E133" s="177">
        <f t="shared" si="6"/>
        <v>2659497.2433557925</v>
      </c>
      <c r="F133" s="178">
        <f t="shared" si="6"/>
        <v>5811446.8782436876</v>
      </c>
    </row>
    <row r="134" spans="2:6" ht="13.95" customHeight="1">
      <c r="B134" s="52" t="s">
        <v>86</v>
      </c>
      <c r="C134" s="175">
        <v>2808356.6988470205</v>
      </c>
      <c r="D134" s="176">
        <v>6101645.0385360485</v>
      </c>
      <c r="E134" s="177">
        <f t="shared" si="6"/>
        <v>2671544.7939059893</v>
      </c>
      <c r="F134" s="178">
        <f t="shared" si="6"/>
        <v>5804397.2988387262</v>
      </c>
    </row>
    <row r="135" spans="2:6" ht="13.95" customHeight="1">
      <c r="B135" s="52" t="s">
        <v>94</v>
      </c>
      <c r="C135" s="175">
        <v>6502836.9109847248</v>
      </c>
      <c r="D135" s="176">
        <v>20595396.794052824</v>
      </c>
      <c r="E135" s="177">
        <f t="shared" si="6"/>
        <v>6186044.7080291929</v>
      </c>
      <c r="F135" s="178">
        <f t="shared" si="6"/>
        <v>19592071.443833746</v>
      </c>
    </row>
    <row r="136" spans="2:6" ht="13.95" customHeight="1">
      <c r="B136" s="52"/>
      <c r="C136" s="175"/>
      <c r="D136" s="176"/>
      <c r="E136" s="177"/>
      <c r="F136" s="178"/>
    </row>
    <row r="137" spans="2:6" ht="13.95" customHeight="1">
      <c r="B137" s="64" t="s">
        <v>4</v>
      </c>
      <c r="C137" s="175">
        <v>10711734.386391565</v>
      </c>
      <c r="D137" s="176">
        <v>28364841.608030532</v>
      </c>
      <c r="E137" s="177">
        <f t="shared" si="6"/>
        <v>10189901.534024114</v>
      </c>
      <c r="F137" s="178">
        <f t="shared" si="6"/>
        <v>26983019.984253716</v>
      </c>
    </row>
    <row r="138" spans="2:6" ht="13.95" customHeight="1">
      <c r="B138" s="52"/>
      <c r="C138" s="175"/>
      <c r="D138" s="176"/>
      <c r="E138" s="177"/>
      <c r="F138" s="178"/>
    </row>
    <row r="139" spans="2:6" ht="13.95" customHeight="1">
      <c r="B139" s="64" t="s">
        <v>18</v>
      </c>
      <c r="C139" s="175"/>
      <c r="D139" s="176"/>
      <c r="E139" s="177"/>
      <c r="F139" s="178"/>
    </row>
    <row r="140" spans="2:6" ht="13.95" customHeight="1">
      <c r="B140" s="52" t="s">
        <v>84</v>
      </c>
      <c r="C140" s="175">
        <v>5661780.0598918563</v>
      </c>
      <c r="D140" s="176">
        <v>34865046.252929047</v>
      </c>
      <c r="E140" s="177">
        <f>C140*$C$92</f>
        <v>5385960.782494165</v>
      </c>
      <c r="F140" s="178">
        <f>D140*$C$92</f>
        <v>33166560.659671355</v>
      </c>
    </row>
    <row r="141" spans="2:6" ht="13.95" customHeight="1">
      <c r="B141" s="52" t="s">
        <v>85</v>
      </c>
      <c r="C141" s="175">
        <v>6541354.5476690819</v>
      </c>
      <c r="D141" s="176">
        <v>50281040.768499553</v>
      </c>
      <c r="E141" s="177">
        <f>C141*$C$92</f>
        <v>6222685.9195248354</v>
      </c>
      <c r="F141" s="178">
        <f>D141*$C$92</f>
        <v>47831549.586421333</v>
      </c>
    </row>
    <row r="142" spans="2:6" ht="13.95" customHeight="1">
      <c r="B142" s="52"/>
      <c r="C142" s="175"/>
      <c r="D142" s="176"/>
      <c r="E142" s="177"/>
      <c r="F142" s="178"/>
    </row>
    <row r="143" spans="2:6" ht="13.95" customHeight="1">
      <c r="B143" s="64" t="s">
        <v>11</v>
      </c>
      <c r="C143" s="175"/>
      <c r="D143" s="176"/>
      <c r="E143" s="177"/>
      <c r="F143" s="178"/>
    </row>
    <row r="144" spans="2:6" ht="13.95" customHeight="1">
      <c r="B144" s="52" t="s">
        <v>84</v>
      </c>
      <c r="C144" s="175">
        <v>6282875.6295735724</v>
      </c>
      <c r="D144" s="176">
        <v>24623128.114648845</v>
      </c>
      <c r="E144" s="177">
        <f t="shared" ref="E144:F146" si="7">C144*$C$92</f>
        <v>5976799.060403266</v>
      </c>
      <c r="F144" s="178">
        <f t="shared" si="7"/>
        <v>23423587.805415612</v>
      </c>
    </row>
    <row r="145" spans="2:6" ht="13.95" customHeight="1">
      <c r="B145" s="52" t="s">
        <v>87</v>
      </c>
      <c r="C145" s="175">
        <v>5982695.127298343</v>
      </c>
      <c r="D145" s="176">
        <v>28597771.798908483</v>
      </c>
      <c r="E145" s="177">
        <f t="shared" si="7"/>
        <v>5691242.1514768768</v>
      </c>
      <c r="F145" s="178">
        <f t="shared" si="7"/>
        <v>27204602.74795286</v>
      </c>
    </row>
    <row r="146" spans="2:6" ht="13.95" customHeight="1">
      <c r="B146" s="52" t="s">
        <v>88</v>
      </c>
      <c r="C146" s="175">
        <v>1921876.4682595332</v>
      </c>
      <c r="D146" s="176">
        <v>2054920.5159624913</v>
      </c>
      <c r="E146" s="177">
        <f t="shared" si="7"/>
        <v>1828250.3342318018</v>
      </c>
      <c r="F146" s="178">
        <f t="shared" si="7"/>
        <v>1954813.0081068627</v>
      </c>
    </row>
    <row r="147" spans="2:6" ht="13.95" customHeight="1">
      <c r="B147" s="52"/>
      <c r="C147" s="175"/>
      <c r="D147" s="176"/>
      <c r="E147" s="177"/>
      <c r="F147" s="178"/>
    </row>
    <row r="148" spans="2:6" ht="13.95" customHeight="1">
      <c r="B148" s="64" t="s">
        <v>95</v>
      </c>
      <c r="C148" s="175"/>
      <c r="D148" s="176"/>
      <c r="E148" s="177"/>
      <c r="F148" s="178"/>
    </row>
    <row r="149" spans="2:6" ht="13.95" customHeight="1">
      <c r="B149" s="52" t="s">
        <v>84</v>
      </c>
      <c r="C149" s="175">
        <v>6449724.8422452696</v>
      </c>
      <c r="D149" s="176">
        <v>21751692.543461934</v>
      </c>
      <c r="E149" s="177">
        <f>C149*$C$92</f>
        <v>6135520.0468304493</v>
      </c>
      <c r="F149" s="178">
        <f>D149*$C$92</f>
        <v>20692037.089514643</v>
      </c>
    </row>
    <row r="150" spans="2:6" ht="13.95" customHeight="1">
      <c r="B150" s="52" t="s">
        <v>87</v>
      </c>
      <c r="C150" s="175">
        <v>7001430.7214899128</v>
      </c>
      <c r="D150" s="176">
        <v>28884031.172476962</v>
      </c>
      <c r="E150" s="177">
        <f>C150*$C$92</f>
        <v>6660349.0224618101</v>
      </c>
      <c r="F150" s="178">
        <f>D150*$C$92</f>
        <v>27476916.709878575</v>
      </c>
    </row>
    <row r="151" spans="2:6" ht="13.95" customHeight="1">
      <c r="B151" s="52"/>
      <c r="C151" s="175"/>
      <c r="D151" s="176"/>
      <c r="E151" s="177"/>
      <c r="F151" s="178"/>
    </row>
    <row r="152" spans="2:6" ht="13.95" customHeight="1">
      <c r="B152" s="64" t="s">
        <v>12</v>
      </c>
      <c r="C152" s="175"/>
      <c r="D152" s="176"/>
      <c r="E152" s="177"/>
      <c r="F152" s="178"/>
    </row>
    <row r="153" spans="2:6" ht="13.95" customHeight="1">
      <c r="B153" s="52" t="s">
        <v>84</v>
      </c>
      <c r="C153" s="175">
        <v>10234210.979358369</v>
      </c>
      <c r="D153" s="176">
        <v>24843058.367541075</v>
      </c>
      <c r="E153" s="177">
        <f t="shared" ref="E153:F155" si="8">C153*$C$92</f>
        <v>9735641.1572879478</v>
      </c>
      <c r="F153" s="178">
        <f t="shared" si="8"/>
        <v>23632803.936107945</v>
      </c>
    </row>
    <row r="154" spans="2:6" ht="13.95" customHeight="1">
      <c r="B154" s="52" t="s">
        <v>86</v>
      </c>
      <c r="C154" s="175">
        <v>6379216.0893977052</v>
      </c>
      <c r="D154" s="176">
        <v>18279244.490427122</v>
      </c>
      <c r="E154" s="177">
        <f t="shared" si="8"/>
        <v>6068446.1983866068</v>
      </c>
      <c r="F154" s="178">
        <f t="shared" si="8"/>
        <v>17388752.815831475</v>
      </c>
    </row>
    <row r="155" spans="2:6" ht="13.95" customHeight="1">
      <c r="B155" s="52" t="s">
        <v>87</v>
      </c>
      <c r="C155" s="175">
        <v>6352092.4232648248</v>
      </c>
      <c r="D155" s="176">
        <v>17581072.307880148</v>
      </c>
      <c r="E155" s="177">
        <f t="shared" si="8"/>
        <v>6042643.8887730557</v>
      </c>
      <c r="F155" s="178">
        <f t="shared" si="8"/>
        <v>16724592.78932946</v>
      </c>
    </row>
    <row r="156" spans="2:6" ht="13.95" customHeight="1">
      <c r="B156" s="52"/>
      <c r="C156" s="175"/>
      <c r="D156" s="176"/>
      <c r="E156" s="177"/>
      <c r="F156" s="178"/>
    </row>
    <row r="157" spans="2:6" ht="13.95" customHeight="1">
      <c r="B157" s="64" t="s">
        <v>13</v>
      </c>
      <c r="C157" s="175"/>
      <c r="D157" s="176"/>
      <c r="E157" s="179"/>
      <c r="F157" s="178"/>
    </row>
    <row r="158" spans="2:6" ht="13.95" customHeight="1">
      <c r="B158" s="52" t="s">
        <v>84</v>
      </c>
      <c r="C158" s="175">
        <v>33857016.496254727</v>
      </c>
      <c r="D158" s="176">
        <v>79953858.373836949</v>
      </c>
      <c r="E158" s="179">
        <f t="shared" ref="E158:F160" si="9">C158*$C$92</f>
        <v>32207638.080623183</v>
      </c>
      <c r="F158" s="178">
        <f t="shared" si="9"/>
        <v>76058826.209297106</v>
      </c>
    </row>
    <row r="159" spans="2:6" ht="13.95" customHeight="1">
      <c r="B159" s="52" t="s">
        <v>86</v>
      </c>
      <c r="C159" s="175">
        <v>14720600.205869369</v>
      </c>
      <c r="D159" s="176">
        <v>33139419.389827505</v>
      </c>
      <c r="E159" s="179">
        <f t="shared" si="9"/>
        <v>14003471.446240237</v>
      </c>
      <c r="F159" s="178">
        <f t="shared" si="9"/>
        <v>31524999.43483267</v>
      </c>
    </row>
    <row r="160" spans="2:6" ht="13.95" customHeight="1">
      <c r="B160" s="52" t="s">
        <v>96</v>
      </c>
      <c r="C160" s="175">
        <v>995494.32879995531</v>
      </c>
      <c r="D160" s="176">
        <v>2237289.1071708067</v>
      </c>
      <c r="E160" s="179">
        <f t="shared" si="9"/>
        <v>946997.82707813673</v>
      </c>
      <c r="F160" s="178">
        <f t="shared" si="9"/>
        <v>2128297.3310258738</v>
      </c>
    </row>
    <row r="161" spans="2:6" ht="13.95" customHeight="1">
      <c r="B161" s="68"/>
      <c r="C161" s="180"/>
      <c r="D161" s="176"/>
      <c r="E161" s="179"/>
      <c r="F161" s="178"/>
    </row>
    <row r="162" spans="2:6" ht="13.95" customHeight="1">
      <c r="B162" s="64" t="s">
        <v>16</v>
      </c>
      <c r="C162" s="175">
        <v>765921.79929207172</v>
      </c>
      <c r="D162" s="176">
        <v>1796012.4587261048</v>
      </c>
      <c r="E162" s="179">
        <f>C162*$C$92</f>
        <v>728609.15291775914</v>
      </c>
      <c r="F162" s="178">
        <f>D162*$C$92</f>
        <v>1708517.9157868039</v>
      </c>
    </row>
    <row r="163" spans="2:6" ht="13.95" customHeight="1">
      <c r="B163" s="64"/>
      <c r="C163" s="175"/>
      <c r="D163" s="176"/>
      <c r="E163" s="179"/>
      <c r="F163" s="178"/>
    </row>
    <row r="164" spans="2:6" ht="13.95" customHeight="1">
      <c r="B164" s="69" t="s">
        <v>104</v>
      </c>
      <c r="C164" s="183"/>
      <c r="D164" s="182"/>
      <c r="E164" s="183"/>
      <c r="F164" s="182"/>
    </row>
    <row r="165" spans="2:6" ht="13.95" customHeight="1">
      <c r="B165" s="52" t="s">
        <v>84</v>
      </c>
      <c r="C165" s="175">
        <v>14572011.756414926</v>
      </c>
      <c r="D165" s="176">
        <v>33225027.220929496</v>
      </c>
      <c r="E165" s="179">
        <f t="shared" ref="E165:F168" si="10">C165*$C$92</f>
        <v>13862121.631689416</v>
      </c>
      <c r="F165" s="178">
        <f t="shared" si="10"/>
        <v>31606436.794834696</v>
      </c>
    </row>
    <row r="166" spans="2:6" ht="13.95" customHeight="1">
      <c r="B166" s="52" t="s">
        <v>85</v>
      </c>
      <c r="C166" s="175">
        <v>3239655.4750696016</v>
      </c>
      <c r="D166" s="176">
        <v>7321551.1422470808</v>
      </c>
      <c r="E166" s="179">
        <f t="shared" si="10"/>
        <v>3081832.4189461111</v>
      </c>
      <c r="F166" s="178">
        <f t="shared" si="10"/>
        <v>6964874.4568013726</v>
      </c>
    </row>
    <row r="167" spans="2:6" ht="13.95" customHeight="1">
      <c r="B167" s="52" t="s">
        <v>90</v>
      </c>
      <c r="C167" s="175">
        <v>3239655.4750696016</v>
      </c>
      <c r="D167" s="176">
        <v>7321551.1422470808</v>
      </c>
      <c r="E167" s="179">
        <f t="shared" si="10"/>
        <v>3081832.4189461111</v>
      </c>
      <c r="F167" s="178">
        <f t="shared" si="10"/>
        <v>6964874.4568013726</v>
      </c>
    </row>
    <row r="168" spans="2:6" ht="13.95" customHeight="1">
      <c r="B168" s="52" t="s">
        <v>96</v>
      </c>
      <c r="C168" s="175">
        <v>381655.80905564642</v>
      </c>
      <c r="D168" s="176">
        <v>1086681.6409190469</v>
      </c>
      <c r="E168" s="179">
        <f t="shared" si="10"/>
        <v>363063.06466169155</v>
      </c>
      <c r="F168" s="178">
        <f t="shared" si="10"/>
        <v>1033742.8581000346</v>
      </c>
    </row>
    <row r="169" spans="2:6" ht="13.95" customHeight="1">
      <c r="B169" s="70"/>
      <c r="C169" s="183"/>
      <c r="D169" s="182"/>
      <c r="E169" s="183"/>
      <c r="F169" s="182"/>
    </row>
    <row r="170" spans="2:6" ht="13.95" customHeight="1">
      <c r="B170" s="64" t="s">
        <v>14</v>
      </c>
      <c r="C170" s="175"/>
      <c r="D170" s="176"/>
      <c r="E170" s="179"/>
      <c r="F170" s="178"/>
    </row>
    <row r="171" spans="2:6" ht="13.95" customHeight="1">
      <c r="B171" s="52" t="s">
        <v>84</v>
      </c>
      <c r="C171" s="175">
        <v>13734912.837473426</v>
      </c>
      <c r="D171" s="176">
        <v>37157605.130652562</v>
      </c>
      <c r="E171" s="179">
        <f t="shared" ref="E171:F174" si="11">C171*$C$92</f>
        <v>13065802.82368307</v>
      </c>
      <c r="F171" s="178">
        <f t="shared" si="11"/>
        <v>35347435.239107691</v>
      </c>
    </row>
    <row r="172" spans="2:6" ht="13.95" customHeight="1">
      <c r="B172" s="52" t="s">
        <v>85</v>
      </c>
      <c r="C172" s="175">
        <v>14000962.712542808</v>
      </c>
      <c r="D172" s="176">
        <v>43080725.478154689</v>
      </c>
      <c r="E172" s="179">
        <f t="shared" si="11"/>
        <v>13318891.813038573</v>
      </c>
      <c r="F172" s="178">
        <f t="shared" si="11"/>
        <v>40982004.85576091</v>
      </c>
    </row>
    <row r="173" spans="2:6" ht="13.95" customHeight="1">
      <c r="B173" s="52" t="s">
        <v>90</v>
      </c>
      <c r="C173" s="175">
        <v>14000962.712542808</v>
      </c>
      <c r="D173" s="176">
        <v>43080725.478154689</v>
      </c>
      <c r="E173" s="179">
        <f t="shared" si="11"/>
        <v>13318891.813038573</v>
      </c>
      <c r="F173" s="178">
        <f t="shared" si="11"/>
        <v>40982004.85576091</v>
      </c>
    </row>
    <row r="174" spans="2:6" ht="13.95" customHeight="1">
      <c r="B174" s="52" t="s">
        <v>87</v>
      </c>
      <c r="C174" s="175">
        <v>9383582.3582903259</v>
      </c>
      <c r="D174" s="176">
        <v>30913210.74523554</v>
      </c>
      <c r="E174" s="179">
        <f t="shared" si="11"/>
        <v>8926451.7601238545</v>
      </c>
      <c r="F174" s="178">
        <f t="shared" si="11"/>
        <v>29407242.770570647</v>
      </c>
    </row>
    <row r="175" spans="2:6" ht="13.95" customHeight="1">
      <c r="B175" s="52"/>
      <c r="C175" s="175"/>
      <c r="D175" s="176"/>
      <c r="E175" s="179"/>
      <c r="F175" s="178"/>
    </row>
    <row r="176" spans="2:6" ht="13.95" customHeight="1">
      <c r="B176" s="64" t="s">
        <v>32</v>
      </c>
      <c r="C176" s="175"/>
      <c r="D176" s="176"/>
      <c r="E176" s="179"/>
      <c r="F176" s="178"/>
    </row>
    <row r="177" spans="2:6" ht="13.95" customHeight="1">
      <c r="B177" s="52" t="s">
        <v>84</v>
      </c>
      <c r="C177" s="175">
        <v>19678037.062944606</v>
      </c>
      <c r="D177" s="176">
        <v>58313109.882339641</v>
      </c>
      <c r="E177" s="179">
        <f t="shared" ref="E177:F180" si="12">C177*$C$92</f>
        <v>18719401.809386197</v>
      </c>
      <c r="F177" s="178">
        <f t="shared" si="12"/>
        <v>55472328.421311587</v>
      </c>
    </row>
    <row r="178" spans="2:6" ht="13.95" customHeight="1">
      <c r="B178" s="52" t="s">
        <v>85</v>
      </c>
      <c r="C178" s="175">
        <v>6415898.7545077344</v>
      </c>
      <c r="D178" s="176">
        <v>23378340.181730926</v>
      </c>
      <c r="E178" s="179">
        <f t="shared" si="12"/>
        <v>6103341.8307831362</v>
      </c>
      <c r="F178" s="178">
        <f t="shared" si="12"/>
        <v>22239440.961437725</v>
      </c>
    </row>
    <row r="179" spans="2:6" ht="13.95" customHeight="1">
      <c r="B179" s="52" t="s">
        <v>90</v>
      </c>
      <c r="C179" s="175">
        <v>6402368.0089665167</v>
      </c>
      <c r="D179" s="176">
        <v>23350919.838450436</v>
      </c>
      <c r="E179" s="179">
        <f t="shared" si="12"/>
        <v>6090470.2490417035</v>
      </c>
      <c r="F179" s="178">
        <f t="shared" si="12"/>
        <v>22213356.427600484</v>
      </c>
    </row>
    <row r="180" spans="2:6" ht="13.95" customHeight="1">
      <c r="B180" s="56" t="s">
        <v>91</v>
      </c>
      <c r="C180" s="184">
        <v>6389701.4411888337</v>
      </c>
      <c r="D180" s="185">
        <v>25086522.314750597</v>
      </c>
      <c r="E180" s="189">
        <f t="shared" si="12"/>
        <v>6078420.7457798785</v>
      </c>
      <c r="F180" s="187">
        <f t="shared" si="12"/>
        <v>23864407.293665208</v>
      </c>
    </row>
    <row r="181" spans="2:6" ht="13.95" customHeight="1">
      <c r="C181" s="172"/>
      <c r="D181" s="173"/>
      <c r="E181" s="188"/>
      <c r="F181" s="188"/>
    </row>
    <row r="182" spans="2:6" ht="13.95" customHeight="1" thickBot="1">
      <c r="B182" s="67" t="s">
        <v>100</v>
      </c>
      <c r="C182" s="217">
        <f>SUM(C95:C181)</f>
        <v>476896436.25515652</v>
      </c>
      <c r="D182" s="217">
        <f>SUM(D95:D181)</f>
        <v>1262201433.018523</v>
      </c>
      <c r="E182" s="217">
        <f>SUM(E95:E181)</f>
        <v>453663949.46655041</v>
      </c>
      <c r="F182" s="217">
        <f t="shared" ref="F182" si="13">SUM(F95:F181)</f>
        <v>1200712028.0075924</v>
      </c>
    </row>
    <row r="183" spans="2:6" ht="13.95" customHeight="1" thickTop="1">
      <c r="C183" s="218"/>
      <c r="D183" s="218"/>
      <c r="E183" s="218"/>
      <c r="F183" s="218"/>
    </row>
    <row r="184" spans="2:6" ht="13.95" customHeight="1">
      <c r="C184" s="218"/>
      <c r="D184" s="218"/>
      <c r="E184" s="218"/>
      <c r="F184" s="218"/>
    </row>
    <row r="185" spans="2:6" ht="13.95" customHeight="1">
      <c r="C185" s="218"/>
      <c r="D185" s="218"/>
      <c r="E185" s="218"/>
      <c r="F185" s="218"/>
    </row>
    <row r="186" spans="2:6" ht="13.95" customHeight="1">
      <c r="C186" s="218"/>
      <c r="D186" s="218"/>
      <c r="E186" s="218"/>
      <c r="F186" s="218"/>
    </row>
    <row r="187" spans="2:6" ht="13.95" customHeight="1">
      <c r="C187" s="218"/>
      <c r="D187" s="218"/>
      <c r="E187" s="218"/>
      <c r="F187" s="218"/>
    </row>
  </sheetData>
  <mergeCells count="2">
    <mergeCell ref="E2:F2"/>
    <mergeCell ref="E93:F93"/>
  </mergeCells>
  <pageMargins left="0.748" right="0.7" top="1.5" bottom="0.25" header="1.0037499999999999" footer="0.3"/>
  <pageSetup scale="50" fitToHeight="2" orientation="portrait" r:id="rId1"/>
  <headerFooter scaleWithDoc="0">
    <oddHeader>&amp;L&amp;"Times New Roman,Bold"&amp;14Section 4&amp;"Times New Roman,Regular"
&amp;"Times New Roman,Italic"&amp;12Calculation of Current and Future Jurisdictional Dismantlement Costs</oddHeader>
  </headerFooter>
  <rowBreaks count="1" manualBreakCount="1">
    <brk id="9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zoomScaleNormal="100" workbookViewId="0">
      <selection sqref="A1:A2"/>
    </sheetView>
  </sheetViews>
  <sheetFormatPr defaultColWidth="8.88671875" defaultRowHeight="13.2"/>
  <cols>
    <col min="1" max="1" width="10.6640625" style="44" customWidth="1"/>
    <col min="2" max="2" width="2.33203125" style="40" customWidth="1"/>
    <col min="3" max="4" width="14.44140625" style="40" customWidth="1"/>
    <col min="5" max="5" width="2.33203125" style="40" customWidth="1"/>
    <col min="6" max="6" width="14.44140625" style="40" customWidth="1"/>
    <col min="7" max="7" width="15" style="40" customWidth="1"/>
    <col min="8" max="8" width="2.33203125" style="40" customWidth="1"/>
    <col min="9" max="10" width="14.44140625" style="40" customWidth="1"/>
    <col min="11" max="11" width="2.33203125" style="40" customWidth="1"/>
    <col min="12" max="13" width="14.44140625" style="40" customWidth="1"/>
    <col min="14" max="16384" width="8.88671875" style="24"/>
  </cols>
  <sheetData>
    <row r="1" spans="1:16" ht="14.4">
      <c r="A1" s="245" t="s">
        <v>125</v>
      </c>
    </row>
    <row r="2" spans="1:16" ht="14.4">
      <c r="A2" s="245" t="s">
        <v>122</v>
      </c>
    </row>
    <row r="3" spans="1:16">
      <c r="D3" s="24"/>
    </row>
    <row r="4" spans="1:16">
      <c r="A4" s="21" t="s">
        <v>51</v>
      </c>
      <c r="B4" s="22"/>
      <c r="C4" s="23"/>
      <c r="D4" s="24"/>
      <c r="E4" s="22"/>
      <c r="F4" s="22"/>
      <c r="G4" s="22"/>
      <c r="H4" s="22"/>
      <c r="I4" s="22"/>
      <c r="J4" s="22"/>
      <c r="K4" s="22"/>
      <c r="L4" s="22"/>
      <c r="M4" s="22"/>
      <c r="O4" s="25"/>
      <c r="P4" s="26"/>
    </row>
    <row r="5" spans="1:16">
      <c r="A5" s="27" t="s">
        <v>52</v>
      </c>
      <c r="B5" s="22"/>
      <c r="C5" s="23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6">
      <c r="A6" s="28" t="s">
        <v>53</v>
      </c>
      <c r="B6" s="22"/>
      <c r="C6" s="23"/>
      <c r="D6" s="23"/>
      <c r="E6" s="22"/>
      <c r="F6" s="22"/>
      <c r="G6" s="22"/>
      <c r="H6" s="22"/>
      <c r="I6" s="22"/>
      <c r="J6" s="22"/>
      <c r="K6" s="22"/>
      <c r="L6" s="22"/>
      <c r="M6" s="22"/>
    </row>
    <row r="7" spans="1:16">
      <c r="A7" s="28" t="s">
        <v>54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6">
      <c r="A8" s="29"/>
      <c r="B8" s="198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</row>
    <row r="9" spans="1:16" s="36" customFormat="1">
      <c r="A9" s="200"/>
      <c r="B9" s="201"/>
      <c r="C9" s="237" t="s">
        <v>55</v>
      </c>
      <c r="D9" s="237"/>
      <c r="E9" s="201"/>
      <c r="F9" s="237" t="s">
        <v>56</v>
      </c>
      <c r="G9" s="237"/>
      <c r="H9" s="201"/>
      <c r="I9" s="237" t="s">
        <v>57</v>
      </c>
      <c r="J9" s="237"/>
      <c r="K9" s="201"/>
      <c r="L9" s="237" t="s">
        <v>58</v>
      </c>
      <c r="M9" s="237"/>
    </row>
    <row r="10" spans="1:16" s="36" customFormat="1">
      <c r="A10" s="190" t="s">
        <v>6</v>
      </c>
      <c r="B10" s="201"/>
      <c r="C10" s="191" t="s">
        <v>59</v>
      </c>
      <c r="D10" s="192" t="s">
        <v>60</v>
      </c>
      <c r="E10" s="201"/>
      <c r="F10" s="191" t="s">
        <v>59</v>
      </c>
      <c r="G10" s="192" t="s">
        <v>60</v>
      </c>
      <c r="H10" s="201"/>
      <c r="I10" s="191" t="s">
        <v>59</v>
      </c>
      <c r="J10" s="192" t="s">
        <v>60</v>
      </c>
      <c r="K10" s="201"/>
      <c r="L10" s="191" t="s">
        <v>59</v>
      </c>
      <c r="M10" s="192" t="s">
        <v>60</v>
      </c>
    </row>
    <row r="11" spans="1:16" s="36" customFormat="1">
      <c r="A11" s="193"/>
      <c r="B11" s="201"/>
      <c r="C11" s="194" t="s">
        <v>61</v>
      </c>
      <c r="D11" s="195" t="s">
        <v>62</v>
      </c>
      <c r="E11" s="201"/>
      <c r="F11" s="194" t="s">
        <v>61</v>
      </c>
      <c r="G11" s="195" t="s">
        <v>62</v>
      </c>
      <c r="H11" s="201"/>
      <c r="I11" s="194" t="s">
        <v>61</v>
      </c>
      <c r="J11" s="195" t="s">
        <v>62</v>
      </c>
      <c r="K11" s="201"/>
      <c r="L11" s="194" t="s">
        <v>61</v>
      </c>
      <c r="M11" s="195" t="s">
        <v>62</v>
      </c>
    </row>
    <row r="12" spans="1:16" s="36" customFormat="1">
      <c r="A12" s="196" t="s">
        <v>63</v>
      </c>
      <c r="B12" s="202"/>
      <c r="C12" s="197" t="s">
        <v>64</v>
      </c>
      <c r="D12" s="203" t="s">
        <v>65</v>
      </c>
      <c r="E12" s="202"/>
      <c r="F12" s="197" t="s">
        <v>64</v>
      </c>
      <c r="G12" s="203" t="s">
        <v>65</v>
      </c>
      <c r="H12" s="202"/>
      <c r="I12" s="197" t="s">
        <v>64</v>
      </c>
      <c r="J12" s="203" t="s">
        <v>65</v>
      </c>
      <c r="K12" s="202"/>
      <c r="L12" s="197" t="s">
        <v>64</v>
      </c>
      <c r="M12" s="203" t="s">
        <v>65</v>
      </c>
    </row>
    <row r="13" spans="1:16" s="36" customFormat="1">
      <c r="A13" s="30">
        <v>2015</v>
      </c>
      <c r="B13" s="201"/>
      <c r="C13" s="32">
        <v>2.6559291740199553E-2</v>
      </c>
      <c r="D13" s="35">
        <v>1</v>
      </c>
      <c r="E13" s="201"/>
      <c r="F13" s="32">
        <v>-7.2742768722919959E-2</v>
      </c>
      <c r="G13" s="35">
        <v>1</v>
      </c>
      <c r="H13" s="201"/>
      <c r="I13" s="32">
        <v>1.0544245163047306E-2</v>
      </c>
      <c r="J13" s="35">
        <v>1</v>
      </c>
      <c r="K13" s="201"/>
      <c r="L13" s="32">
        <v>-4.9713993396270251E-2</v>
      </c>
      <c r="M13" s="35">
        <v>1</v>
      </c>
    </row>
    <row r="14" spans="1:16" s="36" customFormat="1">
      <c r="A14" s="30">
        <v>2016</v>
      </c>
      <c r="B14" s="201"/>
      <c r="C14" s="32">
        <v>3.4593385014100031E-2</v>
      </c>
      <c r="D14" s="35">
        <f t="shared" ref="D14:D73" si="0">D13*(1+C14)</f>
        <v>1.0345933850141</v>
      </c>
      <c r="E14" s="201"/>
      <c r="F14" s="32">
        <v>9.18780144907827E-3</v>
      </c>
      <c r="G14" s="35">
        <f t="shared" ref="G14:G73" si="1">G13*(1+F14)</f>
        <v>1.0091878014490783</v>
      </c>
      <c r="H14" s="201"/>
      <c r="I14" s="32">
        <v>1.9523688150854257E-2</v>
      </c>
      <c r="J14" s="35">
        <f t="shared" ref="J14:J73" si="2">J13*(1+I14)</f>
        <v>1.0195236881508543</v>
      </c>
      <c r="K14" s="201"/>
      <c r="L14" s="32">
        <v>-5.5299990212392958E-3</v>
      </c>
      <c r="M14" s="35">
        <f t="shared" ref="M14:M73" si="3">M13*(1+L14)</f>
        <v>0.9944700009787607</v>
      </c>
    </row>
    <row r="15" spans="1:16" s="36" customFormat="1">
      <c r="A15" s="30">
        <v>2017</v>
      </c>
      <c r="B15" s="201"/>
      <c r="C15" s="32">
        <v>3.7070677146157971E-2</v>
      </c>
      <c r="D15" s="35">
        <f t="shared" si="0"/>
        <v>1.0729464623675085</v>
      </c>
      <c r="E15" s="201"/>
      <c r="F15" s="32">
        <v>2.6233557809785646E-2</v>
      </c>
      <c r="G15" s="35">
        <f t="shared" si="1"/>
        <v>1.0356623879793232</v>
      </c>
      <c r="H15" s="201"/>
      <c r="I15" s="32">
        <v>1.9803044830150718E-2</v>
      </c>
      <c r="J15" s="35">
        <f t="shared" si="2"/>
        <v>1.0397133614527063</v>
      </c>
      <c r="K15" s="201"/>
      <c r="L15" s="32">
        <v>1.8158555189213166E-2</v>
      </c>
      <c r="M15" s="35">
        <f t="shared" si="3"/>
        <v>1.0125281393755503</v>
      </c>
    </row>
    <row r="16" spans="1:16" s="36" customFormat="1">
      <c r="A16" s="30">
        <v>2018</v>
      </c>
      <c r="B16" s="31"/>
      <c r="C16" s="32">
        <v>3.9061796584809239E-2</v>
      </c>
      <c r="D16" s="35">
        <f t="shared" si="0"/>
        <v>1.1148576788268987</v>
      </c>
      <c r="E16" s="31"/>
      <c r="F16" s="32">
        <v>2.440992189954172E-2</v>
      </c>
      <c r="G16" s="35">
        <f t="shared" si="1"/>
        <v>1.0609428259841913</v>
      </c>
      <c r="H16" s="31"/>
      <c r="I16" s="32">
        <v>1.9355894525037609E-2</v>
      </c>
      <c r="J16" s="35">
        <f t="shared" si="2"/>
        <v>1.0598379436132572</v>
      </c>
      <c r="K16" s="31"/>
      <c r="L16" s="32">
        <v>2.7839536007733034E-2</v>
      </c>
      <c r="M16" s="35">
        <f t="shared" si="3"/>
        <v>1.0407164529705388</v>
      </c>
    </row>
    <row r="17" spans="1:13" s="36" customFormat="1">
      <c r="A17" s="33">
        <v>2019</v>
      </c>
      <c r="B17" s="23"/>
      <c r="C17" s="34">
        <v>3.8906510387844095E-2</v>
      </c>
      <c r="D17" s="35">
        <f t="shared" si="0"/>
        <v>1.1582329006891452</v>
      </c>
      <c r="E17" s="23"/>
      <c r="F17" s="34">
        <v>1.9807738502015226E-2</v>
      </c>
      <c r="G17" s="35">
        <f t="shared" si="1"/>
        <v>1.0819577040468753</v>
      </c>
      <c r="H17" s="23"/>
      <c r="I17" s="34">
        <v>1.9601010672398722E-2</v>
      </c>
      <c r="J17" s="35">
        <f t="shared" si="2"/>
        <v>1.0806118384570338</v>
      </c>
      <c r="K17" s="23"/>
      <c r="L17" s="34">
        <v>1.6552243017022628E-2</v>
      </c>
      <c r="M17" s="35">
        <f t="shared" si="3"/>
        <v>1.0579426446119209</v>
      </c>
    </row>
    <row r="18" spans="1:13">
      <c r="A18" s="33">
        <v>2020</v>
      </c>
      <c r="B18" s="23"/>
      <c r="C18" s="34">
        <v>3.8717272127567703E-2</v>
      </c>
      <c r="D18" s="35">
        <f t="shared" si="0"/>
        <v>1.203076519092229</v>
      </c>
      <c r="E18" s="23"/>
      <c r="F18" s="34">
        <v>5.4803357051100843E-3</v>
      </c>
      <c r="G18" s="35">
        <f t="shared" si="1"/>
        <v>1.0878871954837823</v>
      </c>
      <c r="H18" s="23"/>
      <c r="I18" s="34">
        <v>1.9326491572426496E-2</v>
      </c>
      <c r="J18" s="35">
        <f t="shared" si="2"/>
        <v>1.1014962740460379</v>
      </c>
      <c r="K18" s="23"/>
      <c r="L18" s="34">
        <v>1.3923582200018547E-2</v>
      </c>
      <c r="M18" s="35">
        <f t="shared" si="3"/>
        <v>1.07267299598708</v>
      </c>
    </row>
    <row r="19" spans="1:13">
      <c r="A19" s="33">
        <v>2021</v>
      </c>
      <c r="B19" s="23"/>
      <c r="C19" s="34">
        <v>3.8522576423023258E-2</v>
      </c>
      <c r="D19" s="35">
        <f t="shared" si="0"/>
        <v>1.2494221262417042</v>
      </c>
      <c r="E19" s="23"/>
      <c r="F19" s="34">
        <v>1.0928786730296292E-2</v>
      </c>
      <c r="G19" s="35">
        <f t="shared" si="1"/>
        <v>1.0997764826298446</v>
      </c>
      <c r="H19" s="23"/>
      <c r="I19" s="34">
        <v>2.0044475546225016E-2</v>
      </c>
      <c r="J19" s="35">
        <f t="shared" si="2"/>
        <v>1.1235751891754118</v>
      </c>
      <c r="K19" s="23"/>
      <c r="L19" s="34">
        <v>1.4462338610337966E-2</v>
      </c>
      <c r="M19" s="35">
        <f t="shared" si="3"/>
        <v>1.0881863560732108</v>
      </c>
    </row>
    <row r="20" spans="1:13">
      <c r="A20" s="33">
        <v>2022</v>
      </c>
      <c r="B20" s="23"/>
      <c r="C20" s="34">
        <v>3.8789924460338687E-2</v>
      </c>
      <c r="D20" s="35">
        <f t="shared" si="0"/>
        <v>1.2978871161376957</v>
      </c>
      <c r="E20" s="23"/>
      <c r="F20" s="34">
        <v>1.9001132301573076E-2</v>
      </c>
      <c r="G20" s="35">
        <f t="shared" si="1"/>
        <v>1.1206734810784529</v>
      </c>
      <c r="H20" s="23"/>
      <c r="I20" s="34">
        <v>2.1086697616670813E-2</v>
      </c>
      <c r="J20" s="35">
        <f t="shared" si="2"/>
        <v>1.1472676794391474</v>
      </c>
      <c r="K20" s="23"/>
      <c r="L20" s="34">
        <v>1.3941356359057355E-2</v>
      </c>
      <c r="M20" s="35">
        <f t="shared" si="3"/>
        <v>1.1033571498482915</v>
      </c>
    </row>
    <row r="21" spans="1:13">
      <c r="A21" s="33">
        <v>2023</v>
      </c>
      <c r="B21" s="23"/>
      <c r="C21" s="34">
        <v>3.9296152362057413E-2</v>
      </c>
      <c r="D21" s="35">
        <f t="shared" si="0"/>
        <v>1.3488890860021938</v>
      </c>
      <c r="E21" s="23"/>
      <c r="F21" s="34">
        <v>2.0324919969585187E-2</v>
      </c>
      <c r="G21" s="35">
        <f t="shared" si="1"/>
        <v>1.1434510798934088</v>
      </c>
      <c r="H21" s="23"/>
      <c r="I21" s="34">
        <v>2.155084203879376E-2</v>
      </c>
      <c r="J21" s="35">
        <f t="shared" si="2"/>
        <v>1.171992263974954</v>
      </c>
      <c r="K21" s="23"/>
      <c r="L21" s="34">
        <v>1.3882728643661801E-2</v>
      </c>
      <c r="M21" s="35">
        <f t="shared" si="3"/>
        <v>1.1186747577566793</v>
      </c>
    </row>
    <row r="22" spans="1:13">
      <c r="A22" s="30">
        <v>2024</v>
      </c>
      <c r="B22" s="31"/>
      <c r="C22" s="32">
        <v>3.9500866580464367E-2</v>
      </c>
      <c r="D22" s="35">
        <f t="shared" si="0"/>
        <v>1.4021713738202111</v>
      </c>
      <c r="E22" s="31"/>
      <c r="F22" s="32">
        <v>1.4319737179607772E-2</v>
      </c>
      <c r="G22" s="35">
        <f t="shared" si="1"/>
        <v>1.1598249988352212</v>
      </c>
      <c r="H22" s="31"/>
      <c r="I22" s="32">
        <v>2.1202796821227166E-2</v>
      </c>
      <c r="J22" s="35">
        <f t="shared" si="2"/>
        <v>1.196841777824065</v>
      </c>
      <c r="K22" s="31"/>
      <c r="L22" s="32">
        <v>1.2730215669976896E-2</v>
      </c>
      <c r="M22" s="35">
        <f t="shared" si="3"/>
        <v>1.1329157286874811</v>
      </c>
    </row>
    <row r="23" spans="1:13">
      <c r="A23" s="33">
        <v>2025</v>
      </c>
      <c r="B23" s="23"/>
      <c r="C23" s="34">
        <v>3.9805247708048164E-2</v>
      </c>
      <c r="D23" s="35">
        <f t="shared" si="0"/>
        <v>1.4579851526842587</v>
      </c>
      <c r="E23" s="23"/>
      <c r="F23" s="34">
        <v>8.84575811419408E-3</v>
      </c>
      <c r="G23" s="35">
        <f t="shared" si="1"/>
        <v>1.1700845302297129</v>
      </c>
      <c r="H23" s="23"/>
      <c r="I23" s="34">
        <v>2.1006067732589173E-2</v>
      </c>
      <c r="J23" s="35">
        <f t="shared" si="2"/>
        <v>1.2219827172742297</v>
      </c>
      <c r="K23" s="23"/>
      <c r="L23" s="34">
        <v>1.3520518358531186E-2</v>
      </c>
      <c r="M23" s="35">
        <f t="shared" si="3"/>
        <v>1.148233336595869</v>
      </c>
    </row>
    <row r="24" spans="1:13">
      <c r="A24" s="33">
        <v>2026</v>
      </c>
      <c r="B24" s="23"/>
      <c r="C24" s="34">
        <v>3.8957139286026177E-2</v>
      </c>
      <c r="D24" s="35">
        <f t="shared" si="0"/>
        <v>1.5147840833543376</v>
      </c>
      <c r="E24" s="23"/>
      <c r="F24" s="34">
        <v>7.7536776887037195E-3</v>
      </c>
      <c r="G24" s="35">
        <f t="shared" si="1"/>
        <v>1.1791569885456523</v>
      </c>
      <c r="H24" s="23"/>
      <c r="I24" s="34">
        <v>2.0789762003819545E-2</v>
      </c>
      <c r="J24" s="35">
        <f t="shared" si="2"/>
        <v>1.2473874471391417</v>
      </c>
      <c r="K24" s="23"/>
      <c r="L24" s="34">
        <v>1.7133358905510709E-2</v>
      </c>
      <c r="M24" s="35">
        <f t="shared" si="3"/>
        <v>1.1679064304590381</v>
      </c>
    </row>
    <row r="25" spans="1:13">
      <c r="A25" s="33">
        <v>2027</v>
      </c>
      <c r="B25" s="23"/>
      <c r="C25" s="34">
        <v>3.8758693300951164E-2</v>
      </c>
      <c r="D25" s="35">
        <f t="shared" si="0"/>
        <v>1.5734951350582307</v>
      </c>
      <c r="E25" s="23"/>
      <c r="F25" s="34">
        <v>9.8725158085808395E-3</v>
      </c>
      <c r="G25" s="35">
        <f t="shared" si="1"/>
        <v>1.1907982345558679</v>
      </c>
      <c r="H25" s="23"/>
      <c r="I25" s="34">
        <v>2.0582585208588799E-2</v>
      </c>
      <c r="J25" s="35">
        <f t="shared" si="2"/>
        <v>1.2730619055580072</v>
      </c>
      <c r="K25" s="23"/>
      <c r="L25" s="34">
        <v>2.0657867169495026E-2</v>
      </c>
      <c r="M25" s="35">
        <f t="shared" si="3"/>
        <v>1.19203288636586</v>
      </c>
    </row>
    <row r="26" spans="1:13">
      <c r="A26" s="33">
        <v>2028</v>
      </c>
      <c r="B26" s="23"/>
      <c r="C26" s="34">
        <v>3.8633622100036513E-2</v>
      </c>
      <c r="D26" s="35">
        <f t="shared" si="0"/>
        <v>1.6342849514823163</v>
      </c>
      <c r="E26" s="23"/>
      <c r="F26" s="34">
        <v>1.1846764270108556E-2</v>
      </c>
      <c r="G26" s="35">
        <f t="shared" si="1"/>
        <v>1.2049053405339127</v>
      </c>
      <c r="H26" s="23"/>
      <c r="I26" s="34">
        <v>2.0718250628669832E-2</v>
      </c>
      <c r="J26" s="35">
        <f t="shared" si="2"/>
        <v>1.2994375211831701</v>
      </c>
      <c r="K26" s="23"/>
      <c r="L26" s="34">
        <v>2.1881927908695253E-2</v>
      </c>
      <c r="M26" s="35">
        <f t="shared" si="3"/>
        <v>1.2181168640501117</v>
      </c>
    </row>
    <row r="27" spans="1:13">
      <c r="A27" s="33">
        <v>2029</v>
      </c>
      <c r="B27" s="23"/>
      <c r="C27" s="34">
        <v>3.8493677756342493E-2</v>
      </c>
      <c r="D27" s="35">
        <f t="shared" si="0"/>
        <v>1.6971945897667164</v>
      </c>
      <c r="E27" s="23"/>
      <c r="F27" s="34">
        <v>1.0746682538599339E-2</v>
      </c>
      <c r="G27" s="35">
        <f t="shared" si="1"/>
        <v>1.2178540757176937</v>
      </c>
      <c r="H27" s="23"/>
      <c r="I27" s="34">
        <v>2.1138204808951677E-2</v>
      </c>
      <c r="J27" s="35">
        <f t="shared" si="2"/>
        <v>1.3269052976423765</v>
      </c>
      <c r="K27" s="23"/>
      <c r="L27" s="34">
        <v>2.2056164878871964E-2</v>
      </c>
      <c r="M27" s="35">
        <f t="shared" si="3"/>
        <v>1.2449838504453354</v>
      </c>
    </row>
    <row r="28" spans="1:13">
      <c r="A28" s="33">
        <v>2030</v>
      </c>
      <c r="B28" s="23"/>
      <c r="C28" s="34">
        <v>3.8487520843871081E-2</v>
      </c>
      <c r="D28" s="35">
        <f t="shared" si="0"/>
        <v>1.7625154019164682</v>
      </c>
      <c r="E28" s="23"/>
      <c r="F28" s="34">
        <v>9.6923334441574305E-3</v>
      </c>
      <c r="G28" s="35">
        <f t="shared" si="1"/>
        <v>1.2296579235058758</v>
      </c>
      <c r="H28" s="23"/>
      <c r="I28" s="34">
        <v>2.1451944405191048E-2</v>
      </c>
      <c r="J28" s="35">
        <f t="shared" si="2"/>
        <v>1.3553699963183543</v>
      </c>
      <c r="K28" s="23"/>
      <c r="L28" s="34">
        <v>2.1422955974842672E-2</v>
      </c>
      <c r="M28" s="35">
        <f t="shared" si="3"/>
        <v>1.2716550846628161</v>
      </c>
    </row>
    <row r="29" spans="1:13">
      <c r="A29" s="33">
        <v>2031</v>
      </c>
      <c r="B29" s="23"/>
      <c r="C29" s="34">
        <v>3.8691006355322521E-2</v>
      </c>
      <c r="D29" s="35">
        <f t="shared" si="0"/>
        <v>1.830708896533372</v>
      </c>
      <c r="E29" s="23"/>
      <c r="F29" s="34">
        <v>1.1963969128182539E-2</v>
      </c>
      <c r="G29" s="35">
        <f t="shared" si="1"/>
        <v>1.2443695129409251</v>
      </c>
      <c r="H29" s="23"/>
      <c r="I29" s="34">
        <v>2.2149127426191573E-2</v>
      </c>
      <c r="J29" s="35">
        <f t="shared" si="2"/>
        <v>1.3853902590764464</v>
      </c>
      <c r="K29" s="23"/>
      <c r="L29" s="34">
        <v>2.2089667115643641E-2</v>
      </c>
      <c r="M29" s="35">
        <f t="shared" si="3"/>
        <v>1.2997455221689334</v>
      </c>
    </row>
    <row r="30" spans="1:13">
      <c r="A30" s="33">
        <v>2032</v>
      </c>
      <c r="B30" s="23"/>
      <c r="C30" s="34">
        <v>3.870956290555827E-2</v>
      </c>
      <c r="D30" s="35">
        <f t="shared" si="0"/>
        <v>1.9015748377254957</v>
      </c>
      <c r="E30" s="23"/>
      <c r="F30" s="34">
        <v>9.4439658455627296E-3</v>
      </c>
      <c r="G30" s="35">
        <f t="shared" si="1"/>
        <v>1.2561212961203987</v>
      </c>
      <c r="H30" s="23"/>
      <c r="I30" s="34">
        <v>2.2070598615407055E-2</v>
      </c>
      <c r="J30" s="35">
        <f t="shared" si="2"/>
        <v>1.4159666514102174</v>
      </c>
      <c r="K30" s="23"/>
      <c r="L30" s="34">
        <v>2.0934523137166261E-2</v>
      </c>
      <c r="M30" s="35">
        <f t="shared" si="3"/>
        <v>1.326955074875207</v>
      </c>
    </row>
    <row r="31" spans="1:13">
      <c r="A31" s="33">
        <v>2033</v>
      </c>
      <c r="B31" s="23"/>
      <c r="C31" s="34">
        <v>3.8738865849375248E-2</v>
      </c>
      <c r="D31" s="35">
        <f t="shared" si="0"/>
        <v>1.9752396902666913</v>
      </c>
      <c r="E31" s="23"/>
      <c r="F31" s="34">
        <v>9.9434395139490483E-3</v>
      </c>
      <c r="G31" s="35">
        <f t="shared" si="1"/>
        <v>1.2686114622505551</v>
      </c>
      <c r="H31" s="23"/>
      <c r="I31" s="34">
        <v>2.222628688520345E-2</v>
      </c>
      <c r="J31" s="35">
        <f t="shared" si="2"/>
        <v>1.4474383324243418</v>
      </c>
      <c r="K31" s="23"/>
      <c r="L31" s="34">
        <v>2.0689655172413834E-2</v>
      </c>
      <c r="M31" s="35">
        <f t="shared" si="3"/>
        <v>1.3544093178036596</v>
      </c>
    </row>
    <row r="32" spans="1:13">
      <c r="A32" s="33">
        <v>2034</v>
      </c>
      <c r="B32" s="23"/>
      <c r="C32" s="34">
        <v>3.8844517223510122E-2</v>
      </c>
      <c r="D32" s="35">
        <f t="shared" si="0"/>
        <v>2.0519669224358168</v>
      </c>
      <c r="E32" s="23"/>
      <c r="F32" s="34">
        <v>1.1105277729809293E-2</v>
      </c>
      <c r="G32" s="35">
        <f t="shared" si="1"/>
        <v>1.282699744870067</v>
      </c>
      <c r="H32" s="23"/>
      <c r="I32" s="34">
        <v>2.2379383656901064E-2</v>
      </c>
      <c r="J32" s="35">
        <f t="shared" si="2"/>
        <v>1.4798311101853712</v>
      </c>
      <c r="K32" s="23"/>
      <c r="L32" s="34">
        <v>2.0487064604711724E-2</v>
      </c>
      <c r="M32" s="35">
        <f t="shared" si="3"/>
        <v>1.3821571889987267</v>
      </c>
    </row>
    <row r="33" spans="1:13">
      <c r="A33" s="33">
        <v>2035</v>
      </c>
      <c r="B33" s="23"/>
      <c r="C33" s="34">
        <v>3.8751347375642897E-2</v>
      </c>
      <c r="D33" s="35">
        <f t="shared" si="0"/>
        <v>2.1314834054504561</v>
      </c>
      <c r="E33" s="23"/>
      <c r="F33" s="34">
        <v>1.012737932060892E-2</v>
      </c>
      <c r="G33" s="35">
        <f t="shared" si="1"/>
        <v>1.2956901317408145</v>
      </c>
      <c r="H33" s="23"/>
      <c r="I33" s="34">
        <v>2.2105733473984035E-2</v>
      </c>
      <c r="J33" s="35">
        <f t="shared" si="2"/>
        <v>1.5125438622936389</v>
      </c>
      <c r="K33" s="23"/>
      <c r="L33" s="34">
        <v>1.9650886945437707E-2</v>
      </c>
      <c r="M33" s="35">
        <f t="shared" si="3"/>
        <v>1.4093178036605647</v>
      </c>
    </row>
    <row r="34" spans="1:13">
      <c r="A34" s="33">
        <v>2036</v>
      </c>
      <c r="B34" s="23"/>
      <c r="C34" s="34">
        <v>3.8744600650548522E-2</v>
      </c>
      <c r="D34" s="35">
        <f t="shared" si="0"/>
        <v>2.2140668787879054</v>
      </c>
      <c r="E34" s="23"/>
      <c r="F34" s="34">
        <v>1.0245407375955473E-2</v>
      </c>
      <c r="G34" s="35">
        <f t="shared" si="1"/>
        <v>1.3089650049735047</v>
      </c>
      <c r="H34" s="23"/>
      <c r="I34" s="34">
        <v>2.2168661818547486E-2</v>
      </c>
      <c r="J34" s="35">
        <f t="shared" si="2"/>
        <v>1.5460749356625463</v>
      </c>
      <c r="K34" s="23"/>
      <c r="L34" s="34">
        <v>1.9480519480519654E-2</v>
      </c>
      <c r="M34" s="35">
        <f t="shared" si="3"/>
        <v>1.4367720465890175</v>
      </c>
    </row>
    <row r="35" spans="1:13" s="36" customFormat="1">
      <c r="A35" s="33">
        <v>2037</v>
      </c>
      <c r="B35" s="23"/>
      <c r="C35" s="34">
        <v>3.8802485182092283E-2</v>
      </c>
      <c r="D35" s="35">
        <f t="shared" si="0"/>
        <v>2.2999781760442346</v>
      </c>
      <c r="E35" s="23"/>
      <c r="F35" s="34">
        <v>1.0860724391653198E-2</v>
      </c>
      <c r="G35" s="35">
        <f t="shared" si="1"/>
        <v>1.3231813131308408</v>
      </c>
      <c r="H35" s="23"/>
      <c r="I35" s="34">
        <v>2.2254829489890771E-2</v>
      </c>
      <c r="J35" s="35">
        <f t="shared" si="2"/>
        <v>1.5804825697343101</v>
      </c>
      <c r="K35" s="23"/>
      <c r="L35" s="34">
        <v>1.9414830205388478E-2</v>
      </c>
      <c r="M35" s="35">
        <f t="shared" si="3"/>
        <v>1.4646667319173918</v>
      </c>
    </row>
    <row r="36" spans="1:13">
      <c r="A36" s="33">
        <v>2038</v>
      </c>
      <c r="B36" s="23"/>
      <c r="C36" s="34">
        <v>3.8938212761245428E-2</v>
      </c>
      <c r="D36" s="35">
        <f t="shared" si="0"/>
        <v>2.3895352156092664</v>
      </c>
      <c r="E36" s="23"/>
      <c r="F36" s="34">
        <v>1.1193310427385361E-2</v>
      </c>
      <c r="G36" s="35">
        <f t="shared" si="1"/>
        <v>1.3379920923204296</v>
      </c>
      <c r="H36" s="23"/>
      <c r="I36" s="34">
        <v>2.2474514476297669E-2</v>
      </c>
      <c r="J36" s="35">
        <f t="shared" si="2"/>
        <v>1.61600314812734</v>
      </c>
      <c r="K36" s="23"/>
      <c r="L36" s="34">
        <v>1.9312372615189144E-2</v>
      </c>
      <c r="M36" s="35">
        <f t="shared" si="3"/>
        <v>1.4929529216012518</v>
      </c>
    </row>
    <row r="37" spans="1:13">
      <c r="A37" s="33">
        <v>2039</v>
      </c>
      <c r="B37" s="23"/>
      <c r="C37" s="34">
        <v>3.8851672319901498E-2</v>
      </c>
      <c r="D37" s="35">
        <f t="shared" si="0"/>
        <v>2.4823726548029827</v>
      </c>
      <c r="E37" s="23"/>
      <c r="F37" s="34">
        <v>1.188307733568772E-2</v>
      </c>
      <c r="G37" s="35">
        <f t="shared" si="1"/>
        <v>1.3538915558280118</v>
      </c>
      <c r="H37" s="23"/>
      <c r="I37" s="34">
        <v>2.2728290946772089E-2</v>
      </c>
      <c r="J37" s="35">
        <f t="shared" si="2"/>
        <v>1.6527321378488777</v>
      </c>
      <c r="K37" s="23"/>
      <c r="L37" s="34">
        <v>1.9241485560691052E-2</v>
      </c>
      <c r="M37" s="35">
        <f t="shared" si="3"/>
        <v>1.5216795536850338</v>
      </c>
    </row>
    <row r="38" spans="1:13">
      <c r="A38" s="33">
        <v>2040</v>
      </c>
      <c r="B38" s="23"/>
      <c r="C38" s="34">
        <v>3.8887224131288312E-2</v>
      </c>
      <c r="D38" s="35">
        <f t="shared" si="0"/>
        <v>2.5789052366076874</v>
      </c>
      <c r="E38" s="23"/>
      <c r="F38" s="34">
        <v>1.165912313912254E-2</v>
      </c>
      <c r="G38" s="35">
        <f t="shared" si="1"/>
        <v>1.3696767441944289</v>
      </c>
      <c r="H38" s="23"/>
      <c r="I38" s="34">
        <v>2.2741129349647782E-2</v>
      </c>
      <c r="J38" s="35">
        <f t="shared" si="2"/>
        <v>1.6903171331760189</v>
      </c>
      <c r="K38" s="23"/>
      <c r="L38" s="34">
        <v>1.881391908406771E-2</v>
      </c>
      <c r="M38" s="35">
        <f t="shared" si="3"/>
        <v>1.5503083096799444</v>
      </c>
    </row>
    <row r="39" spans="1:13">
      <c r="A39" s="33">
        <v>2041</v>
      </c>
      <c r="B39" s="23"/>
      <c r="C39" s="34">
        <v>3.905072333843651E-2</v>
      </c>
      <c r="D39" s="35">
        <f t="shared" si="0"/>
        <v>2.6796133515184994</v>
      </c>
      <c r="E39" s="23"/>
      <c r="F39" s="34">
        <v>1.1725927569156136E-2</v>
      </c>
      <c r="G39" s="35">
        <f t="shared" si="1"/>
        <v>1.3857374744900104</v>
      </c>
      <c r="H39" s="23"/>
      <c r="I39" s="34">
        <v>2.3003877982649135E-2</v>
      </c>
      <c r="J39" s="35">
        <f t="shared" si="2"/>
        <v>1.7292009822595813</v>
      </c>
      <c r="K39" s="23"/>
      <c r="L39" s="34">
        <v>1.8939991792670252E-2</v>
      </c>
      <c r="M39" s="35">
        <f t="shared" si="3"/>
        <v>1.5796711363413911</v>
      </c>
    </row>
    <row r="40" spans="1:13">
      <c r="A40" s="33">
        <v>2042</v>
      </c>
      <c r="B40" s="23"/>
      <c r="C40" s="34">
        <v>3.8978365772629697E-2</v>
      </c>
      <c r="D40" s="35">
        <f t="shared" si="0"/>
        <v>2.7840603008632097</v>
      </c>
      <c r="E40" s="23"/>
      <c r="F40" s="34">
        <v>1.1638770751899896E-2</v>
      </c>
      <c r="G40" s="35">
        <f t="shared" si="1"/>
        <v>1.4018657552779163</v>
      </c>
      <c r="H40" s="23"/>
      <c r="I40" s="34">
        <v>2.3201935211619285E-2</v>
      </c>
      <c r="J40" s="35">
        <f t="shared" si="2"/>
        <v>1.7693217914178365</v>
      </c>
      <c r="K40" s="23"/>
      <c r="L40" s="34">
        <v>1.8587936429257379E-2</v>
      </c>
      <c r="M40" s="35">
        <f t="shared" si="3"/>
        <v>1.6090339630028376</v>
      </c>
    </row>
    <row r="41" spans="1:13">
      <c r="A41" s="30">
        <v>2043</v>
      </c>
      <c r="B41" s="31"/>
      <c r="C41" s="32">
        <v>3.8986120187922024E-2</v>
      </c>
      <c r="D41" s="35">
        <f t="shared" si="0"/>
        <v>2.8926000103630849</v>
      </c>
      <c r="E41" s="31"/>
      <c r="F41" s="32">
        <v>1.1824458482121436E-2</v>
      </c>
      <c r="G41" s="35">
        <f t="shared" si="1"/>
        <v>1.4184420586987079</v>
      </c>
      <c r="H41" s="31"/>
      <c r="I41" s="32">
        <v>2.3367182858041957E-2</v>
      </c>
      <c r="J41" s="35">
        <f t="shared" si="2"/>
        <v>1.8106658572526155</v>
      </c>
      <c r="K41" s="31"/>
      <c r="L41" s="32">
        <v>1.8431217494449426E-2</v>
      </c>
      <c r="M41" s="35">
        <f t="shared" si="3"/>
        <v>1.6386904179308988</v>
      </c>
    </row>
    <row r="42" spans="1:13">
      <c r="A42" s="33">
        <v>2044</v>
      </c>
      <c r="B42" s="23"/>
      <c r="C42" s="34">
        <v>3.8994993213137041E-2</v>
      </c>
      <c r="D42" s="35">
        <f t="shared" si="0"/>
        <v>3.0053969281355135</v>
      </c>
      <c r="E42" s="23"/>
      <c r="F42" s="34">
        <v>1.2085705621605713E-2</v>
      </c>
      <c r="G42" s="35">
        <f t="shared" si="1"/>
        <v>1.4355849318614449</v>
      </c>
      <c r="H42" s="23"/>
      <c r="I42" s="34">
        <v>2.3515516040261142E-2</v>
      </c>
      <c r="J42" s="35">
        <f t="shared" si="2"/>
        <v>1.8532445992623927</v>
      </c>
      <c r="K42" s="23"/>
      <c r="L42" s="34">
        <v>1.8187248021502178E-2</v>
      </c>
      <c r="M42" s="35">
        <f t="shared" si="3"/>
        <v>1.6684936869922671</v>
      </c>
    </row>
    <row r="43" spans="1:13">
      <c r="A43" s="33">
        <v>2045</v>
      </c>
      <c r="B43" s="23"/>
      <c r="C43" s="34">
        <v>3.8977197224086213E-2</v>
      </c>
      <c r="D43" s="35">
        <f t="shared" si="0"/>
        <v>3.1225388769401143</v>
      </c>
      <c r="E43" s="23"/>
      <c r="F43" s="34">
        <v>1.1859272949170219E-2</v>
      </c>
      <c r="G43" s="35">
        <f t="shared" si="1"/>
        <v>1.4526099254101057</v>
      </c>
      <c r="H43" s="23"/>
      <c r="I43" s="34">
        <v>2.3574793758296186E-2</v>
      </c>
      <c r="J43" s="35">
        <f t="shared" si="2"/>
        <v>1.8969344584736798</v>
      </c>
      <c r="K43" s="23"/>
      <c r="L43" s="34">
        <v>1.7803719129465545E-2</v>
      </c>
      <c r="M43" s="35">
        <f t="shared" si="3"/>
        <v>1.6981990799647637</v>
      </c>
    </row>
    <row r="44" spans="1:13">
      <c r="A44" s="33">
        <v>2046</v>
      </c>
      <c r="B44" s="23"/>
      <c r="C44" s="34">
        <f>C43</f>
        <v>3.8977197224086213E-2</v>
      </c>
      <c r="D44" s="35">
        <f t="shared" si="0"/>
        <v>3.2442466905864857</v>
      </c>
      <c r="E44" s="23"/>
      <c r="F44" s="34">
        <f>F43</f>
        <v>1.1859272949170219E-2</v>
      </c>
      <c r="G44" s="35">
        <f t="shared" si="1"/>
        <v>1.469836823004218</v>
      </c>
      <c r="H44" s="23"/>
      <c r="I44" s="34">
        <f>I43</f>
        <v>2.3574793758296186E-2</v>
      </c>
      <c r="J44" s="35">
        <f t="shared" si="2"/>
        <v>1.941654297105202</v>
      </c>
      <c r="K44" s="23"/>
      <c r="L44" s="34">
        <f>L43</f>
        <v>1.7803719129465545E-2</v>
      </c>
      <c r="M44" s="35">
        <f t="shared" si="3"/>
        <v>1.7284333394103732</v>
      </c>
    </row>
    <row r="45" spans="1:13">
      <c r="A45" s="33">
        <v>2047</v>
      </c>
      <c r="B45" s="23"/>
      <c r="C45" s="34">
        <f t="shared" ref="C45:C73" si="4">C44</f>
        <v>3.8977197224086213E-2</v>
      </c>
      <c r="D45" s="35">
        <f t="shared" si="0"/>
        <v>3.3706983336890644</v>
      </c>
      <c r="E45" s="23"/>
      <c r="F45" s="34">
        <f t="shared" ref="F45:F73" si="5">F44</f>
        <v>1.1859272949170219E-2</v>
      </c>
      <c r="G45" s="35">
        <f t="shared" si="1"/>
        <v>1.4872680190789662</v>
      </c>
      <c r="H45" s="23"/>
      <c r="I45" s="34">
        <f t="shared" ref="I45:I73" si="6">I44</f>
        <v>2.3574793758296186E-2</v>
      </c>
      <c r="J45" s="35">
        <f t="shared" si="2"/>
        <v>1.9874283967093667</v>
      </c>
      <c r="K45" s="23"/>
      <c r="L45" s="34">
        <f t="shared" ref="L45:L73" si="7">L44</f>
        <v>1.7803719129465545E-2</v>
      </c>
      <c r="M45" s="35">
        <f t="shared" si="3"/>
        <v>1.7592058811192397</v>
      </c>
    </row>
    <row r="46" spans="1:13">
      <c r="A46" s="33">
        <v>2048</v>
      </c>
      <c r="B46" s="23"/>
      <c r="C46" s="34">
        <f t="shared" si="4"/>
        <v>3.8977197224086213E-2</v>
      </c>
      <c r="D46" s="35">
        <f t="shared" si="0"/>
        <v>3.5020787074241619</v>
      </c>
      <c r="E46" s="23"/>
      <c r="F46" s="34">
        <f t="shared" si="5"/>
        <v>1.1859272949170219E-2</v>
      </c>
      <c r="G46" s="35">
        <f t="shared" si="1"/>
        <v>1.5049059364657953</v>
      </c>
      <c r="H46" s="23"/>
      <c r="I46" s="34">
        <f t="shared" si="6"/>
        <v>2.3574793758296186E-2</v>
      </c>
      <c r="J46" s="35">
        <f t="shared" si="2"/>
        <v>2.034281611271171</v>
      </c>
      <c r="K46" s="23"/>
      <c r="L46" s="34">
        <f t="shared" si="7"/>
        <v>1.7803719129465545E-2</v>
      </c>
      <c r="M46" s="35">
        <f t="shared" si="3"/>
        <v>1.7905262885175905</v>
      </c>
    </row>
    <row r="47" spans="1:13">
      <c r="A47" s="33">
        <v>2049</v>
      </c>
      <c r="B47" s="23"/>
      <c r="C47" s="34">
        <f t="shared" si="4"/>
        <v>3.8977197224086213E-2</v>
      </c>
      <c r="D47" s="35">
        <f t="shared" si="0"/>
        <v>3.6385799198977065</v>
      </c>
      <c r="E47" s="23"/>
      <c r="F47" s="34">
        <f t="shared" si="5"/>
        <v>1.1859272949170219E-2</v>
      </c>
      <c r="G47" s="35">
        <f t="shared" si="1"/>
        <v>1.5227530267291698</v>
      </c>
      <c r="H47" s="23"/>
      <c r="I47" s="34">
        <f t="shared" si="6"/>
        <v>2.3574793758296186E-2</v>
      </c>
      <c r="J47" s="35">
        <f t="shared" si="2"/>
        <v>2.0822393807031832</v>
      </c>
      <c r="K47" s="23"/>
      <c r="L47" s="34">
        <f t="shared" si="7"/>
        <v>1.7803719129465545E-2</v>
      </c>
      <c r="M47" s="35">
        <f t="shared" si="3"/>
        <v>1.8224043156522822</v>
      </c>
    </row>
    <row r="48" spans="1:13">
      <c r="A48" s="33">
        <v>2050</v>
      </c>
      <c r="B48" s="23"/>
      <c r="C48" s="34">
        <f t="shared" si="4"/>
        <v>3.8977197224086213E-2</v>
      </c>
      <c r="D48" s="35">
        <f t="shared" si="0"/>
        <v>3.7804015670511593</v>
      </c>
      <c r="E48" s="23"/>
      <c r="F48" s="34">
        <f t="shared" si="5"/>
        <v>1.1859272949170219E-2</v>
      </c>
      <c r="G48" s="35">
        <f t="shared" si="1"/>
        <v>1.5408117705073261</v>
      </c>
      <c r="H48" s="23"/>
      <c r="I48" s="34">
        <f t="shared" si="6"/>
        <v>2.3574793758296186E-2</v>
      </c>
      <c r="J48" s="35">
        <f t="shared" si="2"/>
        <v>2.1313277446586629</v>
      </c>
      <c r="K48" s="23"/>
      <c r="L48" s="34">
        <f t="shared" si="7"/>
        <v>1.7803719129465545E-2</v>
      </c>
      <c r="M48" s="35">
        <f t="shared" si="3"/>
        <v>1.8548498902284813</v>
      </c>
    </row>
    <row r="49" spans="1:13">
      <c r="A49" s="33">
        <v>2051</v>
      </c>
      <c r="B49" s="23"/>
      <c r="C49" s="34">
        <f t="shared" si="4"/>
        <v>3.8977197224086213E-2</v>
      </c>
      <c r="D49" s="35">
        <f t="shared" si="0"/>
        <v>3.9277510245163567</v>
      </c>
      <c r="E49" s="23"/>
      <c r="F49" s="34">
        <f t="shared" si="5"/>
        <v>1.1859272949170219E-2</v>
      </c>
      <c r="G49" s="35">
        <f t="shared" si="1"/>
        <v>1.5590846778570666</v>
      </c>
      <c r="H49" s="23"/>
      <c r="I49" s="34">
        <f t="shared" si="6"/>
        <v>2.3574793758296186E-2</v>
      </c>
      <c r="J49" s="35">
        <f t="shared" si="2"/>
        <v>2.1815733566703255</v>
      </c>
      <c r="K49" s="23"/>
      <c r="L49" s="34">
        <f t="shared" si="7"/>
        <v>1.7803719129465545E-2</v>
      </c>
      <c r="M49" s="35">
        <f t="shared" si="3"/>
        <v>1.8878731167014293</v>
      </c>
    </row>
    <row r="50" spans="1:13" s="37" customFormat="1">
      <c r="A50" s="33">
        <v>2052</v>
      </c>
      <c r="B50" s="23"/>
      <c r="C50" s="34">
        <f t="shared" si="4"/>
        <v>3.8977197224086213E-2</v>
      </c>
      <c r="D50" s="35">
        <f t="shared" si="0"/>
        <v>4.0808437508460376</v>
      </c>
      <c r="E50" s="23"/>
      <c r="F50" s="34">
        <f t="shared" si="5"/>
        <v>1.1859272949170219E-2</v>
      </c>
      <c r="G50" s="35">
        <f t="shared" si="1"/>
        <v>1.5775742886026427</v>
      </c>
      <c r="H50" s="23"/>
      <c r="I50" s="34">
        <f t="shared" si="6"/>
        <v>2.3574793758296186E-2</v>
      </c>
      <c r="J50" s="35">
        <f t="shared" si="2"/>
        <v>2.2330034986224225</v>
      </c>
      <c r="K50" s="23"/>
      <c r="L50" s="34">
        <f t="shared" si="7"/>
        <v>1.7803719129465545E-2</v>
      </c>
      <c r="M50" s="35">
        <f t="shared" si="3"/>
        <v>1.9214842794232503</v>
      </c>
    </row>
    <row r="51" spans="1:13" s="36" customFormat="1">
      <c r="A51" s="33">
        <v>2053</v>
      </c>
      <c r="B51" s="23"/>
      <c r="C51" s="34">
        <f t="shared" si="4"/>
        <v>3.8977197224086213E-2</v>
      </c>
      <c r="D51" s="35">
        <f t="shared" si="0"/>
        <v>4.2399036025634436</v>
      </c>
      <c r="E51" s="23"/>
      <c r="F51" s="34">
        <f t="shared" si="5"/>
        <v>1.1859272949170219E-2</v>
      </c>
      <c r="G51" s="35">
        <f t="shared" si="1"/>
        <v>1.5962831726887745</v>
      </c>
      <c r="H51" s="23"/>
      <c r="I51" s="34">
        <f t="shared" si="6"/>
        <v>2.3574793758296186E-2</v>
      </c>
      <c r="J51" s="35">
        <f t="shared" si="2"/>
        <v>2.2856460955640001</v>
      </c>
      <c r="K51" s="23"/>
      <c r="L51" s="34">
        <f t="shared" si="7"/>
        <v>1.7803719129465545E-2</v>
      </c>
      <c r="M51" s="35">
        <f t="shared" si="3"/>
        <v>1.9556938458457853</v>
      </c>
    </row>
    <row r="52" spans="1:13" s="36" customFormat="1">
      <c r="A52" s="33">
        <v>2054</v>
      </c>
      <c r="B52" s="23"/>
      <c r="C52" s="34">
        <f t="shared" si="4"/>
        <v>3.8977197224086213E-2</v>
      </c>
      <c r="D52" s="35">
        <f t="shared" si="0"/>
        <v>4.4051631614916724</v>
      </c>
      <c r="E52" s="23"/>
      <c r="F52" s="34">
        <f t="shared" si="5"/>
        <v>1.1859272949170219E-2</v>
      </c>
      <c r="G52" s="35">
        <f t="shared" si="1"/>
        <v>1.6152139305378581</v>
      </c>
      <c r="H52" s="23"/>
      <c r="I52" s="34">
        <f t="shared" si="6"/>
        <v>2.3574793758296186E-2</v>
      </c>
      <c r="J52" s="35">
        <f t="shared" si="2"/>
        <v>2.3395297308713765</v>
      </c>
      <c r="K52" s="23"/>
      <c r="L52" s="34">
        <f t="shared" si="7"/>
        <v>1.7803719129465545E-2</v>
      </c>
      <c r="M52" s="35">
        <f t="shared" si="3"/>
        <v>1.9905124697804479</v>
      </c>
    </row>
    <row r="53" spans="1:13" s="36" customFormat="1">
      <c r="A53" s="33">
        <v>2055</v>
      </c>
      <c r="B53" s="23"/>
      <c r="C53" s="34">
        <f t="shared" si="4"/>
        <v>3.8977197224086213E-2</v>
      </c>
      <c r="D53" s="35">
        <f t="shared" si="0"/>
        <v>4.5768640748414127</v>
      </c>
      <c r="E53" s="23"/>
      <c r="F53" s="34">
        <f t="shared" si="5"/>
        <v>1.1859272949170219E-2</v>
      </c>
      <c r="G53" s="35">
        <f t="shared" si="1"/>
        <v>1.6343691934114086</v>
      </c>
      <c r="H53" s="23"/>
      <c r="I53" s="34">
        <f t="shared" si="6"/>
        <v>2.3574793758296186E-2</v>
      </c>
      <c r="J53" s="35">
        <f t="shared" si="2"/>
        <v>2.3946836617680716</v>
      </c>
      <c r="K53" s="23"/>
      <c r="L53" s="34">
        <f t="shared" si="7"/>
        <v>1.7803719129465545E-2</v>
      </c>
      <c r="M53" s="35">
        <f t="shared" si="3"/>
        <v>2.0259509947161178</v>
      </c>
    </row>
    <row r="54" spans="1:13" s="36" customFormat="1">
      <c r="A54" s="33">
        <v>2056</v>
      </c>
      <c r="B54" s="23"/>
      <c r="C54" s="34">
        <f t="shared" si="4"/>
        <v>3.8977197224086213E-2</v>
      </c>
      <c r="D54" s="35">
        <f t="shared" si="0"/>
        <v>4.7552574085543409</v>
      </c>
      <c r="E54" s="23"/>
      <c r="F54" s="34">
        <f t="shared" si="5"/>
        <v>1.1859272949170219E-2</v>
      </c>
      <c r="G54" s="35">
        <f t="shared" si="1"/>
        <v>1.6537516237757897</v>
      </c>
      <c r="H54" s="23"/>
      <c r="I54" s="34">
        <f t="shared" si="6"/>
        <v>2.3574793758296186E-2</v>
      </c>
      <c r="J54" s="35">
        <f t="shared" si="2"/>
        <v>2.4511378352106155</v>
      </c>
      <c r="K54" s="23"/>
      <c r="L54" s="34">
        <f t="shared" si="7"/>
        <v>1.7803719129465545E-2</v>
      </c>
      <c r="M54" s="35">
        <f t="shared" si="3"/>
        <v>2.0620204571961049</v>
      </c>
    </row>
    <row r="55" spans="1:13" s="36" customFormat="1">
      <c r="A55" s="33">
        <v>2057</v>
      </c>
      <c r="B55" s="23"/>
      <c r="C55" s="34">
        <f t="shared" si="4"/>
        <v>3.8977197224086213E-2</v>
      </c>
      <c r="D55" s="35">
        <f t="shared" si="0"/>
        <v>4.9406040144188603</v>
      </c>
      <c r="E55" s="23"/>
      <c r="F55" s="34">
        <f t="shared" si="5"/>
        <v>1.1859272949170219E-2</v>
      </c>
      <c r="G55" s="35">
        <f t="shared" si="1"/>
        <v>1.6733639156722802</v>
      </c>
      <c r="H55" s="23"/>
      <c r="I55" s="34">
        <f t="shared" si="6"/>
        <v>2.3574793758296186E-2</v>
      </c>
      <c r="J55" s="35">
        <f t="shared" si="2"/>
        <v>2.5089229041488621</v>
      </c>
      <c r="K55" s="23"/>
      <c r="L55" s="34">
        <f t="shared" si="7"/>
        <v>1.7803719129465545E-2</v>
      </c>
      <c r="M55" s="35">
        <f t="shared" si="3"/>
        <v>2.0987320902552367</v>
      </c>
    </row>
    <row r="56" spans="1:13" s="36" customFormat="1">
      <c r="A56" s="33">
        <v>2058</v>
      </c>
      <c r="B56" s="23"/>
      <c r="C56" s="34">
        <f t="shared" si="4"/>
        <v>3.8977197224086213E-2</v>
      </c>
      <c r="D56" s="35">
        <f t="shared" si="0"/>
        <v>5.1331749114949767</v>
      </c>
      <c r="E56" s="23"/>
      <c r="F56" s="34">
        <f t="shared" si="5"/>
        <v>1.1859272949170219E-2</v>
      </c>
      <c r="G56" s="35">
        <f t="shared" si="1"/>
        <v>1.69320879509153</v>
      </c>
      <c r="H56" s="23"/>
      <c r="I56" s="34">
        <f t="shared" si="6"/>
        <v>2.3574793758296186E-2</v>
      </c>
      <c r="J56" s="35">
        <f t="shared" si="2"/>
        <v>2.568070244169637</v>
      </c>
      <c r="K56" s="23"/>
      <c r="L56" s="34">
        <f t="shared" si="7"/>
        <v>1.7803719129465545E-2</v>
      </c>
      <c r="M56" s="35">
        <f t="shared" si="3"/>
        <v>2.1360973269181369</v>
      </c>
    </row>
    <row r="57" spans="1:13" s="36" customFormat="1">
      <c r="A57" s="33">
        <v>2059</v>
      </c>
      <c r="B57" s="38"/>
      <c r="C57" s="34">
        <f t="shared" si="4"/>
        <v>3.8977197224086213E-2</v>
      </c>
      <c r="D57" s="35">
        <f t="shared" si="0"/>
        <v>5.3332516824060479</v>
      </c>
      <c r="E57" s="38"/>
      <c r="F57" s="34">
        <f t="shared" si="5"/>
        <v>1.1859272949170219E-2</v>
      </c>
      <c r="G57" s="35">
        <f t="shared" si="1"/>
        <v>1.713289020352456</v>
      </c>
      <c r="H57" s="38"/>
      <c r="I57" s="34">
        <f t="shared" si="6"/>
        <v>2.3574793758296186E-2</v>
      </c>
      <c r="J57" s="35">
        <f t="shared" si="2"/>
        <v>2.6286119705327535</v>
      </c>
      <c r="K57" s="38"/>
      <c r="L57" s="34">
        <f t="shared" si="7"/>
        <v>1.7803719129465545E-2</v>
      </c>
      <c r="M57" s="35">
        <f t="shared" si="3"/>
        <v>2.1741278037597898</v>
      </c>
    </row>
    <row r="58" spans="1:13" s="36" customFormat="1">
      <c r="A58" s="33">
        <v>2060</v>
      </c>
      <c r="B58" s="38"/>
      <c r="C58" s="34">
        <f t="shared" si="4"/>
        <v>3.8977197224086213E-2</v>
      </c>
      <c r="D58" s="35">
        <f t="shared" si="0"/>
        <v>5.5411268850768778</v>
      </c>
      <c r="E58" s="38"/>
      <c r="F58" s="34">
        <f t="shared" si="5"/>
        <v>1.1859272949170219E-2</v>
      </c>
      <c r="G58" s="35">
        <f t="shared" si="1"/>
        <v>1.7336073824856322</v>
      </c>
      <c r="H58" s="38"/>
      <c r="I58" s="34">
        <f t="shared" si="6"/>
        <v>2.3574793758296186E-2</v>
      </c>
      <c r="J58" s="35">
        <f t="shared" si="2"/>
        <v>2.6905809556086515</v>
      </c>
      <c r="K58" s="38"/>
      <c r="L58" s="34">
        <f t="shared" si="7"/>
        <v>1.7803719129465545E-2</v>
      </c>
      <c r="M58" s="35">
        <f t="shared" si="3"/>
        <v>2.2128353645294907</v>
      </c>
    </row>
    <row r="59" spans="1:13" s="36" customFormat="1">
      <c r="A59" s="33">
        <v>2061</v>
      </c>
      <c r="B59" s="39"/>
      <c r="C59" s="34">
        <f t="shared" si="4"/>
        <v>3.8977197224086213E-2</v>
      </c>
      <c r="D59" s="35">
        <f t="shared" si="0"/>
        <v>5.7571044805202058</v>
      </c>
      <c r="E59" s="39"/>
      <c r="F59" s="34">
        <f t="shared" si="5"/>
        <v>1.1859272949170219E-2</v>
      </c>
      <c r="G59" s="35">
        <f t="shared" si="1"/>
        <v>1.7541667056212258</v>
      </c>
      <c r="H59" s="39"/>
      <c r="I59" s="34">
        <f t="shared" si="6"/>
        <v>2.3574793758296186E-2</v>
      </c>
      <c r="J59" s="35">
        <f t="shared" si="2"/>
        <v>2.7540108467271249</v>
      </c>
      <c r="K59" s="39"/>
      <c r="L59" s="34">
        <f t="shared" si="7"/>
        <v>1.7803719129465545E-2</v>
      </c>
      <c r="M59" s="35">
        <f t="shared" si="3"/>
        <v>2.2522320638393221</v>
      </c>
    </row>
    <row r="60" spans="1:13">
      <c r="A60" s="33">
        <v>2062</v>
      </c>
      <c r="B60" s="38"/>
      <c r="C60" s="34">
        <f t="shared" si="4"/>
        <v>3.8977197224086213E-2</v>
      </c>
      <c r="D60" s="35">
        <f t="shared" si="0"/>
        <v>5.981500277297112</v>
      </c>
      <c r="E60" s="38"/>
      <c r="F60" s="34">
        <f t="shared" si="5"/>
        <v>1.1859272949170219E-2</v>
      </c>
      <c r="G60" s="35">
        <f t="shared" si="1"/>
        <v>1.7749698473815347</v>
      </c>
      <c r="H60" s="38"/>
      <c r="I60" s="34">
        <f t="shared" si="6"/>
        <v>2.3574793758296186E-2</v>
      </c>
      <c r="J60" s="35">
        <f t="shared" si="2"/>
        <v>2.8189360844468276</v>
      </c>
      <c r="K60" s="38"/>
      <c r="L60" s="34">
        <f t="shared" si="7"/>
        <v>1.7803719129465545E-2</v>
      </c>
      <c r="M60" s="35">
        <f t="shared" si="3"/>
        <v>2.2923301709182939</v>
      </c>
    </row>
    <row r="61" spans="1:13">
      <c r="A61" s="33">
        <v>2063</v>
      </c>
      <c r="C61" s="34">
        <f t="shared" si="4"/>
        <v>3.8977197224086213E-2</v>
      </c>
      <c r="D61" s="35">
        <f t="shared" si="0"/>
        <v>6.214642393301248</v>
      </c>
      <c r="F61" s="34">
        <f t="shared" si="5"/>
        <v>1.1859272949170219E-2</v>
      </c>
      <c r="G61" s="35">
        <f t="shared" si="1"/>
        <v>1.7960196992781794</v>
      </c>
      <c r="I61" s="34">
        <f t="shared" si="6"/>
        <v>2.3574793758296186E-2</v>
      </c>
      <c r="J61" s="35">
        <f t="shared" si="2"/>
        <v>2.8853919212554806</v>
      </c>
      <c r="L61" s="34">
        <f t="shared" si="7"/>
        <v>1.7803719129465545E-2</v>
      </c>
      <c r="M61" s="35">
        <f t="shared" si="3"/>
        <v>2.3331421734333229</v>
      </c>
    </row>
    <row r="62" spans="1:13">
      <c r="A62" s="33">
        <v>2064</v>
      </c>
      <c r="C62" s="34">
        <f t="shared" si="4"/>
        <v>3.8977197224086213E-2</v>
      </c>
      <c r="D62" s="35">
        <f t="shared" si="0"/>
        <v>6.4568717355421184</v>
      </c>
      <c r="F62" s="34">
        <f t="shared" si="5"/>
        <v>1.1859272949170219E-2</v>
      </c>
      <c r="G62" s="35">
        <f t="shared" si="1"/>
        <v>1.817319187114006</v>
      </c>
      <c r="I62" s="34">
        <f t="shared" si="6"/>
        <v>2.3574793758296186E-2</v>
      </c>
      <c r="J62" s="35">
        <f t="shared" si="2"/>
        <v>2.9534144407109326</v>
      </c>
      <c r="L62" s="34">
        <f t="shared" si="7"/>
        <v>1.7803719129465545E-2</v>
      </c>
      <c r="M62" s="35">
        <f t="shared" si="3"/>
        <v>2.3746807813782405</v>
      </c>
    </row>
    <row r="63" spans="1:13">
      <c r="A63" s="33">
        <v>2065</v>
      </c>
      <c r="C63" s="34">
        <f t="shared" si="4"/>
        <v>3.8977197224086213E-2</v>
      </c>
      <c r="D63" s="35">
        <f t="shared" si="0"/>
        <v>6.7085424986289715</v>
      </c>
      <c r="F63" s="34">
        <f t="shared" si="5"/>
        <v>1.1859272949170219E-2</v>
      </c>
      <c r="G63" s="35">
        <f t="shared" si="1"/>
        <v>1.838871271389755</v>
      </c>
      <c r="I63" s="34">
        <f t="shared" si="6"/>
        <v>2.3574793758296186E-2</v>
      </c>
      <c r="J63" s="35">
        <f t="shared" si="2"/>
        <v>3.0230405770334667</v>
      </c>
      <c r="L63" s="34">
        <f t="shared" si="7"/>
        <v>1.7803719129465545E-2</v>
      </c>
      <c r="M63" s="35">
        <f t="shared" si="3"/>
        <v>2.4169589310320383</v>
      </c>
    </row>
    <row r="64" spans="1:13">
      <c r="A64" s="33">
        <v>2066</v>
      </c>
      <c r="C64" s="34">
        <f t="shared" si="4"/>
        <v>3.8977197224086213E-2</v>
      </c>
      <c r="D64" s="35">
        <f t="shared" si="0"/>
        <v>6.9700226826841973</v>
      </c>
      <c r="F64" s="34">
        <f t="shared" si="5"/>
        <v>1.1859272949170219E-2</v>
      </c>
      <c r="G64" s="35">
        <f t="shared" si="1"/>
        <v>1.8606789477155539</v>
      </c>
      <c r="I64" s="34">
        <f t="shared" si="6"/>
        <v>2.3574793758296186E-2</v>
      </c>
      <c r="J64" s="35">
        <f t="shared" si="2"/>
        <v>3.0943081351599915</v>
      </c>
      <c r="L64" s="34">
        <f t="shared" si="7"/>
        <v>1.7803719129465545E-2</v>
      </c>
      <c r="M64" s="35">
        <f t="shared" si="3"/>
        <v>2.4599897889875861</v>
      </c>
    </row>
    <row r="65" spans="1:13">
      <c r="A65" s="33">
        <v>2067</v>
      </c>
      <c r="C65" s="34">
        <f t="shared" si="4"/>
        <v>3.8977197224086213E-2</v>
      </c>
      <c r="D65" s="35">
        <f t="shared" si="0"/>
        <v>7.2416946314435338</v>
      </c>
      <c r="F65" s="34">
        <f t="shared" si="5"/>
        <v>1.1859272949170219E-2</v>
      </c>
      <c r="G65" s="35">
        <f t="shared" si="1"/>
        <v>1.8827452472272874</v>
      </c>
      <c r="I65" s="34">
        <f t="shared" si="6"/>
        <v>2.3574793758296186E-2</v>
      </c>
      <c r="J65" s="35">
        <f t="shared" si="2"/>
        <v>3.1672558112710063</v>
      </c>
      <c r="L65" s="34">
        <f t="shared" si="7"/>
        <v>1.7803719129465545E-2</v>
      </c>
      <c r="M65" s="35">
        <f t="shared" si="3"/>
        <v>2.5037867562520741</v>
      </c>
    </row>
    <row r="66" spans="1:13">
      <c r="A66" s="33">
        <v>2068</v>
      </c>
      <c r="C66" s="34">
        <f t="shared" si="4"/>
        <v>3.8977197224086213E-2</v>
      </c>
      <c r="D66" s="35">
        <f t="shared" si="0"/>
        <v>7.5239555913299148</v>
      </c>
      <c r="F66" s="34">
        <f t="shared" si="5"/>
        <v>1.1859272949170219E-2</v>
      </c>
      <c r="G66" s="35">
        <f t="shared" si="1"/>
        <v>1.9050732370079089</v>
      </c>
      <c r="I66" s="34">
        <f t="shared" si="6"/>
        <v>2.3574793758296186E-2</v>
      </c>
      <c r="J66" s="35">
        <f t="shared" si="2"/>
        <v>3.2419232138014853</v>
      </c>
      <c r="L66" s="34">
        <f t="shared" si="7"/>
        <v>1.7803719129465545E-2</v>
      </c>
      <c r="M66" s="35">
        <f t="shared" si="3"/>
        <v>2.5483634724204616</v>
      </c>
    </row>
    <row r="67" spans="1:13">
      <c r="A67" s="33">
        <v>2069</v>
      </c>
      <c r="C67" s="34">
        <f t="shared" si="4"/>
        <v>3.8977197224086213E-2</v>
      </c>
      <c r="D67" s="35">
        <f t="shared" si="0"/>
        <v>7.8172182923184472</v>
      </c>
      <c r="F67" s="34">
        <f t="shared" si="5"/>
        <v>1.1859272949170219E-2</v>
      </c>
      <c r="G67" s="35">
        <f t="shared" si="1"/>
        <v>1.9276660205137448</v>
      </c>
      <c r="I67" s="34">
        <f t="shared" si="6"/>
        <v>2.3574793758296186E-2</v>
      </c>
      <c r="J67" s="35">
        <f t="shared" si="2"/>
        <v>3.3183508849470882</v>
      </c>
      <c r="L67" s="34">
        <f t="shared" si="7"/>
        <v>1.7803719129465545E-2</v>
      </c>
      <c r="M67" s="35">
        <f t="shared" si="3"/>
        <v>2.5937338199232252</v>
      </c>
    </row>
    <row r="68" spans="1:13">
      <c r="A68" s="33">
        <v>2070</v>
      </c>
      <c r="C68" s="34">
        <f t="shared" si="4"/>
        <v>3.8977197224086213E-2</v>
      </c>
      <c r="D68" s="35">
        <f t="shared" si="0"/>
        <v>8.1219115514418778</v>
      </c>
      <c r="F68" s="34">
        <f t="shared" si="5"/>
        <v>1.1859272949170219E-2</v>
      </c>
      <c r="G68" s="35">
        <f t="shared" si="1"/>
        <v>1.950526738005858</v>
      </c>
      <c r="I68" s="34">
        <f t="shared" si="6"/>
        <v>2.3574793758296186E-2</v>
      </c>
      <c r="J68" s="35">
        <f t="shared" si="2"/>
        <v>3.3965803226773756</v>
      </c>
      <c r="L68" s="34">
        <f t="shared" si="7"/>
        <v>1.7803719129465545E-2</v>
      </c>
      <c r="M68" s="35">
        <f t="shared" si="3"/>
        <v>2.6399119283497341</v>
      </c>
    </row>
    <row r="69" spans="1:13">
      <c r="A69" s="33">
        <v>2071</v>
      </c>
      <c r="C69" s="34">
        <f t="shared" si="4"/>
        <v>3.8977197224086213E-2</v>
      </c>
      <c r="D69" s="35">
        <f t="shared" si="0"/>
        <v>8.4384808998190124</v>
      </c>
      <c r="F69" s="34">
        <f t="shared" si="5"/>
        <v>1.1859272949170219E-2</v>
      </c>
      <c r="G69" s="35">
        <f t="shared" si="1"/>
        <v>1.9736585669865241</v>
      </c>
      <c r="I69" s="34">
        <f t="shared" si="6"/>
        <v>2.3574793758296186E-2</v>
      </c>
      <c r="J69" s="35">
        <f t="shared" si="2"/>
        <v>3.4766540032679818</v>
      </c>
      <c r="L69" s="34">
        <f t="shared" si="7"/>
        <v>1.7803719129465545E-2</v>
      </c>
      <c r="M69" s="35">
        <f t="shared" si="3"/>
        <v>2.6869121788485986</v>
      </c>
    </row>
    <row r="70" spans="1:13">
      <c r="A70" s="33">
        <v>2072</v>
      </c>
      <c r="C70" s="34">
        <f t="shared" si="4"/>
        <v>3.8977197224086213E-2</v>
      </c>
      <c r="D70" s="35">
        <f t="shared" si="0"/>
        <v>8.7673892341229429</v>
      </c>
      <c r="F70" s="34">
        <f t="shared" si="5"/>
        <v>1.1859272949170219E-2</v>
      </c>
      <c r="G70" s="35">
        <f t="shared" si="1"/>
        <v>1.9970647226408855</v>
      </c>
      <c r="I70" s="34">
        <f t="shared" si="6"/>
        <v>2.3574793758296186E-2</v>
      </c>
      <c r="J70" s="35">
        <f t="shared" si="2"/>
        <v>3.5586154043639793</v>
      </c>
      <c r="L70" s="34">
        <f t="shared" si="7"/>
        <v>1.7803719129465545E-2</v>
      </c>
      <c r="M70" s="35">
        <f t="shared" si="3"/>
        <v>2.7347492086063592</v>
      </c>
    </row>
    <row r="71" spans="1:13">
      <c r="A71" s="33">
        <v>2073</v>
      </c>
      <c r="C71" s="34">
        <f t="shared" si="4"/>
        <v>3.8977197224086213E-2</v>
      </c>
      <c r="D71" s="35">
        <f t="shared" si="0"/>
        <v>9.1091174934416834</v>
      </c>
      <c r="F71" s="34">
        <f t="shared" si="5"/>
        <v>1.1859272949170219E-2</v>
      </c>
      <c r="G71" s="35">
        <f t="shared" si="1"/>
        <v>2.0207484582838426</v>
      </c>
      <c r="I71" s="34">
        <f t="shared" si="6"/>
        <v>2.3574793758296186E-2</v>
      </c>
      <c r="J71" s="35">
        <f t="shared" si="2"/>
        <v>3.6425090285869559</v>
      </c>
      <c r="L71" s="34">
        <f t="shared" si="7"/>
        <v>1.7803719129465545E-2</v>
      </c>
      <c r="M71" s="35">
        <f t="shared" si="3"/>
        <v>2.7834379154059148</v>
      </c>
    </row>
    <row r="72" spans="1:13">
      <c r="A72" s="33">
        <v>2074</v>
      </c>
      <c r="C72" s="34">
        <f t="shared" si="4"/>
        <v>3.8977197224086213E-2</v>
      </c>
      <c r="D72" s="35">
        <f t="shared" si="0"/>
        <v>9.4641653625209337</v>
      </c>
      <c r="F72" s="34">
        <f t="shared" si="5"/>
        <v>1.1859272949170219E-2</v>
      </c>
      <c r="G72" s="35">
        <f t="shared" si="1"/>
        <v>2.0447130658122457</v>
      </c>
      <c r="I72" s="34">
        <f t="shared" si="6"/>
        <v>2.3574793758296186E-2</v>
      </c>
      <c r="J72" s="35">
        <f t="shared" si="2"/>
        <v>3.728380427698625</v>
      </c>
      <c r="L72" s="34">
        <f t="shared" si="7"/>
        <v>1.7803719129465545E-2</v>
      </c>
      <c r="M72" s="35">
        <f t="shared" si="3"/>
        <v>2.8329934622661068</v>
      </c>
    </row>
    <row r="73" spans="1:13">
      <c r="A73" s="41">
        <v>2075</v>
      </c>
      <c r="C73" s="42">
        <f t="shared" si="4"/>
        <v>3.8977197224086213E-2</v>
      </c>
      <c r="D73" s="43">
        <f t="shared" si="0"/>
        <v>9.8330520024172774</v>
      </c>
      <c r="F73" s="42">
        <f t="shared" si="5"/>
        <v>1.1859272949170219E-2</v>
      </c>
      <c r="G73" s="43">
        <f t="shared" si="1"/>
        <v>2.0689618761624478</v>
      </c>
      <c r="I73" s="42">
        <f t="shared" si="6"/>
        <v>2.3574793758296186E-2</v>
      </c>
      <c r="J73" s="43">
        <f t="shared" si="2"/>
        <v>3.8162762273340882</v>
      </c>
      <c r="L73" s="42">
        <f t="shared" si="7"/>
        <v>1.7803719129465545E-2</v>
      </c>
      <c r="M73" s="43">
        <f t="shared" si="3"/>
        <v>2.8834312821639045</v>
      </c>
    </row>
  </sheetData>
  <mergeCells count="4">
    <mergeCell ref="C9:D9"/>
    <mergeCell ref="F9:G9"/>
    <mergeCell ref="I9:J9"/>
    <mergeCell ref="L9:M9"/>
  </mergeCells>
  <pageMargins left="0.75291666666666668" right="0.7" top="1.4950000000000001" bottom="0.75" header="0.9966666666666667" footer="0.3"/>
  <pageSetup scale="67" fitToHeight="4" orientation="portrait" r:id="rId1"/>
  <headerFooter scaleWithDoc="0">
    <oddHeader>&amp;L&amp;"Times New Roman,Bold"&amp;14Section 5&amp;"Times New Roman,Regular"&amp;11
&amp;"Times New Roman,Italic"&amp;12Escalation Rates Used to Calculate Future Dismantlement Costs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07"/>
  <sheetViews>
    <sheetView view="pageBreakPreview" zoomScale="85" zoomScaleNormal="100" zoomScaleSheetLayoutView="85" zoomScalePageLayoutView="80" workbookViewId="0">
      <selection activeCell="A2" sqref="A1:A2"/>
    </sheetView>
  </sheetViews>
  <sheetFormatPr defaultColWidth="9.109375" defaultRowHeight="13.8"/>
  <cols>
    <col min="1" max="1" width="30" style="73" bestFit="1" customWidth="1"/>
    <col min="2" max="2" width="2.5546875" style="73" customWidth="1"/>
    <col min="3" max="3" width="22.5546875" style="73" bestFit="1" customWidth="1"/>
    <col min="4" max="4" width="2.5546875" style="73" customWidth="1"/>
    <col min="5" max="5" width="13.5546875" style="73" customWidth="1"/>
    <col min="6" max="6" width="14.5546875" style="73" customWidth="1"/>
    <col min="7" max="7" width="2" style="73" customWidth="1"/>
    <col min="8" max="8" width="17.6640625" style="73" bestFit="1" customWidth="1"/>
    <col min="9" max="9" width="17.33203125" style="73" bestFit="1" customWidth="1"/>
    <col min="10" max="10" width="19.109375" style="73" bestFit="1" customWidth="1"/>
    <col min="11" max="11" width="1.6640625" style="73" customWidth="1"/>
    <col min="12" max="12" width="17.33203125" style="73" bestFit="1" customWidth="1"/>
    <col min="13" max="13" width="19.109375" style="73" bestFit="1" customWidth="1"/>
    <col min="14" max="14" width="2.33203125" style="73" customWidth="1"/>
    <col min="15" max="19" width="16.33203125" style="73" bestFit="1" customWidth="1"/>
    <col min="20" max="20" width="15.109375" style="73" bestFit="1" customWidth="1"/>
    <col min="21" max="21" width="12.33203125" style="73" customWidth="1"/>
    <col min="22" max="22" width="13.88671875" style="73" customWidth="1"/>
    <col min="23" max="23" width="18.44140625" style="73" customWidth="1"/>
    <col min="24" max="27" width="9.109375" style="73"/>
    <col min="28" max="38" width="9.6640625" style="73" bestFit="1" customWidth="1"/>
    <col min="39" max="16384" width="9.109375" style="73"/>
  </cols>
  <sheetData>
    <row r="1" spans="1:73" ht="14.4">
      <c r="A1" s="245" t="s">
        <v>126</v>
      </c>
    </row>
    <row r="2" spans="1:73" ht="14.4">
      <c r="A2" s="245" t="s">
        <v>122</v>
      </c>
      <c r="B2" s="95"/>
      <c r="C2" s="95">
        <v>2016</v>
      </c>
      <c r="D2" s="95"/>
      <c r="E2" s="238" t="s">
        <v>66</v>
      </c>
      <c r="F2" s="239"/>
      <c r="G2" s="96"/>
      <c r="H2" s="238" t="s">
        <v>71</v>
      </c>
      <c r="I2" s="240"/>
      <c r="J2" s="239"/>
      <c r="K2" s="97"/>
      <c r="L2" s="238" t="s">
        <v>72</v>
      </c>
      <c r="M2" s="239"/>
      <c r="N2" s="98"/>
      <c r="O2" s="241" t="s">
        <v>24</v>
      </c>
      <c r="P2" s="242"/>
      <c r="Q2" s="242"/>
      <c r="R2" s="242"/>
      <c r="S2" s="242"/>
      <c r="T2" s="243"/>
    </row>
    <row r="3" spans="1:73">
      <c r="A3" s="94"/>
      <c r="B3" s="98"/>
      <c r="C3" s="98"/>
      <c r="D3" s="98"/>
      <c r="E3" s="97"/>
      <c r="F3" s="97"/>
      <c r="G3" s="97"/>
      <c r="H3" s="99"/>
      <c r="I3" s="99"/>
      <c r="J3" s="97"/>
      <c r="K3" s="97"/>
      <c r="L3" s="98"/>
      <c r="M3" s="98"/>
      <c r="N3" s="98"/>
      <c r="O3" s="98"/>
      <c r="P3" s="98"/>
      <c r="Q3" s="98"/>
      <c r="R3" s="98"/>
      <c r="S3" s="98"/>
      <c r="T3" s="98"/>
    </row>
    <row r="4" spans="1:73" s="74" customFormat="1" ht="39.6">
      <c r="A4" s="100" t="s">
        <v>0</v>
      </c>
      <c r="B4" s="120"/>
      <c r="C4" s="102" t="s">
        <v>97</v>
      </c>
      <c r="D4" s="101"/>
      <c r="E4" s="103" t="s">
        <v>73</v>
      </c>
      <c r="F4" s="103" t="s">
        <v>74</v>
      </c>
      <c r="G4" s="104"/>
      <c r="H4" s="103" t="s">
        <v>75</v>
      </c>
      <c r="I4" s="103" t="s">
        <v>76</v>
      </c>
      <c r="J4" s="103" t="s">
        <v>77</v>
      </c>
      <c r="K4" s="105"/>
      <c r="L4" s="106" t="s">
        <v>78</v>
      </c>
      <c r="M4" s="103" t="s">
        <v>79</v>
      </c>
      <c r="N4" s="107"/>
      <c r="O4" s="100">
        <v>2017</v>
      </c>
      <c r="P4" s="100">
        <v>2018</v>
      </c>
      <c r="Q4" s="100">
        <v>2019</v>
      </c>
      <c r="R4" s="100">
        <v>2020</v>
      </c>
      <c r="S4" s="103" t="s">
        <v>80</v>
      </c>
      <c r="T4" s="103" t="s">
        <v>81</v>
      </c>
      <c r="U4" s="75"/>
      <c r="V4" s="75"/>
      <c r="W4" s="75"/>
    </row>
    <row r="5" spans="1:73">
      <c r="A5" s="122" t="s">
        <v>83</v>
      </c>
      <c r="B5" s="121"/>
      <c r="C5" s="219">
        <v>5706117.4047259334</v>
      </c>
      <c r="D5" s="108"/>
      <c r="E5" s="109">
        <v>2046</v>
      </c>
      <c r="F5" s="109">
        <v>29</v>
      </c>
      <c r="G5" s="110"/>
      <c r="H5" s="220">
        <v>4753253.4698191714</v>
      </c>
      <c r="I5" s="221">
        <v>11455261.518174101</v>
      </c>
      <c r="J5" s="222">
        <v>16208514.987993272</v>
      </c>
      <c r="K5" s="111"/>
      <c r="L5" s="223">
        <v>0</v>
      </c>
      <c r="M5" s="224">
        <v>16208514.987993272</v>
      </c>
      <c r="N5" s="111"/>
      <c r="O5" s="225">
        <v>316633.35621345235</v>
      </c>
      <c r="P5" s="225">
        <v>328623.60236428824</v>
      </c>
      <c r="Q5" s="225">
        <v>341067.8941800436</v>
      </c>
      <c r="R5" s="225">
        <v>353983.42542498646</v>
      </c>
      <c r="S5" s="225">
        <v>335077.06954569265</v>
      </c>
      <c r="T5" s="225">
        <v>27923.089128807722</v>
      </c>
      <c r="U5" s="76"/>
      <c r="V5" s="76"/>
      <c r="W5" s="76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</row>
    <row r="6" spans="1:73">
      <c r="A6" s="122"/>
      <c r="B6" s="121"/>
      <c r="C6" s="134"/>
      <c r="D6" s="108"/>
      <c r="E6" s="109"/>
      <c r="F6" s="109"/>
      <c r="G6" s="110"/>
      <c r="H6" s="139"/>
      <c r="I6" s="140"/>
      <c r="J6" s="141"/>
      <c r="K6" s="111"/>
      <c r="L6" s="153"/>
      <c r="M6" s="141"/>
      <c r="N6" s="111"/>
      <c r="O6" s="158"/>
      <c r="P6" s="158"/>
      <c r="Q6" s="158"/>
      <c r="R6" s="158"/>
      <c r="S6" s="159"/>
      <c r="T6" s="159"/>
      <c r="U6" s="76"/>
      <c r="V6" s="76"/>
      <c r="W6" s="76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</row>
    <row r="7" spans="1:73">
      <c r="A7" s="123" t="s">
        <v>8</v>
      </c>
      <c r="B7" s="121"/>
      <c r="C7" s="134"/>
      <c r="D7" s="108"/>
      <c r="E7" s="109"/>
      <c r="F7" s="109"/>
      <c r="G7" s="110"/>
      <c r="H7" s="139"/>
      <c r="I7" s="140"/>
      <c r="J7" s="141"/>
      <c r="K7" s="111"/>
      <c r="L7" s="153"/>
      <c r="M7" s="141"/>
      <c r="N7" s="111"/>
      <c r="O7" s="158"/>
      <c r="P7" s="158"/>
      <c r="Q7" s="158"/>
      <c r="R7" s="158"/>
      <c r="S7" s="159"/>
      <c r="T7" s="159"/>
      <c r="U7" s="76"/>
      <c r="V7" s="76"/>
      <c r="W7" s="76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</row>
    <row r="8" spans="1:73">
      <c r="A8" s="124" t="s">
        <v>84</v>
      </c>
      <c r="B8" s="121"/>
      <c r="C8" s="134">
        <v>8763563.5903524421</v>
      </c>
      <c r="D8" s="108"/>
      <c r="E8" s="109">
        <v>2053</v>
      </c>
      <c r="F8" s="109">
        <v>36</v>
      </c>
      <c r="G8" s="110"/>
      <c r="H8" s="139">
        <v>8491333.4568994287</v>
      </c>
      <c r="I8" s="140">
        <v>20438797.837892119</v>
      </c>
      <c r="J8" s="141">
        <v>28930131.294791549</v>
      </c>
      <c r="K8" s="111"/>
      <c r="L8" s="153">
        <v>0</v>
      </c>
      <c r="M8" s="141">
        <v>28930131.294791549</v>
      </c>
      <c r="N8" s="111"/>
      <c r="O8" s="158">
        <v>418691.70170003938</v>
      </c>
      <c r="P8" s="159">
        <v>433076.82444308954</v>
      </c>
      <c r="Q8" s="159">
        <v>447956.18138159282</v>
      </c>
      <c r="R8" s="159">
        <v>463346.75307555683</v>
      </c>
      <c r="S8" s="159">
        <v>440767.86515006964</v>
      </c>
      <c r="T8" s="159">
        <v>36730.655429172468</v>
      </c>
      <c r="U8" s="76"/>
      <c r="V8" s="76"/>
      <c r="W8" s="76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</row>
    <row r="9" spans="1:73">
      <c r="A9" s="124" t="s">
        <v>85</v>
      </c>
      <c r="B9" s="121"/>
      <c r="C9" s="134">
        <v>7056152.263419928</v>
      </c>
      <c r="D9" s="108"/>
      <c r="E9" s="109">
        <v>2053</v>
      </c>
      <c r="F9" s="109">
        <v>36</v>
      </c>
      <c r="G9" s="110"/>
      <c r="H9" s="139">
        <v>8275121.9681085814</v>
      </c>
      <c r="I9" s="140">
        <v>20007495.872124095</v>
      </c>
      <c r="J9" s="141">
        <v>28282617.840232678</v>
      </c>
      <c r="K9" s="111"/>
      <c r="L9" s="153">
        <v>0</v>
      </c>
      <c r="M9" s="141">
        <v>28282617.840232678</v>
      </c>
      <c r="N9" s="111"/>
      <c r="O9" s="158">
        <v>361502.66077531036</v>
      </c>
      <c r="P9" s="159">
        <v>376105.19439546688</v>
      </c>
      <c r="Q9" s="159">
        <v>391297.58256239345</v>
      </c>
      <c r="R9" s="159">
        <v>407103.65185272373</v>
      </c>
      <c r="S9" s="159">
        <v>384002.27239647362</v>
      </c>
      <c r="T9" s="159">
        <v>32000.189366372801</v>
      </c>
      <c r="U9" s="76"/>
      <c r="V9" s="76"/>
      <c r="W9" s="76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</row>
    <row r="10" spans="1:73">
      <c r="A10" s="124"/>
      <c r="B10" s="121"/>
      <c r="C10" s="134"/>
      <c r="D10" s="108"/>
      <c r="E10" s="109"/>
      <c r="F10" s="109"/>
      <c r="G10" s="110"/>
      <c r="H10" s="139"/>
      <c r="I10" s="140"/>
      <c r="J10" s="141"/>
      <c r="K10" s="111"/>
      <c r="L10" s="153"/>
      <c r="M10" s="141"/>
      <c r="N10" s="111"/>
      <c r="O10" s="158"/>
      <c r="P10" s="159"/>
      <c r="Q10" s="159"/>
      <c r="R10" s="159"/>
      <c r="S10" s="159"/>
      <c r="T10" s="159"/>
      <c r="U10" s="76"/>
      <c r="V10" s="76"/>
      <c r="W10" s="76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</row>
    <row r="11" spans="1:73">
      <c r="A11" s="112" t="s">
        <v>5</v>
      </c>
      <c r="B11" s="113"/>
      <c r="C11" s="135">
        <v>4520250</v>
      </c>
      <c r="D11" s="113"/>
      <c r="E11" s="109">
        <v>2017</v>
      </c>
      <c r="F11" s="109">
        <v>1</v>
      </c>
      <c r="G11" s="113"/>
      <c r="H11" s="114" t="s">
        <v>82</v>
      </c>
      <c r="I11" s="97" t="s">
        <v>82</v>
      </c>
      <c r="J11" s="144">
        <v>4520250</v>
      </c>
      <c r="K11" s="113"/>
      <c r="L11" s="154">
        <v>0</v>
      </c>
      <c r="M11" s="141">
        <v>4520250</v>
      </c>
      <c r="N11" s="113"/>
      <c r="O11" s="160">
        <v>1130062.5</v>
      </c>
      <c r="P11" s="160">
        <v>1130062.5</v>
      </c>
      <c r="Q11" s="160">
        <v>1130062.5</v>
      </c>
      <c r="R11" s="160">
        <v>1130062.5</v>
      </c>
      <c r="S11" s="159">
        <v>1130062.5</v>
      </c>
      <c r="T11" s="159">
        <v>94171.875</v>
      </c>
    </row>
    <row r="12" spans="1:73">
      <c r="A12" s="112"/>
      <c r="B12" s="98"/>
      <c r="C12" s="135"/>
      <c r="D12" s="98"/>
      <c r="E12" s="109"/>
      <c r="F12" s="109"/>
      <c r="G12" s="98"/>
      <c r="H12" s="142"/>
      <c r="I12" s="143"/>
      <c r="J12" s="144"/>
      <c r="K12" s="98"/>
      <c r="L12" s="154"/>
      <c r="M12" s="141"/>
      <c r="N12" s="98"/>
      <c r="O12" s="160"/>
      <c r="P12" s="160"/>
      <c r="Q12" s="160"/>
      <c r="R12" s="160"/>
      <c r="S12" s="159"/>
      <c r="T12" s="159"/>
    </row>
    <row r="13" spans="1:73">
      <c r="A13" s="123" t="s">
        <v>36</v>
      </c>
      <c r="B13" s="121"/>
      <c r="C13" s="134">
        <v>5706117.4047259334</v>
      </c>
      <c r="D13" s="108"/>
      <c r="E13" s="109">
        <v>2046</v>
      </c>
      <c r="F13" s="109">
        <v>29</v>
      </c>
      <c r="G13" s="110"/>
      <c r="H13" s="139">
        <v>4753253.4698191714</v>
      </c>
      <c r="I13" s="140">
        <v>11455261.518174101</v>
      </c>
      <c r="J13" s="141">
        <v>16208514.987993272</v>
      </c>
      <c r="K13" s="111"/>
      <c r="L13" s="153">
        <v>0</v>
      </c>
      <c r="M13" s="141">
        <v>16208514.987993272</v>
      </c>
      <c r="N13" s="111"/>
      <c r="O13" s="158">
        <v>316633.35621345235</v>
      </c>
      <c r="P13" s="159">
        <v>328623.60236428824</v>
      </c>
      <c r="Q13" s="159">
        <v>341067.8941800436</v>
      </c>
      <c r="R13" s="159">
        <v>353983.42542498646</v>
      </c>
      <c r="S13" s="159">
        <v>335077.06954569265</v>
      </c>
      <c r="T13" s="159">
        <v>27923.089128807722</v>
      </c>
      <c r="U13" s="76"/>
      <c r="V13" s="76"/>
      <c r="W13" s="76"/>
      <c r="X13" s="77"/>
      <c r="Y13" s="77"/>
      <c r="Z13" s="77"/>
      <c r="AA13" s="77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</row>
    <row r="14" spans="1:73">
      <c r="A14" s="123"/>
      <c r="B14" s="121"/>
      <c r="C14" s="134"/>
      <c r="D14" s="108"/>
      <c r="E14" s="109"/>
      <c r="F14" s="109"/>
      <c r="G14" s="110"/>
      <c r="H14" s="139"/>
      <c r="I14" s="140"/>
      <c r="J14" s="141"/>
      <c r="K14" s="111"/>
      <c r="L14" s="153"/>
      <c r="M14" s="141"/>
      <c r="N14" s="111"/>
      <c r="O14" s="158"/>
      <c r="P14" s="159"/>
      <c r="Q14" s="159"/>
      <c r="R14" s="159"/>
      <c r="S14" s="159"/>
      <c r="T14" s="159"/>
      <c r="U14" s="76"/>
      <c r="V14" s="76"/>
      <c r="W14" s="76"/>
      <c r="X14" s="77"/>
      <c r="Y14" s="77"/>
      <c r="Z14" s="77"/>
      <c r="AA14" s="77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</row>
    <row r="15" spans="1:73">
      <c r="A15" s="125" t="s">
        <v>15</v>
      </c>
      <c r="B15" s="121"/>
      <c r="C15" s="134">
        <v>2038159.7234084173</v>
      </c>
      <c r="D15" s="108"/>
      <c r="E15" s="109">
        <v>2039</v>
      </c>
      <c r="F15" s="109">
        <v>22</v>
      </c>
      <c r="G15" s="110"/>
      <c r="H15" s="139">
        <v>1349541.4076519923</v>
      </c>
      <c r="I15" s="140">
        <v>3248469.9907786455</v>
      </c>
      <c r="J15" s="141">
        <v>4598011.398430638</v>
      </c>
      <c r="K15" s="111"/>
      <c r="L15" s="153">
        <v>508956</v>
      </c>
      <c r="M15" s="141">
        <v>4089055.398430638</v>
      </c>
      <c r="N15" s="111"/>
      <c r="O15" s="158">
        <v>120460.45701139492</v>
      </c>
      <c r="P15" s="159">
        <v>125186.55420129369</v>
      </c>
      <c r="Q15" s="159">
        <v>130098.07319020039</v>
      </c>
      <c r="R15" s="159">
        <v>135202.28874250641</v>
      </c>
      <c r="S15" s="159">
        <v>127736.84328634886</v>
      </c>
      <c r="T15" s="159">
        <v>10644.736940529072</v>
      </c>
      <c r="U15" s="76"/>
      <c r="V15" s="76"/>
      <c r="W15" s="76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</row>
    <row r="16" spans="1:73">
      <c r="A16" s="125"/>
      <c r="B16" s="121"/>
      <c r="C16" s="134"/>
      <c r="D16" s="108"/>
      <c r="E16" s="109"/>
      <c r="F16" s="109"/>
      <c r="G16" s="110"/>
      <c r="H16" s="139"/>
      <c r="I16" s="140"/>
      <c r="J16" s="141"/>
      <c r="K16" s="111"/>
      <c r="L16" s="153"/>
      <c r="M16" s="141"/>
      <c r="N16" s="111"/>
      <c r="O16" s="158"/>
      <c r="P16" s="159"/>
      <c r="Q16" s="159"/>
      <c r="R16" s="159"/>
      <c r="S16" s="159"/>
      <c r="T16" s="159"/>
      <c r="U16" s="76"/>
      <c r="V16" s="76"/>
      <c r="W16" s="76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</row>
    <row r="17" spans="1:73">
      <c r="A17" s="123" t="s">
        <v>89</v>
      </c>
      <c r="B17" s="121"/>
      <c r="C17" s="134"/>
      <c r="D17" s="108"/>
      <c r="E17" s="109"/>
      <c r="F17" s="109"/>
      <c r="G17" s="110"/>
      <c r="H17" s="139"/>
      <c r="I17" s="140"/>
      <c r="J17" s="141"/>
      <c r="K17" s="111"/>
      <c r="L17" s="153"/>
      <c r="M17" s="141"/>
      <c r="N17" s="111"/>
      <c r="O17" s="158"/>
      <c r="P17" s="159"/>
      <c r="Q17" s="159"/>
      <c r="R17" s="159"/>
      <c r="S17" s="159"/>
      <c r="T17" s="159"/>
      <c r="U17" s="76"/>
      <c r="V17" s="76"/>
      <c r="W17" s="76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</row>
    <row r="18" spans="1:73">
      <c r="A18" s="126" t="s">
        <v>84</v>
      </c>
      <c r="B18" s="121"/>
      <c r="C18" s="134">
        <v>19662895.688760269</v>
      </c>
      <c r="D18" s="108"/>
      <c r="E18" s="109">
        <v>2043</v>
      </c>
      <c r="F18" s="109">
        <v>26</v>
      </c>
      <c r="G18" s="110"/>
      <c r="H18" s="139">
        <v>14185936.642762257</v>
      </c>
      <c r="I18" s="140">
        <v>34104001.048367374</v>
      </c>
      <c r="J18" s="141">
        <v>48289937.691129632</v>
      </c>
      <c r="K18" s="111"/>
      <c r="L18" s="153">
        <v>12436940.140000001</v>
      </c>
      <c r="M18" s="141">
        <v>35852997.551129632</v>
      </c>
      <c r="N18" s="111"/>
      <c r="O18" s="158">
        <v>855377.64908333623</v>
      </c>
      <c r="P18" s="159">
        <v>886203.03303782211</v>
      </c>
      <c r="Q18" s="159">
        <v>918139.27638518519</v>
      </c>
      <c r="R18" s="159">
        <v>951226.41134668072</v>
      </c>
      <c r="S18" s="159">
        <v>902736.59246325609</v>
      </c>
      <c r="T18" s="159">
        <v>75228.049371938003</v>
      </c>
      <c r="U18" s="76"/>
      <c r="V18" s="76"/>
      <c r="W18" s="76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</row>
    <row r="19" spans="1:73">
      <c r="A19" s="126" t="s">
        <v>90</v>
      </c>
      <c r="B19" s="121"/>
      <c r="C19" s="134">
        <v>8961104.3068910427</v>
      </c>
      <c r="D19" s="108"/>
      <c r="E19" s="109">
        <v>2043</v>
      </c>
      <c r="F19" s="109">
        <v>26</v>
      </c>
      <c r="G19" s="110"/>
      <c r="H19" s="139">
        <v>7662651.2917174194</v>
      </c>
      <c r="I19" s="140">
        <v>18525000.508849151</v>
      </c>
      <c r="J19" s="141">
        <v>26187651.800566569</v>
      </c>
      <c r="K19" s="111"/>
      <c r="L19" s="153">
        <v>9455820.2699999996</v>
      </c>
      <c r="M19" s="141">
        <v>16731831.530566569</v>
      </c>
      <c r="N19" s="111"/>
      <c r="O19" s="158">
        <v>357860.90138873528</v>
      </c>
      <c r="P19" s="159">
        <v>373530.68530522275</v>
      </c>
      <c r="Q19" s="159">
        <v>389886.60768231476</v>
      </c>
      <c r="R19" s="159">
        <v>406958.71271140728</v>
      </c>
      <c r="S19" s="159">
        <v>382059.22677192005</v>
      </c>
      <c r="T19" s="159">
        <v>31838.268897660004</v>
      </c>
      <c r="U19" s="76"/>
      <c r="V19" s="76"/>
      <c r="W19" s="76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</row>
    <row r="20" spans="1:73" s="79" customFormat="1">
      <c r="A20" s="126" t="s">
        <v>91</v>
      </c>
      <c r="B20" s="121"/>
      <c r="C20" s="134">
        <v>1536098.1847932963</v>
      </c>
      <c r="D20" s="108"/>
      <c r="E20" s="109">
        <v>2043</v>
      </c>
      <c r="F20" s="109">
        <v>26</v>
      </c>
      <c r="G20" s="110"/>
      <c r="H20" s="139">
        <v>1297201.6452672847</v>
      </c>
      <c r="I20" s="140">
        <v>3134885.0437587574</v>
      </c>
      <c r="J20" s="141">
        <v>4432086.6890260419</v>
      </c>
      <c r="K20" s="111"/>
      <c r="L20" s="153">
        <v>1551230.34</v>
      </c>
      <c r="M20" s="141">
        <v>2880856.349026042</v>
      </c>
      <c r="N20" s="111"/>
      <c r="O20" s="158">
        <v>62123.812969062485</v>
      </c>
      <c r="P20" s="159">
        <v>64808.202952889187</v>
      </c>
      <c r="Q20" s="159">
        <v>67608.58629322247</v>
      </c>
      <c r="R20" s="159">
        <v>70529.975100387121</v>
      </c>
      <c r="S20" s="159">
        <v>66267.64432889031</v>
      </c>
      <c r="T20" s="159">
        <v>5522.3036940741922</v>
      </c>
      <c r="U20" s="76"/>
      <c r="V20" s="76"/>
      <c r="W20" s="76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</row>
    <row r="21" spans="1:73" s="79" customFormat="1">
      <c r="A21" s="127" t="s">
        <v>93</v>
      </c>
      <c r="B21" s="121"/>
      <c r="C21" s="134">
        <v>1699257.823798009</v>
      </c>
      <c r="D21" s="108"/>
      <c r="E21" s="109">
        <v>2056</v>
      </c>
      <c r="F21" s="109">
        <v>39</v>
      </c>
      <c r="G21" s="110"/>
      <c r="H21" s="139">
        <v>2227420.6169433473</v>
      </c>
      <c r="I21" s="140">
        <v>5387389.9395840708</v>
      </c>
      <c r="J21" s="141">
        <v>7614810.5565274181</v>
      </c>
      <c r="K21" s="111"/>
      <c r="L21" s="153">
        <v>0</v>
      </c>
      <c r="M21" s="141">
        <v>7614810.5565274181</v>
      </c>
      <c r="N21" s="111"/>
      <c r="O21" s="158">
        <v>83800.835641043232</v>
      </c>
      <c r="P21" s="159">
        <v>87171.410110354671</v>
      </c>
      <c r="Q21" s="159">
        <v>90677.553302415341</v>
      </c>
      <c r="R21" s="159">
        <v>94324.717960891096</v>
      </c>
      <c r="S21" s="159">
        <v>88993.629253676088</v>
      </c>
      <c r="T21" s="159">
        <v>7416.135771139674</v>
      </c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</row>
    <row r="22" spans="1:73">
      <c r="A22" s="126" t="s">
        <v>88</v>
      </c>
      <c r="B22" s="121"/>
      <c r="C22" s="134">
        <v>274581.38709641545</v>
      </c>
      <c r="D22" s="108"/>
      <c r="E22" s="109">
        <v>2017</v>
      </c>
      <c r="F22" s="109">
        <v>1</v>
      </c>
      <c r="G22" s="110"/>
      <c r="H22" s="139">
        <v>86266.410779063575</v>
      </c>
      <c r="I22" s="140">
        <v>208411.62137162237</v>
      </c>
      <c r="J22" s="141">
        <v>294678.03215068596</v>
      </c>
      <c r="K22" s="111"/>
      <c r="L22" s="153">
        <v>287825.04999999981</v>
      </c>
      <c r="M22" s="141">
        <v>6852.9821506861481</v>
      </c>
      <c r="N22" s="111"/>
      <c r="O22" s="158">
        <v>6852.9821506861481</v>
      </c>
      <c r="P22" s="159">
        <v>7767.7874839784718</v>
      </c>
      <c r="Q22" s="159">
        <v>8804.7102807952378</v>
      </c>
      <c r="R22" s="159">
        <v>9980.0520146357048</v>
      </c>
      <c r="S22" s="159">
        <v>8351.38298252389</v>
      </c>
      <c r="T22" s="159">
        <v>695.94858187699083</v>
      </c>
      <c r="U22" s="76"/>
      <c r="V22" s="76"/>
      <c r="W22" s="76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</row>
    <row r="23" spans="1:73">
      <c r="A23" s="126"/>
      <c r="B23" s="121"/>
      <c r="C23" s="134"/>
      <c r="D23" s="108"/>
      <c r="E23" s="109"/>
      <c r="F23" s="109"/>
      <c r="G23" s="110"/>
      <c r="H23" s="139"/>
      <c r="I23" s="140"/>
      <c r="J23" s="141"/>
      <c r="K23" s="111"/>
      <c r="L23" s="153"/>
      <c r="M23" s="141"/>
      <c r="N23" s="111"/>
      <c r="O23" s="158"/>
      <c r="P23" s="159"/>
      <c r="Q23" s="159"/>
      <c r="R23" s="159"/>
      <c r="S23" s="159"/>
      <c r="T23" s="159"/>
      <c r="U23" s="76"/>
      <c r="V23" s="76"/>
      <c r="W23" s="76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</row>
    <row r="24" spans="1:73">
      <c r="A24" s="125" t="s">
        <v>31</v>
      </c>
      <c r="B24" s="121"/>
      <c r="C24" s="134"/>
      <c r="D24" s="108"/>
      <c r="E24" s="109"/>
      <c r="F24" s="109"/>
      <c r="G24" s="110"/>
      <c r="H24" s="139"/>
      <c r="I24" s="140"/>
      <c r="J24" s="141"/>
      <c r="K24" s="111"/>
      <c r="L24" s="153"/>
      <c r="M24" s="141"/>
      <c r="N24" s="111"/>
      <c r="O24" s="158"/>
      <c r="P24" s="159"/>
      <c r="Q24" s="159"/>
      <c r="R24" s="159"/>
      <c r="S24" s="159"/>
      <c r="T24" s="159"/>
      <c r="U24" s="76"/>
      <c r="V24" s="76"/>
      <c r="W24" s="76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</row>
    <row r="25" spans="1:73">
      <c r="A25" s="127" t="s">
        <v>84</v>
      </c>
      <c r="B25" s="121"/>
      <c r="C25" s="134">
        <v>19026452.824029006</v>
      </c>
      <c r="D25" s="108"/>
      <c r="E25" s="109">
        <v>2033</v>
      </c>
      <c r="F25" s="109">
        <v>16</v>
      </c>
      <c r="G25" s="110"/>
      <c r="H25" s="139">
        <v>10039812.632843552</v>
      </c>
      <c r="I25" s="140">
        <v>24070218.697007805</v>
      </c>
      <c r="J25" s="141">
        <v>34110031.329851359</v>
      </c>
      <c r="K25" s="111"/>
      <c r="L25" s="153">
        <v>0</v>
      </c>
      <c r="M25" s="141">
        <v>34110031.329851359</v>
      </c>
      <c r="N25" s="111"/>
      <c r="O25" s="158">
        <v>1581537.9008145386</v>
      </c>
      <c r="P25" s="159">
        <v>1642458.315982755</v>
      </c>
      <c r="Q25" s="159">
        <v>1705725.3691811804</v>
      </c>
      <c r="R25" s="159">
        <v>1771429.4522764755</v>
      </c>
      <c r="S25" s="159">
        <v>1675287.7595637375</v>
      </c>
      <c r="T25" s="159">
        <v>139607.31329697813</v>
      </c>
      <c r="U25" s="76"/>
      <c r="V25" s="76"/>
      <c r="W25" s="76"/>
      <c r="X25" s="77"/>
      <c r="Y25" s="77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</row>
    <row r="26" spans="1:73">
      <c r="A26" s="127" t="s">
        <v>86</v>
      </c>
      <c r="B26" s="121"/>
      <c r="C26" s="134">
        <v>4288639.1195963621</v>
      </c>
      <c r="D26" s="108"/>
      <c r="E26" s="109">
        <v>2033</v>
      </c>
      <c r="F26" s="109">
        <v>16</v>
      </c>
      <c r="G26" s="110"/>
      <c r="H26" s="139">
        <v>2490179.4915038822</v>
      </c>
      <c r="I26" s="140">
        <v>5995518.7202652022</v>
      </c>
      <c r="J26" s="141">
        <v>8485698.2117690854</v>
      </c>
      <c r="K26" s="111"/>
      <c r="L26" s="153">
        <v>5091418.93</v>
      </c>
      <c r="M26" s="141">
        <v>3394279.2817690857</v>
      </c>
      <c r="N26" s="111"/>
      <c r="O26" s="158">
        <v>148458.57078514862</v>
      </c>
      <c r="P26" s="159">
        <v>155255.56406568759</v>
      </c>
      <c r="Q26" s="159">
        <v>162363.74933340089</v>
      </c>
      <c r="R26" s="159">
        <v>169797.37413111879</v>
      </c>
      <c r="S26" s="159">
        <v>158968.81457883897</v>
      </c>
      <c r="T26" s="159">
        <v>13247.401214903248</v>
      </c>
      <c r="U26" s="76"/>
      <c r="V26" s="76"/>
      <c r="W26" s="76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</row>
    <row r="27" spans="1:73">
      <c r="A27" s="127" t="s">
        <v>87</v>
      </c>
      <c r="B27" s="121"/>
      <c r="C27" s="134">
        <v>4281144.0591523983</v>
      </c>
      <c r="D27" s="108"/>
      <c r="E27" s="109">
        <v>2033</v>
      </c>
      <c r="F27" s="109">
        <v>16</v>
      </c>
      <c r="G27" s="110"/>
      <c r="H27" s="139">
        <v>2486551.7710901555</v>
      </c>
      <c r="I27" s="140">
        <v>5986858.1309521571</v>
      </c>
      <c r="J27" s="141">
        <v>8473409.9020423125</v>
      </c>
      <c r="K27" s="111"/>
      <c r="L27" s="153">
        <v>5084045.9399999995</v>
      </c>
      <c r="M27" s="141">
        <v>3389363.9620423131</v>
      </c>
      <c r="N27" s="111"/>
      <c r="O27" s="158">
        <v>148216.01016823051</v>
      </c>
      <c r="P27" s="159">
        <v>155005.31319182689</v>
      </c>
      <c r="Q27" s="159">
        <v>162105.61254769465</v>
      </c>
      <c r="R27" s="159">
        <v>169531.15398659054</v>
      </c>
      <c r="S27" s="159">
        <v>158714.52247358565</v>
      </c>
      <c r="T27" s="159">
        <v>13226.210206132137</v>
      </c>
      <c r="U27" s="76"/>
      <c r="V27" s="76"/>
      <c r="W27" s="76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</row>
    <row r="28" spans="1:73">
      <c r="A28" s="127" t="s">
        <v>92</v>
      </c>
      <c r="B28" s="121"/>
      <c r="C28" s="134">
        <v>4795550.5396498786</v>
      </c>
      <c r="D28" s="108"/>
      <c r="E28" s="109">
        <v>2056</v>
      </c>
      <c r="F28" s="109">
        <v>39</v>
      </c>
      <c r="G28" s="110"/>
      <c r="H28" s="139">
        <v>5910337.8145934874</v>
      </c>
      <c r="I28" s="140">
        <v>14277432.194921723</v>
      </c>
      <c r="J28" s="141">
        <v>20187770.009515211</v>
      </c>
      <c r="K28" s="111"/>
      <c r="L28" s="153">
        <v>0</v>
      </c>
      <c r="M28" s="141">
        <v>20187770.009515211</v>
      </c>
      <c r="N28" s="111"/>
      <c r="O28" s="158">
        <v>231544.78214933237</v>
      </c>
      <c r="P28" s="159">
        <v>240438.12276061808</v>
      </c>
      <c r="Q28" s="159">
        <v>249673.04527452396</v>
      </c>
      <c r="R28" s="159">
        <v>259262.66941751697</v>
      </c>
      <c r="S28" s="159">
        <v>245229.65490049787</v>
      </c>
      <c r="T28" s="159">
        <v>20435.804575041489</v>
      </c>
      <c r="U28" s="76"/>
      <c r="V28" s="76"/>
      <c r="W28" s="76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</row>
    <row r="29" spans="1:73" s="79" customFormat="1">
      <c r="A29" s="127" t="s">
        <v>88</v>
      </c>
      <c r="B29" s="121"/>
      <c r="C29" s="134">
        <v>262102.5072999493</v>
      </c>
      <c r="D29" s="108"/>
      <c r="E29" s="109">
        <v>2017</v>
      </c>
      <c r="F29" s="109">
        <v>1</v>
      </c>
      <c r="G29" s="110"/>
      <c r="H29" s="139">
        <v>82382.893804968364</v>
      </c>
      <c r="I29" s="140">
        <v>199055.18272340257</v>
      </c>
      <c r="J29" s="141">
        <v>281438.07652837096</v>
      </c>
      <c r="K29" s="111"/>
      <c r="L29" s="153">
        <v>275450.03000000003</v>
      </c>
      <c r="M29" s="141">
        <v>5988.0465283709345</v>
      </c>
      <c r="N29" s="111"/>
      <c r="O29" s="158">
        <v>5988.0465283709336</v>
      </c>
      <c r="P29" s="159">
        <v>6797.6231941087071</v>
      </c>
      <c r="Q29" s="159">
        <v>7716.6536482567381</v>
      </c>
      <c r="R29" s="159">
        <v>8759.9359109462512</v>
      </c>
      <c r="S29" s="159">
        <v>7315.5648204206573</v>
      </c>
      <c r="T29" s="159">
        <v>609.63040170172144</v>
      </c>
      <c r="U29" s="76"/>
      <c r="V29" s="76"/>
      <c r="W29" s="76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</row>
    <row r="30" spans="1:73" s="79" customFormat="1">
      <c r="A30" s="127"/>
      <c r="B30" s="121"/>
      <c r="C30" s="134"/>
      <c r="D30" s="108"/>
      <c r="E30" s="109"/>
      <c r="F30" s="109"/>
      <c r="G30" s="110"/>
      <c r="H30" s="139"/>
      <c r="I30" s="140"/>
      <c r="J30" s="141"/>
      <c r="K30" s="111"/>
      <c r="L30" s="153"/>
      <c r="M30" s="141"/>
      <c r="N30" s="111"/>
      <c r="O30" s="158"/>
      <c r="P30" s="159"/>
      <c r="Q30" s="159"/>
      <c r="R30" s="159"/>
      <c r="S30" s="159"/>
      <c r="T30" s="159"/>
      <c r="U30" s="76"/>
      <c r="V30" s="76"/>
      <c r="W30" s="76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</row>
    <row r="31" spans="1:73" s="79" customFormat="1">
      <c r="A31" s="123" t="s">
        <v>9</v>
      </c>
      <c r="B31" s="121"/>
      <c r="C31" s="134"/>
      <c r="D31" s="108"/>
      <c r="E31" s="109"/>
      <c r="F31" s="109"/>
      <c r="G31" s="110"/>
      <c r="H31" s="139"/>
      <c r="I31" s="140"/>
      <c r="J31" s="141"/>
      <c r="K31" s="111"/>
      <c r="L31" s="153"/>
      <c r="M31" s="141"/>
      <c r="N31" s="111"/>
      <c r="O31" s="158"/>
      <c r="P31" s="159"/>
      <c r="Q31" s="159"/>
      <c r="R31" s="159"/>
      <c r="S31" s="159"/>
      <c r="T31" s="159"/>
      <c r="U31" s="76"/>
      <c r="V31" s="76"/>
      <c r="W31" s="76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</row>
    <row r="32" spans="1:73">
      <c r="A32" s="127" t="s">
        <v>84</v>
      </c>
      <c r="B32" s="121"/>
      <c r="C32" s="134">
        <v>31224364.981179196</v>
      </c>
      <c r="D32" s="108"/>
      <c r="E32" s="109">
        <v>2028</v>
      </c>
      <c r="F32" s="109">
        <v>11</v>
      </c>
      <c r="G32" s="110"/>
      <c r="H32" s="139">
        <v>14976333.42433322</v>
      </c>
      <c r="I32" s="140">
        <v>35938291.834563509</v>
      </c>
      <c r="J32" s="141">
        <v>50914625.258896731</v>
      </c>
      <c r="K32" s="111"/>
      <c r="L32" s="153">
        <v>23226651.920000002</v>
      </c>
      <c r="M32" s="141">
        <v>27687973.338896729</v>
      </c>
      <c r="N32" s="111"/>
      <c r="O32" s="158">
        <v>1973377.3575616414</v>
      </c>
      <c r="P32" s="159">
        <v>2067332.371567518</v>
      </c>
      <c r="Q32" s="159">
        <v>2165760.703675996</v>
      </c>
      <c r="R32" s="159">
        <v>2268875.3342698556</v>
      </c>
      <c r="S32" s="159">
        <v>2118836.4417687529</v>
      </c>
      <c r="T32" s="159">
        <v>176569.7034807294</v>
      </c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</row>
    <row r="33" spans="1:73">
      <c r="A33" s="127" t="s">
        <v>85</v>
      </c>
      <c r="B33" s="121"/>
      <c r="C33" s="134">
        <v>10492715.992737146</v>
      </c>
      <c r="D33" s="108"/>
      <c r="E33" s="109">
        <v>2028</v>
      </c>
      <c r="F33" s="109">
        <v>11</v>
      </c>
      <c r="G33" s="110"/>
      <c r="H33" s="139">
        <v>5265715.7699247878</v>
      </c>
      <c r="I33" s="140">
        <v>12656164.540048186</v>
      </c>
      <c r="J33" s="141">
        <v>17921880.309972972</v>
      </c>
      <c r="K33" s="111"/>
      <c r="L33" s="153">
        <v>14130713.32</v>
      </c>
      <c r="M33" s="141">
        <v>3791166.9899729714</v>
      </c>
      <c r="N33" s="111"/>
      <c r="O33" s="158">
        <v>262439.49427257932</v>
      </c>
      <c r="P33" s="159">
        <v>276398.8056778232</v>
      </c>
      <c r="Q33" s="159">
        <v>291100.62108555605</v>
      </c>
      <c r="R33" s="159">
        <v>306584.43472136738</v>
      </c>
      <c r="S33" s="159">
        <v>284130.83893933147</v>
      </c>
      <c r="T33" s="159">
        <v>23677.569911610957</v>
      </c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</row>
    <row r="34" spans="1:73">
      <c r="A34" s="127" t="s">
        <v>90</v>
      </c>
      <c r="B34" s="121"/>
      <c r="C34" s="134">
        <v>10492715.992737146</v>
      </c>
      <c r="D34" s="108"/>
      <c r="E34" s="109">
        <v>2028</v>
      </c>
      <c r="F34" s="109">
        <v>11</v>
      </c>
      <c r="G34" s="110"/>
      <c r="H34" s="139">
        <v>5265715.7699247878</v>
      </c>
      <c r="I34" s="140">
        <v>12656164.540048186</v>
      </c>
      <c r="J34" s="141">
        <v>17921880.309972972</v>
      </c>
      <c r="K34" s="111"/>
      <c r="L34" s="153">
        <v>14056376.710000001</v>
      </c>
      <c r="M34" s="141">
        <v>3865503.5999729708</v>
      </c>
      <c r="N34" s="111"/>
      <c r="O34" s="158">
        <v>267585.36687221302</v>
      </c>
      <c r="P34" s="159">
        <v>281818.39027446066</v>
      </c>
      <c r="Q34" s="159">
        <v>296808.47658166778</v>
      </c>
      <c r="R34" s="159">
        <v>312595.89441602858</v>
      </c>
      <c r="S34" s="159">
        <v>289702.03203609254</v>
      </c>
      <c r="T34" s="159">
        <v>24141.836003007713</v>
      </c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</row>
    <row r="35" spans="1:73">
      <c r="A35" s="127" t="s">
        <v>91</v>
      </c>
      <c r="B35" s="121"/>
      <c r="C35" s="134">
        <v>6662213.2744749906</v>
      </c>
      <c r="D35" s="108"/>
      <c r="E35" s="109">
        <v>2045</v>
      </c>
      <c r="F35" s="109">
        <v>28</v>
      </c>
      <c r="G35" s="110"/>
      <c r="H35" s="139">
        <v>6092347.3618942164</v>
      </c>
      <c r="I35" s="140">
        <v>14730281.344738074</v>
      </c>
      <c r="J35" s="141">
        <v>20822628.70663229</v>
      </c>
      <c r="K35" s="111"/>
      <c r="L35" s="153">
        <v>0</v>
      </c>
      <c r="M35" s="141">
        <v>20822628.70663229</v>
      </c>
      <c r="N35" s="111"/>
      <c r="O35" s="158">
        <v>397429.79736599274</v>
      </c>
      <c r="P35" s="159">
        <v>414545.78082047187</v>
      </c>
      <c r="Q35" s="159">
        <v>432398.89292397432</v>
      </c>
      <c r="R35" s="159">
        <v>451020.87936301914</v>
      </c>
      <c r="S35" s="159">
        <v>423848.83761836449</v>
      </c>
      <c r="T35" s="159">
        <v>35320.736468197043</v>
      </c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</row>
    <row r="36" spans="1:73">
      <c r="A36" s="126"/>
      <c r="B36" s="121"/>
      <c r="C36" s="134"/>
      <c r="D36" s="108"/>
      <c r="E36" s="109"/>
      <c r="F36" s="109"/>
      <c r="G36" s="110"/>
      <c r="H36" s="139"/>
      <c r="I36" s="140"/>
      <c r="J36" s="141"/>
      <c r="K36" s="111"/>
      <c r="L36" s="153"/>
      <c r="M36" s="141"/>
      <c r="N36" s="111"/>
      <c r="O36" s="158"/>
      <c r="P36" s="159"/>
      <c r="Q36" s="159"/>
      <c r="R36" s="159"/>
      <c r="S36" s="159"/>
      <c r="T36" s="159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</row>
    <row r="37" spans="1:73">
      <c r="A37" s="122" t="s">
        <v>17</v>
      </c>
      <c r="B37" s="121"/>
      <c r="C37" s="134">
        <v>5706117.4047259334</v>
      </c>
      <c r="D37" s="108"/>
      <c r="E37" s="109">
        <v>2046</v>
      </c>
      <c r="F37" s="109">
        <v>29</v>
      </c>
      <c r="G37" s="110"/>
      <c r="H37" s="139">
        <v>4753253.4698191714</v>
      </c>
      <c r="I37" s="140">
        <v>11455261.518174101</v>
      </c>
      <c r="J37" s="141">
        <v>16208514.987993272</v>
      </c>
      <c r="K37" s="111"/>
      <c r="L37" s="153">
        <v>0</v>
      </c>
      <c r="M37" s="141">
        <v>16208514.987993272</v>
      </c>
      <c r="N37" s="111"/>
      <c r="O37" s="158">
        <v>316633.35621345235</v>
      </c>
      <c r="P37" s="159">
        <v>328623.60236428824</v>
      </c>
      <c r="Q37" s="159">
        <v>341067.8941800436</v>
      </c>
      <c r="R37" s="159">
        <v>353983.42542498646</v>
      </c>
      <c r="S37" s="159">
        <v>335077.06954569265</v>
      </c>
      <c r="T37" s="159">
        <v>27923.089128807722</v>
      </c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</row>
    <row r="38" spans="1:73">
      <c r="A38" s="126"/>
      <c r="B38" s="121"/>
      <c r="C38" s="134"/>
      <c r="D38" s="108"/>
      <c r="E38" s="109"/>
      <c r="F38" s="109"/>
      <c r="G38" s="110"/>
      <c r="H38" s="139"/>
      <c r="I38" s="140"/>
      <c r="J38" s="141"/>
      <c r="K38" s="111"/>
      <c r="L38" s="153"/>
      <c r="M38" s="141"/>
      <c r="N38" s="111"/>
      <c r="O38" s="158"/>
      <c r="P38" s="159"/>
      <c r="Q38" s="159"/>
      <c r="R38" s="159"/>
      <c r="S38" s="159"/>
      <c r="T38" s="159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</row>
    <row r="39" spans="1:73">
      <c r="A39" s="122" t="s">
        <v>10</v>
      </c>
      <c r="B39" s="121"/>
      <c r="C39" s="134"/>
      <c r="D39" s="108"/>
      <c r="E39" s="109"/>
      <c r="F39" s="109"/>
      <c r="G39" s="110"/>
      <c r="H39" s="139"/>
      <c r="I39" s="140"/>
      <c r="J39" s="141"/>
      <c r="K39" s="111"/>
      <c r="L39" s="153"/>
      <c r="M39" s="141"/>
      <c r="N39" s="111"/>
      <c r="O39" s="158"/>
      <c r="P39" s="159"/>
      <c r="Q39" s="159"/>
      <c r="R39" s="159"/>
      <c r="S39" s="159"/>
      <c r="T39" s="159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</row>
    <row r="40" spans="1:73">
      <c r="A40" s="127" t="s">
        <v>84</v>
      </c>
      <c r="B40" s="121"/>
      <c r="C40" s="134">
        <v>46271997.349513523</v>
      </c>
      <c r="D40" s="108"/>
      <c r="E40" s="109">
        <v>2031</v>
      </c>
      <c r="F40" s="109">
        <v>14</v>
      </c>
      <c r="G40" s="110"/>
      <c r="H40" s="139">
        <v>23477729.374404456</v>
      </c>
      <c r="I40" s="140">
        <v>56282241.891665868</v>
      </c>
      <c r="J40" s="141">
        <v>79759971.266070321</v>
      </c>
      <c r="K40" s="111"/>
      <c r="L40" s="153">
        <v>38788132.740000002</v>
      </c>
      <c r="M40" s="141">
        <v>40971838.526070319</v>
      </c>
      <c r="N40" s="111"/>
      <c r="O40" s="158">
        <v>2220702.66648489</v>
      </c>
      <c r="P40" s="159">
        <v>2312313.5266179335</v>
      </c>
      <c r="Q40" s="159">
        <v>2407703.6183522972</v>
      </c>
      <c r="R40" s="159">
        <v>2507028.8466917733</v>
      </c>
      <c r="S40" s="159">
        <v>2361937.1645367239</v>
      </c>
      <c r="T40" s="159">
        <v>196828.09704472698</v>
      </c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</row>
    <row r="41" spans="1:73">
      <c r="A41" s="127" t="s">
        <v>85</v>
      </c>
      <c r="B41" s="121"/>
      <c r="C41" s="134">
        <v>10031905.064676862</v>
      </c>
      <c r="D41" s="108"/>
      <c r="E41" s="109">
        <v>2031</v>
      </c>
      <c r="F41" s="109">
        <v>14</v>
      </c>
      <c r="G41" s="110"/>
      <c r="H41" s="139">
        <v>5601244.5202256516</v>
      </c>
      <c r="I41" s="140">
        <v>13484697.699411619</v>
      </c>
      <c r="J41" s="141">
        <v>19085942.219637271</v>
      </c>
      <c r="K41" s="111"/>
      <c r="L41" s="153">
        <v>13846663.963</v>
      </c>
      <c r="M41" s="141">
        <v>5239278.2566372715</v>
      </c>
      <c r="N41" s="111"/>
      <c r="O41" s="158">
        <v>267559.64848372771</v>
      </c>
      <c r="P41" s="159">
        <v>280904.34565047361</v>
      </c>
      <c r="Q41" s="159">
        <v>294914.61755347496</v>
      </c>
      <c r="R41" s="159">
        <v>309623.66012996482</v>
      </c>
      <c r="S41" s="159">
        <v>288250.56795441027</v>
      </c>
      <c r="T41" s="159">
        <v>24020.880662867523</v>
      </c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</row>
    <row r="42" spans="1:73">
      <c r="A42" s="127" t="s">
        <v>90</v>
      </c>
      <c r="B42" s="121"/>
      <c r="C42" s="134">
        <v>10031905.064676862</v>
      </c>
      <c r="D42" s="108"/>
      <c r="E42" s="109">
        <v>2031</v>
      </c>
      <c r="F42" s="109">
        <v>14</v>
      </c>
      <c r="G42" s="110"/>
      <c r="H42" s="139">
        <v>5601244.5202256516</v>
      </c>
      <c r="I42" s="140">
        <v>13484697.699411619</v>
      </c>
      <c r="J42" s="141">
        <v>19085942.219637271</v>
      </c>
      <c r="K42" s="111"/>
      <c r="L42" s="153">
        <v>13741878.4</v>
      </c>
      <c r="M42" s="141">
        <v>5344063.8196372706</v>
      </c>
      <c r="N42" s="111"/>
      <c r="O42" s="158">
        <v>272910.84134448704</v>
      </c>
      <c r="P42" s="159">
        <v>286522.43244913564</v>
      </c>
      <c r="Q42" s="159">
        <v>300812.90978449385</v>
      </c>
      <c r="R42" s="159">
        <v>315816.13320652588</v>
      </c>
      <c r="S42" s="159">
        <v>294015.5791961606</v>
      </c>
      <c r="T42" s="159">
        <v>24501.298266346716</v>
      </c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</row>
    <row r="43" spans="1:73">
      <c r="A43" s="127" t="s">
        <v>91</v>
      </c>
      <c r="B43" s="121"/>
      <c r="C43" s="134">
        <v>2795692.1837808611</v>
      </c>
      <c r="D43" s="108"/>
      <c r="E43" s="109">
        <v>2034</v>
      </c>
      <c r="F43" s="109">
        <v>17</v>
      </c>
      <c r="G43" s="110"/>
      <c r="H43" s="139">
        <v>1789033.7846908127</v>
      </c>
      <c r="I43" s="140">
        <v>4320021.8477424961</v>
      </c>
      <c r="J43" s="141">
        <v>6109055.6324333083</v>
      </c>
      <c r="K43" s="111"/>
      <c r="L43" s="153">
        <v>3512706.99</v>
      </c>
      <c r="M43" s="141">
        <v>2596348.6424333081</v>
      </c>
      <c r="N43" s="111"/>
      <c r="O43" s="158">
        <v>100601.94537885611</v>
      </c>
      <c r="P43" s="159">
        <v>105617.64479224556</v>
      </c>
      <c r="Q43" s="159">
        <v>110883.41134410568</v>
      </c>
      <c r="R43" s="159">
        <v>116411.71260248414</v>
      </c>
      <c r="S43" s="159">
        <v>108378.67852942288</v>
      </c>
      <c r="T43" s="159">
        <v>9031.5565441185736</v>
      </c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</row>
    <row r="44" spans="1:73">
      <c r="A44" s="127" t="s">
        <v>86</v>
      </c>
      <c r="B44" s="121"/>
      <c r="C44" s="134">
        <v>2808356.6988470205</v>
      </c>
      <c r="D44" s="108"/>
      <c r="E44" s="109">
        <v>2034</v>
      </c>
      <c r="F44" s="109">
        <v>17</v>
      </c>
      <c r="G44" s="110"/>
      <c r="H44" s="139">
        <v>1787141.7129636172</v>
      </c>
      <c r="I44" s="140">
        <v>4314503.3255724311</v>
      </c>
      <c r="J44" s="141">
        <v>6101645.0385360485</v>
      </c>
      <c r="K44" s="111"/>
      <c r="L44" s="153">
        <v>3508445.9</v>
      </c>
      <c r="M44" s="141">
        <v>2593199.1385360486</v>
      </c>
      <c r="N44" s="111"/>
      <c r="O44" s="158">
        <v>100845.69333249801</v>
      </c>
      <c r="P44" s="159">
        <v>105831.50762011361</v>
      </c>
      <c r="Q44" s="159">
        <v>111063.82072477469</v>
      </c>
      <c r="R44" s="159">
        <v>116554.81955584041</v>
      </c>
      <c r="S44" s="159">
        <v>108573.96030830668</v>
      </c>
      <c r="T44" s="159">
        <v>9047.830025692223</v>
      </c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</row>
    <row r="45" spans="1:73">
      <c r="A45" s="127" t="s">
        <v>94</v>
      </c>
      <c r="B45" s="121"/>
      <c r="C45" s="134">
        <v>6502836.9109847248</v>
      </c>
      <c r="D45" s="108"/>
      <c r="E45" s="109">
        <v>2045</v>
      </c>
      <c r="F45" s="109">
        <v>28</v>
      </c>
      <c r="G45" s="110"/>
      <c r="H45" s="139">
        <v>6024299.1605755445</v>
      </c>
      <c r="I45" s="140">
        <v>14571097.633477278</v>
      </c>
      <c r="J45" s="141">
        <v>20595396.794052824</v>
      </c>
      <c r="K45" s="111"/>
      <c r="L45" s="153">
        <v>0</v>
      </c>
      <c r="M45" s="141">
        <v>20595396.794052824</v>
      </c>
      <c r="N45" s="111"/>
      <c r="O45" s="158">
        <v>389679.15721841587</v>
      </c>
      <c r="P45" s="159">
        <v>406680.16128517431</v>
      </c>
      <c r="Q45" s="159">
        <v>424422.88872595434</v>
      </c>
      <c r="R45" s="159">
        <v>442939.69960380928</v>
      </c>
      <c r="S45" s="159">
        <v>415930.47670833842</v>
      </c>
      <c r="T45" s="159">
        <v>34660.873059028199</v>
      </c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</row>
    <row r="46" spans="1:73">
      <c r="A46" s="127"/>
      <c r="B46" s="121"/>
      <c r="C46" s="134"/>
      <c r="D46" s="108"/>
      <c r="E46" s="109"/>
      <c r="F46" s="109"/>
      <c r="G46" s="110"/>
      <c r="H46" s="139"/>
      <c r="I46" s="140"/>
      <c r="J46" s="141"/>
      <c r="K46" s="111"/>
      <c r="L46" s="153"/>
      <c r="M46" s="141"/>
      <c r="N46" s="111"/>
      <c r="O46" s="158"/>
      <c r="P46" s="159"/>
      <c r="Q46" s="159"/>
      <c r="R46" s="159"/>
      <c r="S46" s="159"/>
      <c r="T46" s="159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</row>
    <row r="47" spans="1:73">
      <c r="A47" s="122" t="s">
        <v>4</v>
      </c>
      <c r="B47" s="121"/>
      <c r="C47" s="134">
        <v>10711734.386391565</v>
      </c>
      <c r="D47" s="108"/>
      <c r="E47" s="109">
        <v>2045</v>
      </c>
      <c r="F47" s="109">
        <v>28</v>
      </c>
      <c r="G47" s="110"/>
      <c r="H47" s="139">
        <v>8327687.1490491144</v>
      </c>
      <c r="I47" s="140">
        <v>20037154.458981417</v>
      </c>
      <c r="J47" s="141">
        <v>28364841.608030532</v>
      </c>
      <c r="K47" s="111"/>
      <c r="L47" s="153">
        <v>2105831</v>
      </c>
      <c r="M47" s="141">
        <v>26259010.608030532</v>
      </c>
      <c r="N47" s="111"/>
      <c r="O47" s="158">
        <v>555919.90613983909</v>
      </c>
      <c r="P47" s="159">
        <v>576115.51839556894</v>
      </c>
      <c r="Q47" s="159">
        <v>597044.8024444459</v>
      </c>
      <c r="R47" s="159">
        <v>618734.41131848725</v>
      </c>
      <c r="S47" s="159">
        <v>586953.65957458527</v>
      </c>
      <c r="T47" s="159">
        <v>48912.80496454877</v>
      </c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</row>
    <row r="48" spans="1:73">
      <c r="A48" s="126"/>
      <c r="B48" s="121"/>
      <c r="C48" s="134"/>
      <c r="D48" s="108"/>
      <c r="E48" s="109"/>
      <c r="F48" s="109"/>
      <c r="G48" s="110"/>
      <c r="H48" s="139"/>
      <c r="I48" s="140"/>
      <c r="J48" s="141"/>
      <c r="K48" s="111"/>
      <c r="L48" s="153"/>
      <c r="M48" s="141"/>
      <c r="N48" s="111"/>
      <c r="O48" s="158"/>
      <c r="P48" s="159"/>
      <c r="Q48" s="159"/>
      <c r="R48" s="159"/>
      <c r="S48" s="159"/>
      <c r="T48" s="159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</row>
    <row r="49" spans="1:73">
      <c r="A49" s="123" t="s">
        <v>18</v>
      </c>
      <c r="B49" s="121"/>
      <c r="C49" s="134"/>
      <c r="D49" s="108"/>
      <c r="E49" s="109"/>
      <c r="F49" s="109"/>
      <c r="G49" s="110"/>
      <c r="H49" s="139"/>
      <c r="I49" s="140"/>
      <c r="J49" s="141"/>
      <c r="K49" s="111"/>
      <c r="L49" s="153"/>
      <c r="M49" s="141"/>
      <c r="N49" s="111"/>
      <c r="O49" s="158"/>
      <c r="P49" s="159"/>
      <c r="Q49" s="159"/>
      <c r="R49" s="159"/>
      <c r="S49" s="159"/>
      <c r="T49" s="159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</row>
    <row r="50" spans="1:73" s="79" customFormat="1">
      <c r="A50" s="127" t="s">
        <v>84</v>
      </c>
      <c r="B50" s="121"/>
      <c r="C50" s="134">
        <v>5661780.0598918563</v>
      </c>
      <c r="D50" s="108"/>
      <c r="E50" s="109">
        <v>2069</v>
      </c>
      <c r="F50" s="109">
        <v>52</v>
      </c>
      <c r="G50" s="110"/>
      <c r="H50" s="139">
        <v>10209789.794883413</v>
      </c>
      <c r="I50" s="140">
        <v>24655256.458045632</v>
      </c>
      <c r="J50" s="141">
        <v>34865046.252929047</v>
      </c>
      <c r="K50" s="111"/>
      <c r="L50" s="153">
        <v>0</v>
      </c>
      <c r="M50" s="141">
        <v>34865046.252929047</v>
      </c>
      <c r="N50" s="111"/>
      <c r="O50" s="158">
        <v>236803.37316413931</v>
      </c>
      <c r="P50" s="159">
        <v>245341.65595087854</v>
      </c>
      <c r="Q50" s="159">
        <v>254187.79868054096</v>
      </c>
      <c r="R50" s="159">
        <v>263352.90168170829</v>
      </c>
      <c r="S50" s="159">
        <v>249921.43236931678</v>
      </c>
      <c r="T50" s="159">
        <v>20826.786030776399</v>
      </c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</row>
    <row r="51" spans="1:73" s="79" customFormat="1">
      <c r="A51" s="127" t="s">
        <v>85</v>
      </c>
      <c r="B51" s="121"/>
      <c r="C51" s="134">
        <v>6541354.5476690819</v>
      </c>
      <c r="D51" s="108"/>
      <c r="E51" s="109">
        <v>2069</v>
      </c>
      <c r="F51" s="109">
        <v>52</v>
      </c>
      <c r="G51" s="110"/>
      <c r="H51" s="139">
        <v>14689180.871127289</v>
      </c>
      <c r="I51" s="140">
        <v>35591859.897372268</v>
      </c>
      <c r="J51" s="141">
        <v>50281040.768499553</v>
      </c>
      <c r="K51" s="111"/>
      <c r="L51" s="153">
        <v>0</v>
      </c>
      <c r="M51" s="141">
        <v>50281040.768499553</v>
      </c>
      <c r="N51" s="111"/>
      <c r="O51" s="158">
        <v>292516.86681691982</v>
      </c>
      <c r="P51" s="159">
        <v>304468.20012217911</v>
      </c>
      <c r="Q51" s="159">
        <v>316907.82789513079</v>
      </c>
      <c r="R51" s="159">
        <v>329855.70033556328</v>
      </c>
      <c r="S51" s="159">
        <v>310937.14879244822</v>
      </c>
      <c r="T51" s="159">
        <v>25911.429066037352</v>
      </c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</row>
    <row r="52" spans="1:73" s="79" customFormat="1">
      <c r="A52" s="127"/>
      <c r="B52" s="121"/>
      <c r="C52" s="134"/>
      <c r="D52" s="108"/>
      <c r="E52" s="109"/>
      <c r="F52" s="109"/>
      <c r="G52" s="110"/>
      <c r="H52" s="139"/>
      <c r="I52" s="140"/>
      <c r="J52" s="141"/>
      <c r="K52" s="111"/>
      <c r="L52" s="153"/>
      <c r="M52" s="141"/>
      <c r="N52" s="111"/>
      <c r="O52" s="158"/>
      <c r="P52" s="159"/>
      <c r="Q52" s="159"/>
      <c r="R52" s="159"/>
      <c r="S52" s="159"/>
      <c r="T52" s="159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</row>
    <row r="53" spans="1:73" s="79" customFormat="1">
      <c r="A53" s="123" t="s">
        <v>11</v>
      </c>
      <c r="B53" s="121"/>
      <c r="C53" s="134"/>
      <c r="D53" s="108"/>
      <c r="E53" s="109"/>
      <c r="F53" s="109"/>
      <c r="G53" s="110"/>
      <c r="H53" s="139"/>
      <c r="I53" s="140"/>
      <c r="J53" s="141"/>
      <c r="K53" s="111"/>
      <c r="L53" s="153"/>
      <c r="M53" s="141"/>
      <c r="N53" s="111"/>
      <c r="O53" s="158"/>
      <c r="P53" s="159"/>
      <c r="Q53" s="159"/>
      <c r="R53" s="159"/>
      <c r="S53" s="159"/>
      <c r="T53" s="159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</row>
    <row r="54" spans="1:73">
      <c r="A54" s="127" t="s">
        <v>84</v>
      </c>
      <c r="B54" s="121"/>
      <c r="C54" s="134">
        <v>6282875.6295735724</v>
      </c>
      <c r="D54" s="108"/>
      <c r="E54" s="109">
        <v>2056</v>
      </c>
      <c r="F54" s="109">
        <v>39</v>
      </c>
      <c r="G54" s="110"/>
      <c r="H54" s="139">
        <v>7217932.4682498956</v>
      </c>
      <c r="I54" s="140">
        <v>17405195.64639895</v>
      </c>
      <c r="J54" s="141">
        <v>24623128.114648845</v>
      </c>
      <c r="K54" s="111"/>
      <c r="L54" s="153">
        <v>0</v>
      </c>
      <c r="M54" s="141">
        <v>24623128.114648845</v>
      </c>
      <c r="N54" s="111"/>
      <c r="O54" s="158">
        <v>296367.69025152136</v>
      </c>
      <c r="P54" s="159">
        <v>307119.79558490968</v>
      </c>
      <c r="Q54" s="159">
        <v>318261.9831469045</v>
      </c>
      <c r="R54" s="159">
        <v>329808.4049700945</v>
      </c>
      <c r="S54" s="159">
        <v>312889.4684883575</v>
      </c>
      <c r="T54" s="159">
        <v>26074.12237402979</v>
      </c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</row>
    <row r="55" spans="1:73">
      <c r="A55" s="127" t="s">
        <v>87</v>
      </c>
      <c r="B55" s="121"/>
      <c r="C55" s="134">
        <v>5982695.127298343</v>
      </c>
      <c r="D55" s="108"/>
      <c r="E55" s="109">
        <v>2056</v>
      </c>
      <c r="F55" s="109">
        <v>39</v>
      </c>
      <c r="G55" s="110"/>
      <c r="H55" s="139">
        <v>8358026.8613966592</v>
      </c>
      <c r="I55" s="140">
        <v>20239744.937511824</v>
      </c>
      <c r="J55" s="141">
        <v>28597771.798908483</v>
      </c>
      <c r="K55" s="111"/>
      <c r="L55" s="153">
        <v>0</v>
      </c>
      <c r="M55" s="141">
        <v>28597771.798908483</v>
      </c>
      <c r="N55" s="111"/>
      <c r="O55" s="158">
        <v>301454.82405658852</v>
      </c>
      <c r="P55" s="159">
        <v>314144.91560839437</v>
      </c>
      <c r="Q55" s="159">
        <v>327369.21132859326</v>
      </c>
      <c r="R55" s="159">
        <v>341150.19916318328</v>
      </c>
      <c r="S55" s="159">
        <v>321029.78753918986</v>
      </c>
      <c r="T55" s="159">
        <v>26752.482294932488</v>
      </c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</row>
    <row r="56" spans="1:73">
      <c r="A56" s="127" t="s">
        <v>88</v>
      </c>
      <c r="B56" s="121"/>
      <c r="C56" s="134">
        <v>1921876.4682595332</v>
      </c>
      <c r="D56" s="108"/>
      <c r="E56" s="109">
        <v>2017</v>
      </c>
      <c r="F56" s="109">
        <v>1</v>
      </c>
      <c r="G56" s="110"/>
      <c r="H56" s="139">
        <v>601973.42328352039</v>
      </c>
      <c r="I56" s="140">
        <v>1452947.0926789709</v>
      </c>
      <c r="J56" s="141">
        <v>2054920.5159624913</v>
      </c>
      <c r="K56" s="111"/>
      <c r="L56" s="153">
        <v>414572</v>
      </c>
      <c r="M56" s="141">
        <v>1640348.5159624913</v>
      </c>
      <c r="N56" s="111"/>
      <c r="O56" s="158">
        <v>1640348.515962491</v>
      </c>
      <c r="P56" s="159">
        <v>1840782.6314995871</v>
      </c>
      <c r="Q56" s="159">
        <v>2065707.7831062747</v>
      </c>
      <c r="R56" s="159">
        <v>2318116.5294403187</v>
      </c>
      <c r="S56" s="159">
        <v>1966238.8650021679</v>
      </c>
      <c r="T56" s="159">
        <v>163853.23875018067</v>
      </c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</row>
    <row r="57" spans="1:73">
      <c r="A57" s="127"/>
      <c r="B57" s="121"/>
      <c r="C57" s="134"/>
      <c r="D57" s="108"/>
      <c r="E57" s="109"/>
      <c r="F57" s="109"/>
      <c r="G57" s="110"/>
      <c r="H57" s="139"/>
      <c r="I57" s="140"/>
      <c r="J57" s="141"/>
      <c r="K57" s="111"/>
      <c r="L57" s="153"/>
      <c r="M57" s="141"/>
      <c r="N57" s="111"/>
      <c r="O57" s="158"/>
      <c r="P57" s="159"/>
      <c r="Q57" s="159"/>
      <c r="R57" s="159"/>
      <c r="S57" s="159"/>
      <c r="T57" s="159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</row>
    <row r="58" spans="1:73">
      <c r="A58" s="123" t="s">
        <v>95</v>
      </c>
      <c r="B58" s="121"/>
      <c r="C58" s="134"/>
      <c r="D58" s="108"/>
      <c r="E58" s="109"/>
      <c r="F58" s="109"/>
      <c r="G58" s="110"/>
      <c r="H58" s="139"/>
      <c r="I58" s="140"/>
      <c r="J58" s="141"/>
      <c r="K58" s="111"/>
      <c r="L58" s="153"/>
      <c r="M58" s="141"/>
      <c r="N58" s="111"/>
      <c r="O58" s="158"/>
      <c r="P58" s="159"/>
      <c r="Q58" s="159"/>
      <c r="R58" s="159"/>
      <c r="S58" s="159"/>
      <c r="T58" s="159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</row>
    <row r="59" spans="1:73">
      <c r="A59" s="127" t="s">
        <v>84</v>
      </c>
      <c r="B59" s="121"/>
      <c r="C59" s="134">
        <v>6449724.8422452696</v>
      </c>
      <c r="D59" s="108"/>
      <c r="E59" s="109">
        <v>2054</v>
      </c>
      <c r="F59" s="109">
        <v>37</v>
      </c>
      <c r="G59" s="110"/>
      <c r="H59" s="139">
        <v>6384526.5152181312</v>
      </c>
      <c r="I59" s="140">
        <v>15367166.028243804</v>
      </c>
      <c r="J59" s="141">
        <v>21751692.543461934</v>
      </c>
      <c r="K59" s="111"/>
      <c r="L59" s="153">
        <v>0</v>
      </c>
      <c r="M59" s="141">
        <v>21751692.543461934</v>
      </c>
      <c r="N59" s="111"/>
      <c r="O59" s="158">
        <v>302348.73324408574</v>
      </c>
      <c r="P59" s="159">
        <v>312631.41854777746</v>
      </c>
      <c r="Q59" s="159">
        <v>323263.81134294852</v>
      </c>
      <c r="R59" s="159">
        <v>334257.80495570833</v>
      </c>
      <c r="S59" s="159">
        <v>318125.44202263001</v>
      </c>
      <c r="T59" s="159">
        <v>26510.453501885833</v>
      </c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</row>
    <row r="60" spans="1:73">
      <c r="A60" s="127" t="s">
        <v>87</v>
      </c>
      <c r="B60" s="121"/>
      <c r="C60" s="134">
        <v>7001430.7214899128</v>
      </c>
      <c r="D60" s="108"/>
      <c r="E60" s="109">
        <v>2054</v>
      </c>
      <c r="F60" s="109">
        <v>37</v>
      </c>
      <c r="G60" s="110"/>
      <c r="H60" s="139">
        <v>8451343.4255850315</v>
      </c>
      <c r="I60" s="140">
        <v>20432687.746891931</v>
      </c>
      <c r="J60" s="141">
        <v>28884031.172476962</v>
      </c>
      <c r="K60" s="111"/>
      <c r="L60" s="153">
        <v>0</v>
      </c>
      <c r="M60" s="141">
        <v>28884031.172476962</v>
      </c>
      <c r="N60" s="111"/>
      <c r="O60" s="158">
        <v>352970.99449921725</v>
      </c>
      <c r="P60" s="159">
        <v>367115.76198350027</v>
      </c>
      <c r="Q60" s="159">
        <v>381827.35917986289</v>
      </c>
      <c r="R60" s="159">
        <v>397128.5009136179</v>
      </c>
      <c r="S60" s="159">
        <v>374760.65414404956</v>
      </c>
      <c r="T60" s="159">
        <v>31230.054512004132</v>
      </c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</row>
    <row r="61" spans="1:73">
      <c r="A61" s="128"/>
      <c r="B61" s="121"/>
      <c r="C61" s="136"/>
      <c r="D61" s="108"/>
      <c r="E61" s="116"/>
      <c r="F61" s="116"/>
      <c r="G61" s="110"/>
      <c r="H61" s="145"/>
      <c r="I61" s="146"/>
      <c r="J61" s="147"/>
      <c r="K61" s="111"/>
      <c r="L61" s="155"/>
      <c r="M61" s="147"/>
      <c r="N61" s="111"/>
      <c r="O61" s="161"/>
      <c r="P61" s="162"/>
      <c r="Q61" s="162"/>
      <c r="R61" s="162"/>
      <c r="S61" s="162"/>
      <c r="T61" s="162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</row>
    <row r="62" spans="1:73">
      <c r="A62" s="123" t="s">
        <v>12</v>
      </c>
      <c r="B62" s="121"/>
      <c r="C62" s="134"/>
      <c r="D62" s="108"/>
      <c r="E62" s="109"/>
      <c r="F62" s="109"/>
      <c r="G62" s="110"/>
      <c r="H62" s="139"/>
      <c r="I62" s="140"/>
      <c r="J62" s="141"/>
      <c r="K62" s="111"/>
      <c r="L62" s="153"/>
      <c r="M62" s="141"/>
      <c r="N62" s="111"/>
      <c r="O62" s="158"/>
      <c r="P62" s="159"/>
      <c r="Q62" s="159"/>
      <c r="R62" s="159"/>
      <c r="S62" s="159"/>
      <c r="T62" s="159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</row>
    <row r="63" spans="1:73">
      <c r="A63" s="127" t="s">
        <v>84</v>
      </c>
      <c r="B63" s="121"/>
      <c r="C63" s="137">
        <v>10234210.979358369</v>
      </c>
      <c r="D63" s="108"/>
      <c r="E63" s="109">
        <v>2043</v>
      </c>
      <c r="F63" s="109">
        <v>26</v>
      </c>
      <c r="G63" s="110"/>
      <c r="H63" s="148">
        <v>7299619.8835116923</v>
      </c>
      <c r="I63" s="149">
        <v>17543438.484029382</v>
      </c>
      <c r="J63" s="150">
        <v>24843058.367541075</v>
      </c>
      <c r="K63" s="111"/>
      <c r="L63" s="156">
        <v>8370415.6099999994</v>
      </c>
      <c r="M63" s="150">
        <v>16472642.757541075</v>
      </c>
      <c r="N63" s="111"/>
      <c r="O63" s="163">
        <v>395562.85487992538</v>
      </c>
      <c r="P63" s="163">
        <v>409633.73745294177</v>
      </c>
      <c r="Q63" s="163">
        <v>424205.14663997432</v>
      </c>
      <c r="R63" s="163">
        <v>439294.88707339333</v>
      </c>
      <c r="S63" s="163">
        <v>417174.15651155869</v>
      </c>
      <c r="T63" s="163">
        <v>34764.513042629893</v>
      </c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</row>
    <row r="64" spans="1:73">
      <c r="A64" s="127" t="s">
        <v>86</v>
      </c>
      <c r="B64" s="121"/>
      <c r="C64" s="134">
        <v>6379216.0893977052</v>
      </c>
      <c r="D64" s="108"/>
      <c r="E64" s="109">
        <v>2043</v>
      </c>
      <c r="F64" s="109">
        <v>26</v>
      </c>
      <c r="G64" s="110"/>
      <c r="H64" s="139">
        <v>5350872.8903426034</v>
      </c>
      <c r="I64" s="140">
        <v>12928371.600084517</v>
      </c>
      <c r="J64" s="141">
        <v>18279244.490427122</v>
      </c>
      <c r="K64" s="111"/>
      <c r="L64" s="153">
        <v>0</v>
      </c>
      <c r="M64" s="141">
        <v>18279244.490427122</v>
      </c>
      <c r="N64" s="111"/>
      <c r="O64" s="158">
        <v>395996.44891225983</v>
      </c>
      <c r="P64" s="159">
        <v>412979.49515433231</v>
      </c>
      <c r="Q64" s="159">
        <v>430690.89100775262</v>
      </c>
      <c r="R64" s="159">
        <v>449161.87310397014</v>
      </c>
      <c r="S64" s="159">
        <v>422207.17704457871</v>
      </c>
      <c r="T64" s="159">
        <v>35183.931420381559</v>
      </c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</row>
    <row r="65" spans="1:73">
      <c r="A65" s="127" t="s">
        <v>87</v>
      </c>
      <c r="B65" s="121"/>
      <c r="C65" s="134">
        <v>6352092.4232648248</v>
      </c>
      <c r="D65" s="108"/>
      <c r="E65" s="109">
        <v>2042</v>
      </c>
      <c r="F65" s="109">
        <v>25</v>
      </c>
      <c r="G65" s="110"/>
      <c r="H65" s="139">
        <v>5146939.527236281</v>
      </c>
      <c r="I65" s="140">
        <v>12434132.780643869</v>
      </c>
      <c r="J65" s="141">
        <v>17581072.307880148</v>
      </c>
      <c r="K65" s="111"/>
      <c r="L65" s="153">
        <v>6592902.1200000001</v>
      </c>
      <c r="M65" s="141">
        <v>10988170.187880147</v>
      </c>
      <c r="N65" s="111"/>
      <c r="O65" s="158">
        <v>252699.89673337972</v>
      </c>
      <c r="P65" s="159">
        <v>263614.7004778746</v>
      </c>
      <c r="Q65" s="159">
        <v>275000.94462389266</v>
      </c>
      <c r="R65" s="159">
        <v>286878.99197935883</v>
      </c>
      <c r="S65" s="159">
        <v>269548.63345362642</v>
      </c>
      <c r="T65" s="159">
        <v>22462.386121135536</v>
      </c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</row>
    <row r="66" spans="1:73">
      <c r="A66" s="127"/>
      <c r="B66" s="121"/>
      <c r="C66" s="134"/>
      <c r="D66" s="108"/>
      <c r="E66" s="109"/>
      <c r="F66" s="109"/>
      <c r="G66" s="110"/>
      <c r="H66" s="139"/>
      <c r="I66" s="140"/>
      <c r="J66" s="141"/>
      <c r="K66" s="111"/>
      <c r="L66" s="153"/>
      <c r="M66" s="141"/>
      <c r="N66" s="111"/>
      <c r="O66" s="158"/>
      <c r="P66" s="159"/>
      <c r="Q66" s="159"/>
      <c r="R66" s="159"/>
      <c r="S66" s="159"/>
      <c r="T66" s="159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</row>
    <row r="67" spans="1:73">
      <c r="A67" s="123" t="s">
        <v>13</v>
      </c>
      <c r="B67" s="121"/>
      <c r="C67" s="134"/>
      <c r="D67" s="108"/>
      <c r="E67" s="109"/>
      <c r="F67" s="109"/>
      <c r="G67" s="110"/>
      <c r="H67" s="139"/>
      <c r="I67" s="140"/>
      <c r="J67" s="141"/>
      <c r="K67" s="111"/>
      <c r="L67" s="153"/>
      <c r="M67" s="141"/>
      <c r="N67" s="111"/>
      <c r="O67" s="158"/>
      <c r="P67" s="159"/>
      <c r="Q67" s="159"/>
      <c r="R67" s="159"/>
      <c r="S67" s="159"/>
      <c r="T67" s="159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</row>
    <row r="68" spans="1:73">
      <c r="A68" s="127" t="s">
        <v>84</v>
      </c>
      <c r="B68" s="121"/>
      <c r="C68" s="134">
        <v>33857016.496254727</v>
      </c>
      <c r="D68" s="108"/>
      <c r="E68" s="109">
        <v>2039</v>
      </c>
      <c r="F68" s="109">
        <v>22</v>
      </c>
      <c r="G68" s="110"/>
      <c r="H68" s="139">
        <v>23456139.325520515</v>
      </c>
      <c r="I68" s="140">
        <v>56497719.048316434</v>
      </c>
      <c r="J68" s="141">
        <v>79953858.373836949</v>
      </c>
      <c r="K68" s="111"/>
      <c r="L68" s="153">
        <v>21556476.52</v>
      </c>
      <c r="M68" s="141">
        <v>58397381.853836954</v>
      </c>
      <c r="N68" s="111"/>
      <c r="O68" s="158">
        <v>1685965.8807879013</v>
      </c>
      <c r="P68" s="159">
        <v>1755046.5605729718</v>
      </c>
      <c r="Q68" s="159">
        <v>1826957.748599014</v>
      </c>
      <c r="R68" s="159">
        <v>1901815.4219659516</v>
      </c>
      <c r="S68" s="159">
        <v>1792446.4029814596</v>
      </c>
      <c r="T68" s="159">
        <v>149370.5335817883</v>
      </c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</row>
    <row r="69" spans="1:73">
      <c r="A69" s="127" t="s">
        <v>86</v>
      </c>
      <c r="B69" s="121"/>
      <c r="C69" s="134">
        <v>14720600.205869369</v>
      </c>
      <c r="D69" s="108"/>
      <c r="E69" s="109">
        <v>2039</v>
      </c>
      <c r="F69" s="109">
        <v>22</v>
      </c>
      <c r="G69" s="110"/>
      <c r="H69" s="139">
        <v>9728643.4148283098</v>
      </c>
      <c r="I69" s="140">
        <v>23410775.974999193</v>
      </c>
      <c r="J69" s="141">
        <v>33139419.389827505</v>
      </c>
      <c r="K69" s="111"/>
      <c r="L69" s="153">
        <v>18558074.859999999</v>
      </c>
      <c r="M69" s="141">
        <v>14581344.529827505</v>
      </c>
      <c r="N69" s="111"/>
      <c r="O69" s="158">
        <v>430860.08917088178</v>
      </c>
      <c r="P69" s="159">
        <v>447651.36849937076</v>
      </c>
      <c r="Q69" s="159">
        <v>465097.0297689439</v>
      </c>
      <c r="R69" s="159">
        <v>483222.57524875179</v>
      </c>
      <c r="S69" s="159">
        <v>456707.76567198709</v>
      </c>
      <c r="T69" s="159">
        <v>38058.980472665593</v>
      </c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</row>
    <row r="70" spans="1:73">
      <c r="A70" s="127" t="s">
        <v>96</v>
      </c>
      <c r="B70" s="121"/>
      <c r="C70" s="134">
        <v>995494.32879995531</v>
      </c>
      <c r="D70" s="108"/>
      <c r="E70" s="109">
        <v>2039</v>
      </c>
      <c r="F70" s="109">
        <v>22</v>
      </c>
      <c r="G70" s="110"/>
      <c r="H70" s="139">
        <v>656845.7136888135</v>
      </c>
      <c r="I70" s="140">
        <v>1580443.3934819933</v>
      </c>
      <c r="J70" s="141">
        <v>2237289.1071708067</v>
      </c>
      <c r="K70" s="111"/>
      <c r="L70" s="153">
        <v>1252881.8999999999</v>
      </c>
      <c r="M70" s="141">
        <v>984407.20717080683</v>
      </c>
      <c r="N70" s="111"/>
      <c r="O70" s="158">
        <v>29128.345439222983</v>
      </c>
      <c r="P70" s="159">
        <v>30260.029648474887</v>
      </c>
      <c r="Q70" s="159">
        <v>31435.681653705535</v>
      </c>
      <c r="R70" s="159">
        <v>32657.009676225625</v>
      </c>
      <c r="S70" s="159">
        <v>30870.266604407261</v>
      </c>
      <c r="T70" s="159">
        <v>2572.5222170339384</v>
      </c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</row>
    <row r="71" spans="1:73">
      <c r="A71" s="127"/>
      <c r="B71" s="121"/>
      <c r="C71" s="134"/>
      <c r="D71" s="108"/>
      <c r="E71" s="109"/>
      <c r="F71" s="109"/>
      <c r="G71" s="110"/>
      <c r="H71" s="139"/>
      <c r="I71" s="140"/>
      <c r="J71" s="141"/>
      <c r="K71" s="111"/>
      <c r="L71" s="153"/>
      <c r="M71" s="141"/>
      <c r="N71" s="111"/>
      <c r="O71" s="158"/>
      <c r="P71" s="159"/>
      <c r="Q71" s="159"/>
      <c r="R71" s="159"/>
      <c r="S71" s="159"/>
      <c r="T71" s="159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</row>
    <row r="72" spans="1:73">
      <c r="A72" s="122" t="s">
        <v>16</v>
      </c>
      <c r="B72" s="121"/>
      <c r="C72" s="134">
        <v>765921.79929207172</v>
      </c>
      <c r="D72" s="108"/>
      <c r="E72" s="109">
        <v>2040</v>
      </c>
      <c r="F72" s="109">
        <v>23</v>
      </c>
      <c r="G72" s="110"/>
      <c r="H72" s="139">
        <v>526987.70037515671</v>
      </c>
      <c r="I72" s="140">
        <v>1269024.7583509481</v>
      </c>
      <c r="J72" s="141">
        <v>1796012.4587261048</v>
      </c>
      <c r="K72" s="111"/>
      <c r="L72" s="153">
        <v>235872</v>
      </c>
      <c r="M72" s="141">
        <v>1560140.4587261048</v>
      </c>
      <c r="N72" s="111"/>
      <c r="O72" s="158">
        <v>42982.332951425466</v>
      </c>
      <c r="P72" s="159">
        <v>44670.651398524533</v>
      </c>
      <c r="Q72" s="159">
        <v>46425.285910459737</v>
      </c>
      <c r="R72" s="159">
        <v>48248.84133968821</v>
      </c>
      <c r="S72" s="159">
        <v>45581.777900024492</v>
      </c>
      <c r="T72" s="159">
        <v>3798.4814916687078</v>
      </c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</row>
    <row r="73" spans="1:73">
      <c r="A73" s="126"/>
      <c r="B73" s="121"/>
      <c r="C73" s="134"/>
      <c r="D73" s="108"/>
      <c r="E73" s="109"/>
      <c r="F73" s="109"/>
      <c r="G73" s="110"/>
      <c r="H73" s="139"/>
      <c r="I73" s="140"/>
      <c r="J73" s="141"/>
      <c r="K73" s="111"/>
      <c r="L73" s="153"/>
      <c r="M73" s="141"/>
      <c r="N73" s="111"/>
      <c r="O73" s="158"/>
      <c r="P73" s="159"/>
      <c r="Q73" s="159"/>
      <c r="R73" s="159"/>
      <c r="S73" s="159"/>
      <c r="T73" s="159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</row>
    <row r="74" spans="1:73">
      <c r="A74" s="115" t="s">
        <v>104</v>
      </c>
      <c r="B74" s="121"/>
      <c r="C74" s="134"/>
      <c r="D74" s="108"/>
      <c r="E74" s="109"/>
      <c r="F74" s="109"/>
      <c r="G74" s="110"/>
      <c r="H74" s="139"/>
      <c r="I74" s="140"/>
      <c r="J74" s="141"/>
      <c r="K74" s="111"/>
      <c r="L74" s="153"/>
      <c r="M74" s="141"/>
      <c r="N74" s="111"/>
      <c r="O74" s="158"/>
      <c r="P74" s="159"/>
      <c r="Q74" s="159"/>
      <c r="R74" s="159"/>
      <c r="S74" s="159"/>
      <c r="T74" s="159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</row>
    <row r="75" spans="1:73">
      <c r="A75" s="127" t="s">
        <v>84</v>
      </c>
      <c r="B75" s="121"/>
      <c r="C75" s="134">
        <v>14572011.756414926</v>
      </c>
      <c r="D75" s="108"/>
      <c r="E75" s="109">
        <v>2038</v>
      </c>
      <c r="F75" s="109">
        <v>21</v>
      </c>
      <c r="G75" s="110"/>
      <c r="H75" s="139">
        <v>9748444.846997058</v>
      </c>
      <c r="I75" s="140">
        <v>23476582.37393244</v>
      </c>
      <c r="J75" s="141">
        <v>33225027.220929496</v>
      </c>
      <c r="K75" s="111"/>
      <c r="L75" s="153">
        <v>11109095.48</v>
      </c>
      <c r="M75" s="141">
        <v>22115931.740929496</v>
      </c>
      <c r="N75" s="111"/>
      <c r="O75" s="158">
        <v>682588.86144857167</v>
      </c>
      <c r="P75" s="159">
        <v>710723.46092770575</v>
      </c>
      <c r="Q75" s="159">
        <v>740017.69797574403</v>
      </c>
      <c r="R75" s="159">
        <v>770519.36994243052</v>
      </c>
      <c r="S75" s="159">
        <v>725962.34757361293</v>
      </c>
      <c r="T75" s="159">
        <v>60496.862297801075</v>
      </c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</row>
    <row r="76" spans="1:73">
      <c r="A76" s="127" t="s">
        <v>85</v>
      </c>
      <c r="B76" s="121"/>
      <c r="C76" s="134">
        <v>3239655.4750696016</v>
      </c>
      <c r="D76" s="108"/>
      <c r="E76" s="109">
        <v>2038</v>
      </c>
      <c r="F76" s="109">
        <v>21</v>
      </c>
      <c r="G76" s="110"/>
      <c r="H76" s="139">
        <v>2147971.1715767775</v>
      </c>
      <c r="I76" s="140">
        <v>5173579.9706703033</v>
      </c>
      <c r="J76" s="141">
        <v>7321551.1422470808</v>
      </c>
      <c r="K76" s="111"/>
      <c r="L76" s="153">
        <v>4306794.790000001</v>
      </c>
      <c r="M76" s="141">
        <v>3014756.3522470798</v>
      </c>
      <c r="N76" s="111"/>
      <c r="O76" s="158">
        <v>93186.809787740509</v>
      </c>
      <c r="P76" s="159">
        <v>97015.100198804867</v>
      </c>
      <c r="Q76" s="159">
        <v>101000.66402125469</v>
      </c>
      <c r="R76" s="159">
        <v>105149.96234431597</v>
      </c>
      <c r="S76" s="159">
        <v>99088.134088029008</v>
      </c>
      <c r="T76" s="159">
        <v>8257.3445073357507</v>
      </c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</row>
    <row r="77" spans="1:73">
      <c r="A77" s="127" t="s">
        <v>90</v>
      </c>
      <c r="B77" s="121"/>
      <c r="C77" s="134">
        <v>3239655.4750696016</v>
      </c>
      <c r="D77" s="108"/>
      <c r="E77" s="109">
        <v>2038</v>
      </c>
      <c r="F77" s="109">
        <v>21</v>
      </c>
      <c r="G77" s="110"/>
      <c r="H77" s="139">
        <v>2147971.1715767775</v>
      </c>
      <c r="I77" s="140">
        <v>5173579.9706703033</v>
      </c>
      <c r="J77" s="141">
        <v>7321551.1422470808</v>
      </c>
      <c r="K77" s="111"/>
      <c r="L77" s="153">
        <v>4246499.66</v>
      </c>
      <c r="M77" s="141">
        <v>3075051.4822470807</v>
      </c>
      <c r="N77" s="111"/>
      <c r="O77" s="158">
        <v>95050.546074836879</v>
      </c>
      <c r="P77" s="159">
        <v>98955.402297875</v>
      </c>
      <c r="Q77" s="159">
        <v>103020.67740068048</v>
      </c>
      <c r="R77" s="159">
        <v>107252.96169427011</v>
      </c>
      <c r="S77" s="159">
        <v>101069.89686691563</v>
      </c>
      <c r="T77" s="159">
        <v>8422.491405576302</v>
      </c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</row>
    <row r="78" spans="1:73">
      <c r="A78" s="127" t="s">
        <v>96</v>
      </c>
      <c r="B78" s="121"/>
      <c r="C78" s="134">
        <v>381655.80905564642</v>
      </c>
      <c r="D78" s="108"/>
      <c r="E78" s="109">
        <v>2038</v>
      </c>
      <c r="F78" s="109">
        <v>21</v>
      </c>
      <c r="G78" s="110"/>
      <c r="H78" s="139">
        <v>317383.69144089264</v>
      </c>
      <c r="I78" s="140">
        <v>769297.94947815442</v>
      </c>
      <c r="J78" s="141">
        <v>1086681.6409190469</v>
      </c>
      <c r="K78" s="111"/>
      <c r="L78" s="153">
        <v>630275.35000000009</v>
      </c>
      <c r="M78" s="141">
        <v>456406.29091904685</v>
      </c>
      <c r="N78" s="111"/>
      <c r="O78" s="158">
        <v>12380.051950684445</v>
      </c>
      <c r="P78" s="159">
        <v>13033.905654863336</v>
      </c>
      <c r="Q78" s="159">
        <v>13722.292708996774</v>
      </c>
      <c r="R78" s="159">
        <v>14447.036995478424</v>
      </c>
      <c r="S78" s="159">
        <v>13395.821827505744</v>
      </c>
      <c r="T78" s="159">
        <v>1116.3184856254786</v>
      </c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</row>
    <row r="79" spans="1:73">
      <c r="A79" s="126"/>
      <c r="B79" s="121"/>
      <c r="C79" s="134"/>
      <c r="D79" s="108"/>
      <c r="E79" s="109"/>
      <c r="F79" s="109"/>
      <c r="G79" s="110"/>
      <c r="H79" s="139"/>
      <c r="I79" s="140"/>
      <c r="J79" s="141"/>
      <c r="K79" s="111"/>
      <c r="L79" s="153"/>
      <c r="M79" s="141"/>
      <c r="N79" s="111"/>
      <c r="O79" s="158"/>
      <c r="P79" s="159"/>
      <c r="Q79" s="159"/>
      <c r="R79" s="159"/>
      <c r="S79" s="159"/>
      <c r="T79" s="159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</row>
    <row r="80" spans="1:73">
      <c r="A80" s="123" t="s">
        <v>14</v>
      </c>
      <c r="B80" s="121"/>
      <c r="C80" s="134"/>
      <c r="D80" s="108"/>
      <c r="E80" s="109"/>
      <c r="F80" s="109"/>
      <c r="G80" s="110"/>
      <c r="H80" s="139"/>
      <c r="I80" s="140"/>
      <c r="J80" s="141"/>
      <c r="K80" s="111"/>
      <c r="L80" s="153"/>
      <c r="M80" s="141"/>
      <c r="N80" s="111"/>
      <c r="O80" s="158"/>
      <c r="P80" s="159"/>
      <c r="Q80" s="159"/>
      <c r="R80" s="159"/>
      <c r="S80" s="159"/>
      <c r="T80" s="159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</row>
    <row r="81" spans="1:73">
      <c r="A81" s="127" t="s">
        <v>84</v>
      </c>
      <c r="B81" s="121"/>
      <c r="C81" s="134">
        <v>13734912.837473426</v>
      </c>
      <c r="D81" s="108"/>
      <c r="E81" s="109">
        <v>2047</v>
      </c>
      <c r="F81" s="109">
        <v>30</v>
      </c>
      <c r="G81" s="110"/>
      <c r="H81" s="139">
        <v>10915710.478922796</v>
      </c>
      <c r="I81" s="140">
        <v>26241894.651729766</v>
      </c>
      <c r="J81" s="141">
        <v>37157605.130652562</v>
      </c>
      <c r="K81" s="111"/>
      <c r="L81" s="153">
        <v>0</v>
      </c>
      <c r="M81" s="141">
        <v>37157605.130652562</v>
      </c>
      <c r="N81" s="111"/>
      <c r="O81" s="158">
        <v>726126.81082377257</v>
      </c>
      <c r="P81" s="159">
        <v>751154.32088575442</v>
      </c>
      <c r="Q81" s="159">
        <v>777044.45748977514</v>
      </c>
      <c r="R81" s="159">
        <v>803826.9529004182</v>
      </c>
      <c r="S81" s="159">
        <v>764538.13552493008</v>
      </c>
      <c r="T81" s="159">
        <v>63711.511293744174</v>
      </c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</row>
    <row r="82" spans="1:73">
      <c r="A82" s="127" t="s">
        <v>85</v>
      </c>
      <c r="B82" s="121"/>
      <c r="C82" s="134">
        <v>14000962.712542808</v>
      </c>
      <c r="D82" s="108"/>
      <c r="E82" s="109">
        <v>2047</v>
      </c>
      <c r="F82" s="109">
        <v>30</v>
      </c>
      <c r="G82" s="110"/>
      <c r="H82" s="139">
        <v>12625339.857951663</v>
      </c>
      <c r="I82" s="140">
        <v>30455385.620203022</v>
      </c>
      <c r="J82" s="141">
        <v>43080725.478154689</v>
      </c>
      <c r="K82" s="111"/>
      <c r="L82" s="153">
        <v>5578624.1299999999</v>
      </c>
      <c r="M82" s="141">
        <v>37502101.348154686</v>
      </c>
      <c r="N82" s="111"/>
      <c r="O82" s="158">
        <v>677915.24441312579</v>
      </c>
      <c r="P82" s="159">
        <v>704473.68161243014</v>
      </c>
      <c r="Q82" s="159">
        <v>732072.58897711639</v>
      </c>
      <c r="R82" s="159">
        <v>760752.72862571292</v>
      </c>
      <c r="S82" s="159">
        <v>718803.56090709637</v>
      </c>
      <c r="T82" s="159">
        <v>59900.296742258033</v>
      </c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</row>
    <row r="83" spans="1:73">
      <c r="A83" s="127" t="s">
        <v>90</v>
      </c>
      <c r="B83" s="121"/>
      <c r="C83" s="134">
        <v>14000962.712542808</v>
      </c>
      <c r="D83" s="108"/>
      <c r="E83" s="109">
        <v>2047</v>
      </c>
      <c r="F83" s="109">
        <v>30</v>
      </c>
      <c r="G83" s="110"/>
      <c r="H83" s="139">
        <v>12625339.857951663</v>
      </c>
      <c r="I83" s="140">
        <v>30455385.620203022</v>
      </c>
      <c r="J83" s="141">
        <v>43080725.478154689</v>
      </c>
      <c r="K83" s="111"/>
      <c r="L83" s="153">
        <v>-15923728.169999998</v>
      </c>
      <c r="M83" s="141">
        <v>59004453.648154691</v>
      </c>
      <c r="N83" s="111"/>
      <c r="O83" s="158">
        <v>1066607.3947432274</v>
      </c>
      <c r="P83" s="159">
        <v>1108393.4819319362</v>
      </c>
      <c r="Q83" s="159">
        <v>1151816.6073515329</v>
      </c>
      <c r="R83" s="159">
        <v>1196940.9046491159</v>
      </c>
      <c r="S83" s="159">
        <v>1130939.5971689532</v>
      </c>
      <c r="T83" s="159">
        <v>94244.966430746092</v>
      </c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</row>
    <row r="84" spans="1:73">
      <c r="A84" s="127" t="s">
        <v>87</v>
      </c>
      <c r="B84" s="121"/>
      <c r="C84" s="134">
        <v>9383582.3582903259</v>
      </c>
      <c r="D84" s="108"/>
      <c r="E84" s="109">
        <v>2047</v>
      </c>
      <c r="F84" s="109">
        <v>30</v>
      </c>
      <c r="G84" s="110"/>
      <c r="H84" s="139">
        <v>9046374.4754249882</v>
      </c>
      <c r="I84" s="140">
        <v>21866836.26981055</v>
      </c>
      <c r="J84" s="141">
        <v>30913210.74523554</v>
      </c>
      <c r="K84" s="111"/>
      <c r="L84" s="153">
        <v>0</v>
      </c>
      <c r="M84" s="141">
        <v>30913210.74523554</v>
      </c>
      <c r="N84" s="111"/>
      <c r="O84" s="158">
        <v>534041.63496016222</v>
      </c>
      <c r="P84" s="159">
        <v>556410.73172928533</v>
      </c>
      <c r="Q84" s="159">
        <v>579716.79007127113</v>
      </c>
      <c r="R84" s="159">
        <v>603999.05596006662</v>
      </c>
      <c r="S84" s="159">
        <v>568542.05318019632</v>
      </c>
      <c r="T84" s="159">
        <v>47378.504431683024</v>
      </c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</row>
    <row r="85" spans="1:73">
      <c r="A85" s="127"/>
      <c r="B85" s="121"/>
      <c r="C85" s="134"/>
      <c r="D85" s="108"/>
      <c r="E85" s="109"/>
      <c r="F85" s="109"/>
      <c r="G85" s="110"/>
      <c r="H85" s="139"/>
      <c r="I85" s="140"/>
      <c r="J85" s="141"/>
      <c r="K85" s="111"/>
      <c r="L85" s="153"/>
      <c r="M85" s="141"/>
      <c r="N85" s="111"/>
      <c r="O85" s="158"/>
      <c r="P85" s="159"/>
      <c r="Q85" s="159"/>
      <c r="R85" s="159"/>
      <c r="S85" s="159"/>
      <c r="T85" s="159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</row>
    <row r="86" spans="1:73">
      <c r="A86" s="123" t="s">
        <v>32</v>
      </c>
      <c r="B86" s="121"/>
      <c r="C86" s="134"/>
      <c r="D86" s="108"/>
      <c r="E86" s="109"/>
      <c r="F86" s="109"/>
      <c r="G86" s="110"/>
      <c r="H86" s="139"/>
      <c r="I86" s="140"/>
      <c r="J86" s="141"/>
      <c r="K86" s="111"/>
      <c r="L86" s="153"/>
      <c r="M86" s="141"/>
      <c r="N86" s="111"/>
      <c r="O86" s="158"/>
      <c r="P86" s="159"/>
      <c r="Q86" s="159"/>
      <c r="R86" s="159"/>
      <c r="S86" s="159"/>
      <c r="T86" s="159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</row>
    <row r="87" spans="1:73">
      <c r="A87" s="127" t="s">
        <v>84</v>
      </c>
      <c r="B87" s="121"/>
      <c r="C87" s="134">
        <v>19678037.062944606</v>
      </c>
      <c r="D87" s="108"/>
      <c r="E87" s="109">
        <v>2051</v>
      </c>
      <c r="F87" s="109">
        <v>34</v>
      </c>
      <c r="G87" s="110"/>
      <c r="H87" s="139">
        <v>17131283.124060746</v>
      </c>
      <c r="I87" s="140">
        <v>41181826.758278899</v>
      </c>
      <c r="J87" s="141">
        <v>58313109.882339641</v>
      </c>
      <c r="K87" s="111"/>
      <c r="L87" s="153">
        <v>0</v>
      </c>
      <c r="M87" s="141">
        <v>58313109.882339641</v>
      </c>
      <c r="N87" s="111"/>
      <c r="O87" s="158">
        <v>952827.06171091052</v>
      </c>
      <c r="P87" s="159">
        <v>984363.71926892456</v>
      </c>
      <c r="Q87" s="159">
        <v>1016944.1767040596</v>
      </c>
      <c r="R87" s="159">
        <v>1050602.9816909218</v>
      </c>
      <c r="S87" s="159">
        <v>1001184.4848437042</v>
      </c>
      <c r="T87" s="159">
        <v>83432.040403642008</v>
      </c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</row>
    <row r="88" spans="1:73">
      <c r="A88" s="127" t="s">
        <v>85</v>
      </c>
      <c r="B88" s="121"/>
      <c r="C88" s="134">
        <v>6415898.7545077344</v>
      </c>
      <c r="D88" s="108"/>
      <c r="E88" s="109">
        <v>2049</v>
      </c>
      <c r="F88" s="109">
        <v>32</v>
      </c>
      <c r="G88" s="110"/>
      <c r="H88" s="139">
        <v>6836873.8753700312</v>
      </c>
      <c r="I88" s="140">
        <v>16541466.306360895</v>
      </c>
      <c r="J88" s="141">
        <v>23378340.181730926</v>
      </c>
      <c r="K88" s="111"/>
      <c r="L88" s="153">
        <v>0</v>
      </c>
      <c r="M88" s="141">
        <v>23378340.181730926</v>
      </c>
      <c r="N88" s="111"/>
      <c r="O88" s="158">
        <v>355609.98932888586</v>
      </c>
      <c r="P88" s="159">
        <v>370764.09715796792</v>
      </c>
      <c r="Q88" s="159">
        <v>386563.98826363578</v>
      </c>
      <c r="R88" s="159">
        <v>403037.18231547484</v>
      </c>
      <c r="S88" s="159">
        <v>378993.8142664911</v>
      </c>
      <c r="T88" s="159">
        <v>31582.817855540925</v>
      </c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</row>
    <row r="89" spans="1:73">
      <c r="A89" s="127" t="s">
        <v>90</v>
      </c>
      <c r="B89" s="121"/>
      <c r="C89" s="134">
        <v>6402368.0089665167</v>
      </c>
      <c r="D89" s="108"/>
      <c r="E89" s="109">
        <v>2049</v>
      </c>
      <c r="F89" s="109">
        <v>32</v>
      </c>
      <c r="G89" s="110"/>
      <c r="H89" s="139">
        <v>6828749.0285295574</v>
      </c>
      <c r="I89" s="140">
        <v>16522170.809920879</v>
      </c>
      <c r="J89" s="141">
        <v>23350919.838450436</v>
      </c>
      <c r="K89" s="111"/>
      <c r="L89" s="153">
        <v>0</v>
      </c>
      <c r="M89" s="141">
        <v>23350919.838450436</v>
      </c>
      <c r="N89" s="111"/>
      <c r="O89" s="158">
        <v>354973.84503245476</v>
      </c>
      <c r="P89" s="159">
        <v>370112.88778824103</v>
      </c>
      <c r="Q89" s="159">
        <v>385897.58548105677</v>
      </c>
      <c r="R89" s="159">
        <v>402355.47421767138</v>
      </c>
      <c r="S89" s="159">
        <v>378334.94812985597</v>
      </c>
      <c r="T89" s="159">
        <v>31527.912344154665</v>
      </c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</row>
    <row r="90" spans="1:73">
      <c r="A90" s="128" t="s">
        <v>91</v>
      </c>
      <c r="B90" s="121"/>
      <c r="C90" s="136">
        <v>6389701.4411888337</v>
      </c>
      <c r="D90" s="108"/>
      <c r="E90" s="116">
        <v>2051</v>
      </c>
      <c r="F90" s="116">
        <v>34</v>
      </c>
      <c r="G90" s="110"/>
      <c r="H90" s="145">
        <v>7335239.5101845218</v>
      </c>
      <c r="I90" s="146">
        <v>17751282.804566074</v>
      </c>
      <c r="J90" s="147">
        <v>25086522.314750597</v>
      </c>
      <c r="K90" s="111"/>
      <c r="L90" s="155">
        <v>0</v>
      </c>
      <c r="M90" s="147">
        <v>25086522.314750597</v>
      </c>
      <c r="N90" s="111"/>
      <c r="O90" s="161">
        <v>343056.31343520206</v>
      </c>
      <c r="P90" s="162">
        <v>357584.47680060059</v>
      </c>
      <c r="Q90" s="162">
        <v>372727.89638635016</v>
      </c>
      <c r="R90" s="162">
        <v>388512.62780644413</v>
      </c>
      <c r="S90" s="162">
        <v>365470.32860714925</v>
      </c>
      <c r="T90" s="162">
        <v>30455.860717262436</v>
      </c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</row>
    <row r="91" spans="1:73">
      <c r="A91" s="98"/>
      <c r="B91" s="117"/>
      <c r="C91" s="138"/>
      <c r="D91" s="117"/>
      <c r="E91" s="97"/>
      <c r="F91" s="110"/>
      <c r="G91" s="110"/>
      <c r="H91" s="151"/>
      <c r="I91" s="151"/>
      <c r="J91" s="152"/>
      <c r="K91" s="111"/>
      <c r="L91" s="157"/>
      <c r="M91" s="152"/>
      <c r="N91" s="111"/>
      <c r="O91" s="152"/>
      <c r="P91" s="151"/>
      <c r="Q91" s="151"/>
      <c r="R91" s="151"/>
      <c r="S91" s="164"/>
      <c r="T91" s="164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</row>
    <row r="92" spans="1:73" ht="14.4" thickBot="1">
      <c r="A92" s="118" t="s">
        <v>19</v>
      </c>
      <c r="B92" s="118"/>
      <c r="C92" s="226">
        <f>SUM(C5:C90)</f>
        <v>476896436.25515652</v>
      </c>
      <c r="D92" s="130"/>
      <c r="E92" s="130"/>
      <c r="F92" s="130"/>
      <c r="G92" s="130"/>
      <c r="H92" s="226">
        <v>368838493.90686959</v>
      </c>
      <c r="I92" s="226">
        <v>888842689.11165309</v>
      </c>
      <c r="J92" s="226">
        <f>SUM(J5:J90)</f>
        <v>1262201433.018523</v>
      </c>
      <c r="K92" s="130"/>
      <c r="L92" s="226">
        <f>SUM(L5:L90)</f>
        <v>228537843.89300001</v>
      </c>
      <c r="M92" s="226">
        <f>SUM(M5:M90)</f>
        <v>1033663589.1255227</v>
      </c>
      <c r="N92" s="130"/>
      <c r="O92" s="226">
        <f t="shared" ref="O92:T92" si="0">SUM(O5:O90)</f>
        <v>25821802.164840259</v>
      </c>
      <c r="P92" s="226">
        <f t="shared" si="0"/>
        <v>26962264.612125009</v>
      </c>
      <c r="Q92" s="226">
        <f t="shared" si="0"/>
        <v>28166117.872515514</v>
      </c>
      <c r="R92" s="226">
        <f t="shared" si="0"/>
        <v>29437998.631671406</v>
      </c>
      <c r="S92" s="226">
        <f t="shared" si="0"/>
        <v>27597045.820288036</v>
      </c>
      <c r="T92" s="226">
        <f t="shared" si="0"/>
        <v>2299753.8183573373</v>
      </c>
    </row>
    <row r="93" spans="1:73" ht="6" customHeight="1" thickTop="1">
      <c r="A93" s="80"/>
      <c r="B93" s="80"/>
      <c r="C93" s="81"/>
      <c r="D93" s="80"/>
      <c r="E93" s="80"/>
      <c r="F93" s="80"/>
      <c r="G93" s="80"/>
      <c r="H93" s="81"/>
      <c r="I93" s="81"/>
      <c r="J93" s="81"/>
      <c r="K93" s="80"/>
      <c r="L93" s="81"/>
      <c r="M93" s="81"/>
      <c r="N93" s="80"/>
      <c r="O93" s="81"/>
      <c r="P93" s="81"/>
      <c r="Q93" s="81"/>
      <c r="R93" s="81"/>
      <c r="S93" s="81"/>
      <c r="T93" s="81"/>
    </row>
    <row r="94" spans="1:73">
      <c r="A94" s="82"/>
      <c r="J94" s="83"/>
      <c r="K94" s="83"/>
      <c r="L94" s="84"/>
    </row>
    <row r="95" spans="1:73">
      <c r="A95" s="82"/>
      <c r="I95" s="91" t="s">
        <v>47</v>
      </c>
      <c r="J95" s="90">
        <f>J92-(H92+I92)</f>
        <v>4520250.0000002384</v>
      </c>
      <c r="L95" s="85"/>
    </row>
    <row r="96" spans="1:73">
      <c r="A96" s="82"/>
    </row>
    <row r="97" spans="10:21">
      <c r="J97" s="131"/>
    </row>
    <row r="99" spans="10:21">
      <c r="L99" s="86"/>
    </row>
    <row r="100" spans="10:21">
      <c r="L100" s="87"/>
    </row>
    <row r="101" spans="10:21">
      <c r="L101" s="83"/>
    </row>
    <row r="102" spans="10:21">
      <c r="L102" s="88"/>
    </row>
    <row r="107" spans="10:21">
      <c r="U107" s="89"/>
    </row>
  </sheetData>
  <autoFilter ref="A4:S90">
    <sortState ref="A6:AN58">
      <sortCondition ref="A5:A58"/>
    </sortState>
  </autoFilter>
  <mergeCells count="4">
    <mergeCell ref="E2:F2"/>
    <mergeCell ref="H2:J2"/>
    <mergeCell ref="L2:M2"/>
    <mergeCell ref="O2:T2"/>
  </mergeCells>
  <pageMargins left="0.74708333333333299" right="0.25" top="1.49875" bottom="0.5" header="1.0037499999999999" footer="0.3"/>
  <pageSetup scale="45" fitToHeight="2" orientation="landscape" r:id="rId1"/>
  <headerFooter scaleWithDoc="0">
    <oddHeader xml:space="preserve">&amp;L&amp;"Times New Roman,Bold"&amp;14Section 6&amp;"Times New Roman,Regular"
&amp;"Times New Roman,Italic"&amp;12Annual Accrual Calculation </oddHeader>
  </headerFooter>
  <rowBreaks count="1" manualBreakCount="1">
    <brk id="61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zoomScaleNormal="100" zoomScalePageLayoutView="85" workbookViewId="0">
      <selection activeCell="A2" sqref="A1:A2"/>
    </sheetView>
  </sheetViews>
  <sheetFormatPr defaultColWidth="8.88671875" defaultRowHeight="10.199999999999999"/>
  <cols>
    <col min="1" max="1" width="10.5546875" style="45" customWidth="1"/>
    <col min="2" max="2" width="13.44140625" style="48" customWidth="1"/>
    <col min="3" max="3" width="15.33203125" style="46" customWidth="1"/>
    <col min="4" max="4" width="9.88671875" style="45" customWidth="1"/>
    <col min="5" max="16384" width="8.88671875" style="45"/>
  </cols>
  <sheetData>
    <row r="1" spans="1:4" ht="14.4">
      <c r="A1" s="245" t="s">
        <v>127</v>
      </c>
    </row>
    <row r="2" spans="1:4" ht="14.4">
      <c r="A2" s="245" t="s">
        <v>122</v>
      </c>
    </row>
    <row r="4" spans="1:4" s="6" customFormat="1" ht="13.8">
      <c r="A4" s="244" t="s">
        <v>101</v>
      </c>
      <c r="B4" s="244"/>
      <c r="C4" s="244"/>
      <c r="D4" s="244"/>
    </row>
    <row r="5" spans="1:4" s="6" customFormat="1" ht="13.8">
      <c r="A5" s="244"/>
      <c r="B5" s="244"/>
      <c r="C5" s="244"/>
      <c r="D5" s="244"/>
    </row>
    <row r="6" spans="1:4" s="6" customFormat="1" ht="13.8">
      <c r="A6" s="2"/>
      <c r="B6" s="2"/>
      <c r="C6" s="2"/>
      <c r="D6" s="2"/>
    </row>
    <row r="7" spans="1:4" s="47" customFormat="1" ht="42" thickBot="1">
      <c r="A7" s="2"/>
      <c r="B7" s="132" t="s">
        <v>66</v>
      </c>
      <c r="C7" s="133" t="s">
        <v>67</v>
      </c>
    </row>
    <row r="8" spans="1:4" ht="13.8">
      <c r="A8" s="1"/>
      <c r="B8" s="49">
        <v>2017</v>
      </c>
      <c r="C8" s="211">
        <f>770622.727867552+4520250</f>
        <v>5290872.7278675521</v>
      </c>
    </row>
    <row r="9" spans="1:4" ht="13.8">
      <c r="A9" s="1"/>
      <c r="B9" s="49">
        <v>2018</v>
      </c>
      <c r="C9" s="204">
        <v>1860413.8967739958</v>
      </c>
    </row>
    <row r="10" spans="1:4" ht="13.8">
      <c r="A10" s="1"/>
      <c r="B10" s="49">
        <v>2033</v>
      </c>
      <c r="C10" s="204">
        <v>25507764.964182794</v>
      </c>
    </row>
    <row r="11" spans="1:4" ht="13.8">
      <c r="A11" s="1"/>
      <c r="B11" s="49">
        <v>2034</v>
      </c>
      <c r="C11" s="204">
        <v>61250620.914659873</v>
      </c>
    </row>
    <row r="12" spans="1:4" ht="13.8">
      <c r="A12" s="1"/>
      <c r="B12" s="49">
        <v>2036</v>
      </c>
      <c r="C12" s="204">
        <v>34680218.414855763</v>
      </c>
    </row>
    <row r="13" spans="1:4" ht="13.8">
      <c r="A13" s="1"/>
      <c r="B13" s="49">
        <v>2037</v>
      </c>
      <c r="C13" s="204">
        <v>83251637.290489107</v>
      </c>
    </row>
    <row r="14" spans="1:4" ht="13.8">
      <c r="A14" s="1"/>
      <c r="B14" s="49">
        <v>2038</v>
      </c>
      <c r="C14" s="204">
        <v>15016543.895437589</v>
      </c>
    </row>
    <row r="15" spans="1:4" ht="13.8">
      <c r="A15" s="1"/>
      <c r="B15" s="49">
        <v>2039</v>
      </c>
      <c r="C15" s="204">
        <v>39628771.045879595</v>
      </c>
    </row>
    <row r="16" spans="1:4" ht="13.8">
      <c r="A16" s="1"/>
      <c r="B16" s="49">
        <v>2040</v>
      </c>
      <c r="C16" s="204">
        <v>8634525.1733149271</v>
      </c>
    </row>
    <row r="17" spans="1:3" ht="13.8">
      <c r="A17" s="1"/>
      <c r="B17" s="49">
        <v>2043</v>
      </c>
      <c r="C17" s="204">
        <v>14361770.881591506</v>
      </c>
    </row>
    <row r="18" spans="1:3" ht="13.8">
      <c r="A18" s="1"/>
      <c r="B18" s="49">
        <v>2044</v>
      </c>
      <c r="C18" s="204">
        <v>69784210.126440823</v>
      </c>
    </row>
    <row r="19" spans="1:3" ht="13.8">
      <c r="A19" s="1"/>
      <c r="B19" s="49">
        <v>2045</v>
      </c>
      <c r="C19" s="204">
        <v>85264396.107951418</v>
      </c>
    </row>
    <row r="20" spans="1:3" ht="13.8">
      <c r="A20" s="1"/>
      <c r="B20" s="49">
        <v>2046</v>
      </c>
      <c r="C20" s="204">
        <v>1269024.7583509481</v>
      </c>
    </row>
    <row r="21" spans="1:3" ht="13.8">
      <c r="A21" s="1"/>
      <c r="B21" s="49">
        <v>2047</v>
      </c>
      <c r="C21" s="204">
        <v>5146939.527236281</v>
      </c>
    </row>
    <row r="22" spans="1:3" ht="13.8">
      <c r="A22" s="1"/>
      <c r="B22" s="49">
        <v>2048</v>
      </c>
      <c r="C22" s="204">
        <v>48230415.134245127</v>
      </c>
    </row>
    <row r="23" spans="1:3" ht="13.8">
      <c r="A23" s="1"/>
      <c r="B23" s="49">
        <v>2049</v>
      </c>
      <c r="C23" s="204">
        <v>86235696.685089171</v>
      </c>
    </row>
    <row r="24" spans="1:3" ht="13.8">
      <c r="A24" s="1"/>
      <c r="B24" s="49">
        <v>2050</v>
      </c>
      <c r="C24" s="204">
        <v>20444333.671518877</v>
      </c>
    </row>
    <row r="25" spans="1:3" ht="13.8">
      <c r="B25" s="49">
        <v>2051</v>
      </c>
      <c r="C25" s="204">
        <v>63598293.846654281</v>
      </c>
    </row>
    <row r="26" spans="1:3" ht="13.8">
      <c r="B26" s="49">
        <v>2052</v>
      </c>
      <c r="C26" s="204">
        <v>79578549.224773407</v>
      </c>
    </row>
    <row r="27" spans="1:3" ht="13.8">
      <c r="B27" s="49">
        <v>2053</v>
      </c>
      <c r="C27" s="204">
        <v>109019502.16194636</v>
      </c>
    </row>
    <row r="28" spans="1:3" ht="13.8">
      <c r="B28" s="49">
        <v>2054</v>
      </c>
      <c r="C28" s="204">
        <v>13665622.903899588</v>
      </c>
    </row>
    <row r="29" spans="1:3" ht="13.8">
      <c r="B29" s="49">
        <v>2055</v>
      </c>
      <c r="C29" s="204">
        <v>33063637.116281774</v>
      </c>
    </row>
    <row r="30" spans="1:3" ht="13.8">
      <c r="B30" s="49">
        <v>2056</v>
      </c>
      <c r="C30" s="204">
        <v>24466522.634245269</v>
      </c>
    </row>
    <row r="31" spans="1:3" ht="13.8">
      <c r="B31" s="49">
        <v>2057</v>
      </c>
      <c r="C31" s="204">
        <v>58933109.562844977</v>
      </c>
    </row>
    <row r="32" spans="1:3" ht="13.8">
      <c r="B32" s="49">
        <v>2058</v>
      </c>
      <c r="C32" s="204">
        <v>16766455.42500801</v>
      </c>
    </row>
    <row r="33" spans="2:3" ht="13.8">
      <c r="B33" s="49">
        <v>2059</v>
      </c>
      <c r="C33" s="204">
        <v>55282163.650819376</v>
      </c>
    </row>
    <row r="34" spans="2:3" ht="13.8">
      <c r="B34" s="49">
        <v>2060</v>
      </c>
      <c r="C34" s="204">
        <v>35799853.775135733</v>
      </c>
    </row>
    <row r="35" spans="2:3" ht="13.8">
      <c r="B35" s="49">
        <v>2061</v>
      </c>
      <c r="C35" s="204">
        <v>23713717.761183389</v>
      </c>
    </row>
    <row r="36" spans="2:3" ht="13.8">
      <c r="B36" s="49">
        <v>2062</v>
      </c>
      <c r="C36" s="204">
        <v>57309762.718416564</v>
      </c>
    </row>
    <row r="37" spans="2:3" ht="13.8">
      <c r="B37" s="49">
        <v>2074</v>
      </c>
      <c r="C37" s="204">
        <v>24898970.6660107</v>
      </c>
    </row>
    <row r="38" spans="2:3" ht="13.8">
      <c r="B38" s="49">
        <v>2075</v>
      </c>
      <c r="C38" s="204">
        <v>60247116.3554179</v>
      </c>
    </row>
    <row r="39" spans="2:3" ht="14.4" thickBot="1">
      <c r="B39" s="50" t="s">
        <v>19</v>
      </c>
      <c r="C39" s="227">
        <f>SUM(C8:C38)</f>
        <v>1262201433.0185227</v>
      </c>
    </row>
    <row r="40" spans="2:3" ht="10.8" thickTop="1"/>
  </sheetData>
  <mergeCells count="1">
    <mergeCell ref="A4:D5"/>
  </mergeCells>
  <pageMargins left="0.75" right="0.7" top="1.5" bottom="0.75" header="1" footer="0.3"/>
  <pageSetup orientation="portrait" r:id="rId1"/>
  <headerFooter scaleWithDoc="0">
    <oddHeader>&amp;L&amp;"Times New Roman,Bold"&amp;14Section 7&amp;"Times New Roman,Regular"
&amp;"Times New Roman,Italic"&amp;12Future Expenditures by Year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3BD6C93-0128-4141-8363-F325B786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857F86-2ABA-4B60-8BD2-15BEA52A08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20E4D-6FEC-4424-98EF-663DA4F6B24E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85253b9-0a55-49a1-98ad-b5b6252d7079"/>
    <ds:schemaRef ds:uri="http://purl.org/dc/elements/1.1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(S2)</vt:lpstr>
      <vt:lpstr> (S3)</vt:lpstr>
      <vt:lpstr>(S4)</vt:lpstr>
      <vt:lpstr> (S5)</vt:lpstr>
      <vt:lpstr> (S6)</vt:lpstr>
      <vt:lpstr> (S7)</vt:lpstr>
      <vt:lpstr>' (S3)'!Print_Area</vt:lpstr>
      <vt:lpstr>' (S5)'!Print_Area</vt:lpstr>
      <vt:lpstr>' (S6)'!Print_Area</vt:lpstr>
      <vt:lpstr>' (S7)'!Print_Area</vt:lpstr>
      <vt:lpstr>'(S2)'!Print_Area</vt:lpstr>
      <vt:lpstr>'(S4)'!Print_Area</vt:lpstr>
      <vt:lpstr>' (S6)'!Print_Titles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JPZ</dc:creator>
  <cp:lastModifiedBy>FPL_User</cp:lastModifiedBy>
  <cp:lastPrinted>2016-03-28T20:54:17Z</cp:lastPrinted>
  <dcterms:created xsi:type="dcterms:W3CDTF">2016-02-01T13:18:33Z</dcterms:created>
  <dcterms:modified xsi:type="dcterms:W3CDTF">2016-04-13T15:55:17Z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