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88" windowWidth="19416" windowHeight="8412"/>
  </bookViews>
  <sheets>
    <sheet name="Clause_Income_Statement" sheetId="1" r:id="rId1"/>
    <sheet name="Clause_Income_Statement (2)" sheetId="3" r:id="rId2"/>
  </sheets>
  <definedNames>
    <definedName name="_xlnm.Print_Area" localSheetId="0">Clause_Income_Statement!$A$4:$K$154</definedName>
    <definedName name="_xlnm.Print_Titles" localSheetId="0">Clause_Income_Statement!$A:$A,Clause_Income_Statement!$4:$7</definedName>
    <definedName name="_xlnm.Print_Titles" localSheetId="1">'Clause_Income_Statement (2)'!#REF!,'Clause_Income_Statement (2)'!$1:$4</definedName>
  </definedNames>
  <calcPr calcId="145621"/>
</workbook>
</file>

<file path=xl/calcChain.xml><?xml version="1.0" encoding="utf-8"?>
<calcChain xmlns="http://schemas.openxmlformats.org/spreadsheetml/2006/main">
  <c r="S12" i="1" l="1"/>
  <c r="R31" i="1" l="1"/>
  <c r="U35" i="1" l="1"/>
  <c r="R30" i="1"/>
  <c r="U15" i="1" l="1"/>
  <c r="U14" i="1"/>
  <c r="U13" i="1"/>
  <c r="U12" i="1"/>
  <c r="U11" i="1"/>
  <c r="U10" i="1"/>
  <c r="V15" i="1"/>
  <c r="V14" i="1"/>
  <c r="V13" i="1"/>
  <c r="V12" i="1"/>
  <c r="V11" i="1"/>
  <c r="V10" i="1"/>
  <c r="Q35" i="1"/>
  <c r="W35" i="1" s="1"/>
  <c r="Q34" i="1"/>
  <c r="W34" i="1" s="1"/>
  <c r="Q33" i="1"/>
  <c r="W33" i="1" s="1"/>
  <c r="Q32" i="1"/>
  <c r="W32" i="1" s="1"/>
  <c r="Q31" i="1"/>
  <c r="W31" i="1" s="1"/>
  <c r="Q30" i="1"/>
  <c r="W30" i="1" s="1"/>
  <c r="Q28" i="1"/>
  <c r="Q27" i="1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R12" i="1" l="1"/>
  <c r="T15" i="1" l="1"/>
  <c r="T14" i="1"/>
  <c r="T13" i="1"/>
  <c r="T12" i="1"/>
  <c r="T11" i="1"/>
  <c r="T10" i="1"/>
  <c r="S15" i="1"/>
  <c r="S14" i="1"/>
  <c r="S13" i="1"/>
  <c r="S11" i="1"/>
  <c r="S10" i="1"/>
  <c r="R15" i="1"/>
  <c r="R14" i="1"/>
  <c r="R13" i="1"/>
  <c r="R11" i="1"/>
  <c r="R10" i="1"/>
  <c r="W13" i="1" l="1"/>
  <c r="W11" i="1"/>
  <c r="W15" i="1"/>
  <c r="W10" i="1"/>
  <c r="W14" i="1"/>
  <c r="W12" i="1"/>
</calcChain>
</file>

<file path=xl/sharedStrings.xml><?xml version="1.0" encoding="utf-8"?>
<sst xmlns="http://schemas.openxmlformats.org/spreadsheetml/2006/main" count="242" uniqueCount="196">
  <si>
    <t>Clause Income Statement</t>
  </si>
  <si>
    <t>Base</t>
  </si>
  <si>
    <t>Fuel</t>
  </si>
  <si>
    <t>Conservation</t>
  </si>
  <si>
    <t>Environmental</t>
  </si>
  <si>
    <t>Franchise</t>
  </si>
  <si>
    <t>Capacity</t>
  </si>
  <si>
    <t>Gross Receipts Tax</t>
  </si>
  <si>
    <t>Storm Recovery</t>
  </si>
  <si>
    <t>Total Clause</t>
  </si>
  <si>
    <t>Total</t>
  </si>
  <si>
    <t/>
  </si>
  <si>
    <t>Net Operating Income</t>
  </si>
  <si>
    <t>Operating Revenues</t>
  </si>
  <si>
    <t>Other Base Revenues</t>
  </si>
  <si>
    <t>450-Forfeited Discounts</t>
  </si>
  <si>
    <t>9450400: Forfeited Disc-Field Collections Charge</t>
  </si>
  <si>
    <t>9450500: Forfeited Disc-Late Pymt-Retail Accounts</t>
  </si>
  <si>
    <t>9456000: Other Electric Revenues</t>
  </si>
  <si>
    <t>9456145: Oth Elec Rev-Regulator Service</t>
  </si>
  <si>
    <t>9456211: Oth Elec Rev-Transm Srce Demand LTF</t>
  </si>
  <si>
    <t>9456212: Oth Elec Rev-Trans Serv Radial Line Ch</t>
  </si>
  <si>
    <t>9456213: Oth Elec Rev-Transm Srce Demand-STF &amp; NF</t>
  </si>
  <si>
    <t>9456221: Oth Elec Rev-Trans Scheduling-LTF</t>
  </si>
  <si>
    <t>9456222: Oth Elec Revenue-Reactive &amp; Voltage</t>
  </si>
  <si>
    <t>9456223: Oth Elec Rev-Trans Scheduling-STF &amp; NF</t>
  </si>
  <si>
    <t>9456224: Oth Elec Rev-AncillarySrvc-RegulationSrv</t>
  </si>
  <si>
    <t>9456249: Oth Elec Rev-Unreserved Use Penalty</t>
  </si>
  <si>
    <t>9456400: Oth Elec Rev-OUC/FMPA Use Chg Recov</t>
  </si>
  <si>
    <t>Sub-Total 450-Forfeited Discounts</t>
  </si>
  <si>
    <t>451-Miscellaneous Service Charges</t>
  </si>
  <si>
    <t>9451000: Misc Serv Revenues</t>
  </si>
  <si>
    <t>9451001: Misc Service Revs-Current Diversion Chrg</t>
  </si>
  <si>
    <t>9451002: Misc Service Revs-Initial Service Chrgs</t>
  </si>
  <si>
    <t>9451003: Misc Service Revs-Connection Service Chrg</t>
  </si>
  <si>
    <t>9451004: Misc Service Revs-Return Payment Chrgs</t>
  </si>
  <si>
    <t>9451005: Misc Service Revs-Reconnect Service Chrg</t>
  </si>
  <si>
    <t>9451100: Misc Serv Revenues-TempContr,Q Facil,Intercnt Pro</t>
  </si>
  <si>
    <t>Sub-Total 451-Miscellaneous Service Charges</t>
  </si>
  <si>
    <t>454-Rent From Electric Property</t>
  </si>
  <si>
    <t>9454000: Rent From Electric Property</t>
  </si>
  <si>
    <t>9454020: Rent From Electric Property-Affiliates</t>
  </si>
  <si>
    <t>9454100: Rent From Electric Property-Future Use Property</t>
  </si>
  <si>
    <t>9454200: Rent From Electric Property-Leased</t>
  </si>
  <si>
    <t>9454300: Rent From Electric Property- CATVAttachments</t>
  </si>
  <si>
    <t>9454400: Rent From Electric Property- Pole Attachments</t>
  </si>
  <si>
    <t>Sub-Total 454-Rent From Electric Property</t>
  </si>
  <si>
    <t>Sales For Resale-Non Clause Recoverable</t>
  </si>
  <si>
    <t>9447210: Sales For Resale-Non-Clause Recoverable</t>
  </si>
  <si>
    <t>Sub-Total Sales For Resale-Non Clause Recoverable</t>
  </si>
  <si>
    <t>Wholesale Base Revenue</t>
  </si>
  <si>
    <t>Other Elect Rev-Unbilled Rev-FERC</t>
  </si>
  <si>
    <t>9456930: Oth Elect Rev-Unbilled Rev-FERC</t>
  </si>
  <si>
    <t>Sub-Total Other Elect Rev-Unbilled Rev-FERC</t>
  </si>
  <si>
    <t>Sales for Resale A01 Base</t>
  </si>
  <si>
    <t>9447001: Sales for Resale-A01 Base</t>
  </si>
  <si>
    <t>9447x01: 9447x01</t>
  </si>
  <si>
    <t>Sub-Total Sales for Resale A01 Base</t>
  </si>
  <si>
    <t>Total Sales of Electricity</t>
  </si>
  <si>
    <t>447-Interchange Power Sales</t>
  </si>
  <si>
    <t>9447110: Sales for Resale-Recov Intchg Pwr A04Fuel</t>
  </si>
  <si>
    <t>9447116: Sales for Resale-Non-Broker Sls A04 Fuel</t>
  </si>
  <si>
    <t>9447120: Sales For Resale-Capac Revs A05 Capacity</t>
  </si>
  <si>
    <t>9447122: Sales For Resale-EstTransmisSrvc-A05 Capac</t>
  </si>
  <si>
    <t>9447123: Sales For Resale-TransmSrvcContra-A05Capac</t>
  </si>
  <si>
    <t>9447124: Sales For Resale-Transmis Srvc-A05 Capac</t>
  </si>
  <si>
    <t>9447125: Sales For Resale-SchSysCntrl Disp A05Capac</t>
  </si>
  <si>
    <t>9447126: Sales For Resale-React&amp;Volt Cntrl A05Capac</t>
  </si>
  <si>
    <t>Sub-Total 447-Interchange Power Sales</t>
  </si>
  <si>
    <t>Sales of Electricity</t>
  </si>
  <si>
    <t>9440001: Residential Sales-A01 Base</t>
  </si>
  <si>
    <t>9440002: Residential Sales-A02 Conservation</t>
  </si>
  <si>
    <t>9440003: Residential Sales-A03 Storm Recovery</t>
  </si>
  <si>
    <t>9440004: Residential Sales-A04 Fuel</t>
  </si>
  <si>
    <t>9440005: Residential Sales-A05 Capacity</t>
  </si>
  <si>
    <t>9440008: Residential Sales-A08 Environmental</t>
  </si>
  <si>
    <t>9440014: Residential Sales-A14 Gross Receipts Tax</t>
  </si>
  <si>
    <t>9440015: Residential Sales-A15 Franchise Tax</t>
  </si>
  <si>
    <t>9440300: Residential Sales-A02Conserv-Load Control Credits</t>
  </si>
  <si>
    <t>9442101: Commercial Sales-A01 Base</t>
  </si>
  <si>
    <t>9442102: Commercial Sales-A02 Conservation</t>
  </si>
  <si>
    <t>9442103: Commercial Sales-A03 Storm Recovery</t>
  </si>
  <si>
    <t>9442104: Commercial Sales-A04 Fuel</t>
  </si>
  <si>
    <t>9442105: Commercial Sales-A05 Capacity</t>
  </si>
  <si>
    <t>9442108: Commercial Sales-A08 Environmental</t>
  </si>
  <si>
    <t>9442114: Commercial Sales-A14 Gross Receipts Tax</t>
  </si>
  <si>
    <t>9442115: Commerc Pub Auth Sales-A15 Franchise Tax</t>
  </si>
  <si>
    <t>9442201: Industrial Sales-A01 Base</t>
  </si>
  <si>
    <t>9442202: Industrial Sales-A02 Conservation</t>
  </si>
  <si>
    <t>9442203: Industrial Sales-A03 Storm Recovery</t>
  </si>
  <si>
    <t>9442204: Industrial Sales-A04 Fuel</t>
  </si>
  <si>
    <t>9442205: Industrial Sales-A05 Capacity</t>
  </si>
  <si>
    <t>9442208: Industrial Sale-A08 Environmental</t>
  </si>
  <si>
    <t>9442214: Industrial Sales-A14 Gross Receipts Tax</t>
  </si>
  <si>
    <t>9442215: Industrial Sales-A15 FranchiseTax</t>
  </si>
  <si>
    <t>9442300: Comm &amp; Industr Sales-Recv Incent-A02 Consv</t>
  </si>
  <si>
    <t>9442330: Comm &amp; Industr Sales-CILC Offset</t>
  </si>
  <si>
    <t>9442340: Comm &amp; IndustSales-C/I Dem Red Inc A02 Cons</t>
  </si>
  <si>
    <t>9442360: Comm &amp; Indust Sales-C/I Dem Red Inc</t>
  </si>
  <si>
    <t>9444001: Public Str &amp; Hwy Lighting-A01 Base</t>
  </si>
  <si>
    <t>9444002: Public Str &amp; Hwy Lighting-A02 Conservatn</t>
  </si>
  <si>
    <t>9444003: Public Str &amp; Hwy Lighting-A03 Storm Recov</t>
  </si>
  <si>
    <t>9444004: Public Str &amp; Hwy Lighting-A04 Fuel</t>
  </si>
  <si>
    <t>9444005: Public Str &amp; Hwy Lighting-A05 Capacity</t>
  </si>
  <si>
    <t>9444008: Public Str &amp; Hwy Lighting-A08Environment</t>
  </si>
  <si>
    <t>9444014: Public Str &amp; Hwy Lighting-A14 Gross RcptsTax</t>
  </si>
  <si>
    <t>9444015: Public Str &amp; Hwy Lighting-A15 Franch Tax</t>
  </si>
  <si>
    <t>9445001: Oth Sales to Public Auth-A01 Base</t>
  </si>
  <si>
    <t>9445002: Oth Sales to Public Auth-A02 Conservatn</t>
  </si>
  <si>
    <t>9445003: Oth Sales to Public Auth-A03 Storm Recov</t>
  </si>
  <si>
    <t>9445004: Oth Sales to Public Auth-A04 Fuel</t>
  </si>
  <si>
    <t>9445005: Oth Sales to Public Auth-A05 Capacity</t>
  </si>
  <si>
    <t>9445008: Oth Sales to Public Auth-A08 Environment</t>
  </si>
  <si>
    <t>9445014: Oth Sales to Pub Auth-A14 Gross RcptsTax</t>
  </si>
  <si>
    <t>9445015: Oth Sales to Public Auth-A15 Franch Tax</t>
  </si>
  <si>
    <t>9446001: Sales to RR/Railways-A01 Base</t>
  </si>
  <si>
    <t>9446002: Sales to RR/Railways-A02 Conservation</t>
  </si>
  <si>
    <t>9446003: Sales to RR/Railways-A03 Storm Recovery</t>
  </si>
  <si>
    <t>9446004: Sales to RR/Railways-A04 Fuel</t>
  </si>
  <si>
    <t>9446005: Sales to RR/Railways-A05 Capacity</t>
  </si>
  <si>
    <t>9446008: Sales to RR/Railways-A08 Envrionmental</t>
  </si>
  <si>
    <t>9446014: Sales to RR/Railways-A14 Gross RcptsTax</t>
  </si>
  <si>
    <t>9446015: Sales to RR/Railways-A15 Franchise Tax</t>
  </si>
  <si>
    <t>9447004: Sales for Resale-A04 Fuel</t>
  </si>
  <si>
    <t>9447010: Sales for Resale-Other Long Term</t>
  </si>
  <si>
    <t>Sub-Total Sales of Electricity</t>
  </si>
  <si>
    <t>Other Operating Revenues</t>
  </si>
  <si>
    <t>456-Deferred Revenues</t>
  </si>
  <si>
    <t>9456943: Other Electric Rev-Defrd SWAPC CPRC-A05 Capacity</t>
  </si>
  <si>
    <t>9456944: Oth Elect Rev-Defrd Rev-OverRec-A05Capac</t>
  </si>
  <si>
    <t>9456970: Oth Elect Rev-Deferred Revs-A02Consv</t>
  </si>
  <si>
    <t>9456980: Oth Elect Rev-Fuel Rev Defer-FERC A04Fuel</t>
  </si>
  <si>
    <t>9456983: Oth Elect Rev-Deferred-A08  Environ</t>
  </si>
  <si>
    <t>9456984: Oth Elect Rev-Fuel Rev - GPIF A04 Fuel</t>
  </si>
  <si>
    <t>9456990: Oth Elect Rev-Over Recov Fuel-FPSC A04Fuel</t>
  </si>
  <si>
    <t>Sub-Total 456-Deferred Revenues</t>
  </si>
  <si>
    <t>456-Other Misc Serv &amp; Elec Revnues</t>
  </si>
  <si>
    <t>9456225: Oth Elec Rev-Energy Imbal Serv A04 Fuel</t>
  </si>
  <si>
    <t>9456230: Oth Elec Rev-Engy Imbal Pen Rev-A04 Fuel</t>
  </si>
  <si>
    <t>9456231: Oth Elec Rev-Engy Imbal Pen Ref-A04 Fuel</t>
  </si>
  <si>
    <t>9456232: Oth Elec Rev-Unreserved Use Penalty Revs</t>
  </si>
  <si>
    <t>Sub-Total 456-Other Misc Serv &amp; Elec Revnues</t>
  </si>
  <si>
    <t>456-Unbilled Revenues</t>
  </si>
  <si>
    <t>9456920: Oth Elect Rev-Unbilled Rev-FPSC</t>
  </si>
  <si>
    <t>Sub-Total 456-Unbilled Revenues</t>
  </si>
  <si>
    <t>Per Books</t>
  </si>
  <si>
    <t>Fuel Adjustments</t>
  </si>
  <si>
    <t>Conservation Adjustments</t>
  </si>
  <si>
    <t>Franchise Fee Adjustments</t>
  </si>
  <si>
    <t>Other (ECRC, CPRC &amp; Storm Charge) Adjustments</t>
  </si>
  <si>
    <t>Other (GRT &amp; Interchg) Adjustments</t>
  </si>
  <si>
    <t>2</t>
  </si>
  <si>
    <t>440   Residential Sales</t>
  </si>
  <si>
    <t>3</t>
  </si>
  <si>
    <t>442   Commercial Sales</t>
  </si>
  <si>
    <t>4</t>
  </si>
  <si>
    <t>442   Industrial Sales</t>
  </si>
  <si>
    <t>5</t>
  </si>
  <si>
    <t>444   Public Street &amp; Highway Lighting</t>
  </si>
  <si>
    <t>6</t>
  </si>
  <si>
    <t>445   Other Sales to Public Authorities</t>
  </si>
  <si>
    <t>7</t>
  </si>
  <si>
    <t>446   Sales to Railroads &amp; Railways</t>
  </si>
  <si>
    <t>9</t>
  </si>
  <si>
    <t>447   Sales for Resale</t>
  </si>
  <si>
    <t>450   Field Collection Late Payment Charges</t>
  </si>
  <si>
    <t>451   Misc. Svc. Revenue - Initial Connection</t>
  </si>
  <si>
    <t>451   Misc. Svc. Revenue - Reconnect after Non-Pay</t>
  </si>
  <si>
    <t>451   Misc. Svc. Revenue - Connect/Disconnect</t>
  </si>
  <si>
    <t>451   Misc. Svc. Revenue - Returned Customer Checks</t>
  </si>
  <si>
    <t>451   Misc. Svc. Revenue - Current Diversion Penalty</t>
  </si>
  <si>
    <t>451   Misc. Svc. Revenue - Other Billings</t>
  </si>
  <si>
    <t>451   Misc. Svc. Revenue - Reimbursements - Other</t>
  </si>
  <si>
    <t>454   Rent from Electric Property - General</t>
  </si>
  <si>
    <t>454   Rent from Electric Property - Future Use / Plt in Ser</t>
  </si>
  <si>
    <t>454   Rent from Electric Property - Pole Attachments</t>
  </si>
  <si>
    <t>456   Oth Electric Rev.  -  Transmission</t>
  </si>
  <si>
    <t>P2/1</t>
  </si>
  <si>
    <t>456   Oth Electric Rev.  -  Miscellaneous</t>
  </si>
  <si>
    <t>P2/2</t>
  </si>
  <si>
    <t>456   Oth Electric Rev. - Deferred Conservation Revenues</t>
  </si>
  <si>
    <t>P2/3</t>
  </si>
  <si>
    <t>456   Oth Electric Rev.  -  Deferred ECRC Revenues</t>
  </si>
  <si>
    <t>P2/4</t>
  </si>
  <si>
    <t>456   Oth Electric Rev.  -  Unbilled Revenue</t>
  </si>
  <si>
    <t>P2/5</t>
  </si>
  <si>
    <t>P2/6</t>
  </si>
  <si>
    <t>456 Oth Electric Rev. - Deferred Capacity Revenues</t>
  </si>
  <si>
    <t>Total Adjusted</t>
  </si>
  <si>
    <t>Account No./Account Title</t>
  </si>
  <si>
    <t>Line No.</t>
  </si>
  <si>
    <t>FPLM: 2016 Rate Case v3</t>
  </si>
  <si>
    <t>2018</t>
  </si>
  <si>
    <t>OPC 010890</t>
  </si>
  <si>
    <t>FPL RC-16</t>
  </si>
  <si>
    <t>OPC 010891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</si>
</sst>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2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6BA8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5"/>
    </xf>
    <xf numFmtId="0" fontId="11" fillId="0" borderId="0" xfId="0" applyFont="1" applyAlignment="1">
      <alignment horizontal="left" indent="6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3"/>
    </xf>
    <xf numFmtId="164" fontId="14" fillId="0" borderId="2" xfId="0" applyNumberFormat="1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indent="1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indent="1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left" indent="1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left" indent="1"/>
    </xf>
    <xf numFmtId="0" fontId="16" fillId="7" borderId="0" xfId="0" applyFont="1" applyFill="1" applyAlignment="1">
      <alignment horizontal="center"/>
    </xf>
    <xf numFmtId="0" fontId="16" fillId="7" borderId="0" xfId="0" applyFont="1" applyFill="1" applyAlignment="1">
      <alignment horizontal="left" indent="1"/>
    </xf>
    <xf numFmtId="0" fontId="16" fillId="8" borderId="0" xfId="0" applyFont="1" applyFill="1" applyAlignment="1">
      <alignment horizontal="center"/>
    </xf>
    <xf numFmtId="0" fontId="16" fillId="8" borderId="0" xfId="0" applyFont="1" applyFill="1" applyAlignment="1">
      <alignment horizontal="left" indent="1"/>
    </xf>
    <xf numFmtId="0" fontId="0" fillId="0" borderId="0" xfId="0" applyFill="1"/>
    <xf numFmtId="0" fontId="16" fillId="9" borderId="0" xfId="0" applyFont="1" applyFill="1" applyAlignment="1">
      <alignment horizontal="center"/>
    </xf>
    <xf numFmtId="0" fontId="16" fillId="9" borderId="0" xfId="0" applyFont="1" applyFill="1" applyAlignment="1">
      <alignment horizontal="left" indent="1"/>
    </xf>
    <xf numFmtId="0" fontId="16" fillId="10" borderId="0" xfId="0" applyFont="1" applyFill="1" applyAlignment="1">
      <alignment horizontal="center"/>
    </xf>
    <xf numFmtId="0" fontId="16" fillId="10" borderId="0" xfId="0" applyFont="1" applyFill="1" applyAlignment="1">
      <alignment horizontal="left" indent="1"/>
    </xf>
    <xf numFmtId="0" fontId="16" fillId="11" borderId="0" xfId="0" applyFont="1" applyFill="1" applyAlignment="1">
      <alignment horizontal="left" indent="1"/>
    </xf>
    <xf numFmtId="0" fontId="16" fillId="12" borderId="0" xfId="0" applyFont="1" applyFill="1" applyAlignment="1">
      <alignment horizontal="center"/>
    </xf>
    <xf numFmtId="0" fontId="16" fillId="12" borderId="0" xfId="0" applyFont="1" applyFill="1" applyAlignment="1">
      <alignment horizontal="left" indent="1"/>
    </xf>
    <xf numFmtId="0" fontId="16" fillId="13" borderId="0" xfId="0" applyFont="1" applyFill="1" applyAlignment="1">
      <alignment horizontal="center"/>
    </xf>
    <xf numFmtId="0" fontId="16" fillId="13" borderId="0" xfId="0" applyFont="1" applyFill="1" applyAlignment="1">
      <alignment horizontal="left" indent="1"/>
    </xf>
    <xf numFmtId="0" fontId="16" fillId="14" borderId="0" xfId="0" applyFont="1" applyFill="1" applyAlignment="1">
      <alignment horizontal="center"/>
    </xf>
    <xf numFmtId="0" fontId="16" fillId="14" borderId="0" xfId="0" applyFont="1" applyFill="1" applyAlignment="1">
      <alignment horizontal="left" indent="1"/>
    </xf>
    <xf numFmtId="0" fontId="16" fillId="15" borderId="0" xfId="0" applyFont="1" applyFill="1" applyAlignment="1">
      <alignment horizontal="center"/>
    </xf>
    <xf numFmtId="0" fontId="16" fillId="15" borderId="0" xfId="0" applyFont="1" applyFill="1" applyAlignment="1">
      <alignment horizontal="left" indent="1"/>
    </xf>
    <xf numFmtId="0" fontId="16" fillId="16" borderId="0" xfId="0" applyFont="1" applyFill="1" applyAlignment="1">
      <alignment horizontal="center"/>
    </xf>
    <xf numFmtId="0" fontId="16" fillId="16" borderId="0" xfId="0" applyFont="1" applyFill="1" applyAlignment="1">
      <alignment horizontal="left" indent="1"/>
    </xf>
    <xf numFmtId="37" fontId="0" fillId="0" borderId="0" xfId="0" applyNumberFormat="1"/>
    <xf numFmtId="164" fontId="0" fillId="0" borderId="0" xfId="0" applyNumberFormat="1"/>
    <xf numFmtId="0" fontId="10" fillId="3" borderId="0" xfId="0" applyFont="1" applyFill="1" applyAlignment="1">
      <alignment horizontal="left" indent="6"/>
    </xf>
    <xf numFmtId="0" fontId="10" fillId="2" borderId="0" xfId="0" applyFont="1" applyFill="1" applyAlignment="1">
      <alignment horizontal="left" indent="6"/>
    </xf>
    <xf numFmtId="0" fontId="10" fillId="4" borderId="0" xfId="0" applyFont="1" applyFill="1" applyAlignment="1">
      <alignment horizontal="left" indent="6"/>
    </xf>
    <xf numFmtId="0" fontId="10" fillId="17" borderId="0" xfId="0" applyFont="1" applyFill="1" applyAlignment="1">
      <alignment horizontal="left" indent="6"/>
    </xf>
    <xf numFmtId="0" fontId="10" fillId="13" borderId="0" xfId="0" applyFont="1" applyFill="1" applyAlignment="1">
      <alignment horizontal="left" indent="6"/>
    </xf>
    <xf numFmtId="0" fontId="10" fillId="5" borderId="0" xfId="0" applyFont="1" applyFill="1" applyAlignment="1">
      <alignment horizontal="left" indent="6"/>
    </xf>
    <xf numFmtId="0" fontId="10" fillId="7" borderId="0" xfId="0" applyFont="1" applyFill="1" applyAlignment="1">
      <alignment horizontal="left" indent="6"/>
    </xf>
    <xf numFmtId="164" fontId="16" fillId="6" borderId="0" xfId="0" applyNumberFormat="1" applyFont="1" applyFill="1" applyAlignment="1">
      <alignment horizontal="left" indent="6"/>
    </xf>
    <xf numFmtId="0" fontId="10" fillId="8" borderId="0" xfId="0" applyFont="1" applyFill="1" applyAlignment="1">
      <alignment horizontal="left" indent="6"/>
    </xf>
    <xf numFmtId="0" fontId="10" fillId="18" borderId="0" xfId="0" applyFont="1" applyFill="1" applyAlignment="1">
      <alignment horizontal="left" indent="6"/>
    </xf>
    <xf numFmtId="0" fontId="10" fillId="12" borderId="0" xfId="0" applyFont="1" applyFill="1" applyAlignment="1">
      <alignment horizontal="left" indent="6"/>
    </xf>
    <xf numFmtId="0" fontId="16" fillId="14" borderId="0" xfId="0" applyFont="1" applyFill="1" applyAlignment="1">
      <alignment horizontal="left" indent="6"/>
    </xf>
    <xf numFmtId="0" fontId="10" fillId="16" borderId="0" xfId="0" applyFont="1" applyFill="1" applyAlignment="1">
      <alignment horizontal="left" indent="6"/>
    </xf>
    <xf numFmtId="0" fontId="16" fillId="15" borderId="0" xfId="0" applyFont="1" applyFill="1" applyAlignment="1">
      <alignment horizontal="left" indent="5"/>
    </xf>
    <xf numFmtId="0" fontId="10" fillId="19" borderId="0" xfId="0" applyFont="1" applyFill="1" applyAlignment="1">
      <alignment horizontal="left" indent="6"/>
    </xf>
    <xf numFmtId="0" fontId="10" fillId="9" borderId="0" xfId="0" applyFont="1" applyFill="1" applyAlignment="1">
      <alignment horizontal="left" indent="6"/>
    </xf>
    <xf numFmtId="0" fontId="16" fillId="18" borderId="0" xfId="0" applyFont="1" applyFill="1" applyAlignment="1">
      <alignment horizontal="center"/>
    </xf>
    <xf numFmtId="0" fontId="16" fillId="18" borderId="0" xfId="0" applyFont="1" applyFill="1" applyAlignment="1">
      <alignment horizontal="left" indent="1"/>
    </xf>
    <xf numFmtId="0" fontId="10" fillId="11" borderId="0" xfId="0" applyFont="1" applyFill="1" applyAlignment="1">
      <alignment horizontal="left" indent="6"/>
    </xf>
    <xf numFmtId="0" fontId="10" fillId="10" borderId="0" xfId="0" applyFont="1" applyFill="1" applyAlignment="1">
      <alignment horizontal="left" indent="6"/>
    </xf>
    <xf numFmtId="0" fontId="16" fillId="19" borderId="0" xfId="0" applyFont="1" applyFill="1" applyAlignment="1">
      <alignment horizontal="center"/>
    </xf>
    <xf numFmtId="0" fontId="16" fillId="19" borderId="0" xfId="0" applyFont="1" applyFill="1" applyAlignment="1">
      <alignment horizontal="left" indent="1"/>
    </xf>
    <xf numFmtId="164" fontId="16" fillId="11" borderId="0" xfId="0" applyNumberFormat="1" applyFon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17" fillId="17" borderId="0" xfId="0" applyFont="1" applyFill="1" applyAlignment="1">
      <alignment horizontal="center"/>
    </xf>
    <xf numFmtId="0" fontId="17" fillId="17" borderId="0" xfId="0" applyFont="1" applyFill="1" applyAlignment="1">
      <alignment horizontal="left" indent="1"/>
    </xf>
    <xf numFmtId="164" fontId="17" fillId="17" borderId="0" xfId="0" applyNumberFormat="1" applyFont="1" applyFill="1" applyAlignment="1">
      <alignment horizontal="right"/>
    </xf>
    <xf numFmtId="164" fontId="18" fillId="2" borderId="0" xfId="0" applyNumberFormat="1" applyFont="1" applyFill="1"/>
    <xf numFmtId="37" fontId="18" fillId="2" borderId="0" xfId="0" applyNumberFormat="1" applyFont="1" applyFill="1"/>
    <xf numFmtId="164" fontId="18" fillId="3" borderId="0" xfId="0" applyNumberFormat="1" applyFont="1" applyFill="1"/>
    <xf numFmtId="37" fontId="18" fillId="3" borderId="0" xfId="0" applyNumberFormat="1" applyFont="1" applyFill="1"/>
    <xf numFmtId="164" fontId="18" fillId="4" borderId="0" xfId="0" applyNumberFormat="1" applyFont="1" applyFill="1"/>
    <xf numFmtId="37" fontId="18" fillId="4" borderId="0" xfId="0" applyNumberFormat="1" applyFont="1" applyFill="1"/>
    <xf numFmtId="164" fontId="18" fillId="5" borderId="0" xfId="0" applyNumberFormat="1" applyFont="1" applyFill="1"/>
    <xf numFmtId="37" fontId="18" fillId="5" borderId="0" xfId="0" applyNumberFormat="1" applyFont="1" applyFill="1"/>
    <xf numFmtId="164" fontId="18" fillId="6" borderId="0" xfId="0" applyNumberFormat="1" applyFont="1" applyFill="1"/>
    <xf numFmtId="37" fontId="18" fillId="6" borderId="0" xfId="0" applyNumberFormat="1" applyFont="1" applyFill="1"/>
    <xf numFmtId="164" fontId="18" fillId="7" borderId="0" xfId="0" applyNumberFormat="1" applyFont="1" applyFill="1"/>
    <xf numFmtId="37" fontId="18" fillId="7" borderId="0" xfId="0" applyNumberFormat="1" applyFont="1" applyFill="1"/>
    <xf numFmtId="164" fontId="18" fillId="8" borderId="0" xfId="0" applyNumberFormat="1" applyFont="1" applyFill="1"/>
    <xf numFmtId="37" fontId="18" fillId="8" borderId="0" xfId="0" applyNumberFormat="1" applyFont="1" applyFill="1"/>
    <xf numFmtId="0" fontId="18" fillId="0" borderId="0" xfId="0" applyFont="1" applyFill="1"/>
    <xf numFmtId="0" fontId="18" fillId="0" borderId="0" xfId="0" applyFont="1"/>
    <xf numFmtId="37" fontId="18" fillId="0" borderId="0" xfId="0" applyNumberFormat="1" applyFont="1"/>
    <xf numFmtId="164" fontId="18" fillId="0" borderId="0" xfId="0" applyNumberFormat="1" applyFont="1"/>
    <xf numFmtId="164" fontId="18" fillId="9" borderId="0" xfId="0" applyNumberFormat="1" applyFont="1" applyFill="1"/>
    <xf numFmtId="37" fontId="18" fillId="9" borderId="0" xfId="0" applyNumberFormat="1" applyFont="1" applyFill="1"/>
    <xf numFmtId="164" fontId="18" fillId="10" borderId="0" xfId="0" applyNumberFormat="1" applyFont="1" applyFill="1"/>
    <xf numFmtId="37" fontId="18" fillId="10" borderId="0" xfId="0" applyNumberFormat="1" applyFont="1" applyFill="1"/>
    <xf numFmtId="164" fontId="18" fillId="11" borderId="0" xfId="0" applyNumberFormat="1" applyFont="1" applyFill="1"/>
    <xf numFmtId="37" fontId="18" fillId="11" borderId="0" xfId="0" applyNumberFormat="1" applyFont="1" applyFill="1"/>
    <xf numFmtId="164" fontId="18" fillId="12" borderId="0" xfId="0" applyNumberFormat="1" applyFont="1" applyFill="1"/>
    <xf numFmtId="37" fontId="18" fillId="12" borderId="0" xfId="0" applyNumberFormat="1" applyFont="1" applyFill="1"/>
    <xf numFmtId="164" fontId="18" fillId="19" borderId="0" xfId="0" applyNumberFormat="1" applyFont="1" applyFill="1"/>
    <xf numFmtId="37" fontId="18" fillId="19" borderId="0" xfId="0" applyNumberFormat="1" applyFont="1" applyFill="1"/>
    <xf numFmtId="164" fontId="18" fillId="13" borderId="0" xfId="0" applyNumberFormat="1" applyFont="1" applyFill="1"/>
    <xf numFmtId="37" fontId="18" fillId="13" borderId="0" xfId="0" applyNumberFormat="1" applyFont="1" applyFill="1"/>
    <xf numFmtId="164" fontId="18" fillId="18" borderId="0" xfId="0" applyNumberFormat="1" applyFont="1" applyFill="1"/>
    <xf numFmtId="37" fontId="18" fillId="18" borderId="0" xfId="0" applyNumberFormat="1" applyFont="1" applyFill="1"/>
    <xf numFmtId="164" fontId="18" fillId="14" borderId="0" xfId="0" applyNumberFormat="1" applyFont="1" applyFill="1"/>
    <xf numFmtId="0" fontId="18" fillId="14" borderId="0" xfId="0" applyFont="1" applyFill="1"/>
    <xf numFmtId="164" fontId="18" fillId="15" borderId="0" xfId="0" applyNumberFormat="1" applyFont="1" applyFill="1"/>
    <xf numFmtId="0" fontId="18" fillId="15" borderId="0" xfId="0" applyFont="1" applyFill="1"/>
    <xf numFmtId="164" fontId="18" fillId="16" borderId="0" xfId="0" applyNumberFormat="1" applyFont="1" applyFill="1"/>
    <xf numFmtId="37" fontId="4" fillId="9" borderId="0" xfId="0" applyNumberFormat="1" applyFont="1" applyFill="1" applyAlignment="1">
      <alignment horizontal="right"/>
    </xf>
    <xf numFmtId="37" fontId="4" fillId="18" borderId="0" xfId="0" applyNumberFormat="1" applyFont="1" applyFill="1" applyAlignment="1">
      <alignment horizontal="right"/>
    </xf>
    <xf numFmtId="37" fontId="4" fillId="13" borderId="0" xfId="0" applyNumberFormat="1" applyFont="1" applyFill="1" applyAlignment="1">
      <alignment horizontal="right"/>
    </xf>
    <xf numFmtId="37" fontId="12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10" borderId="0" xfId="0" applyNumberFormat="1" applyFont="1" applyFill="1" applyAlignment="1">
      <alignment horizontal="right"/>
    </xf>
    <xf numFmtId="37" fontId="4" fillId="11" borderId="0" xfId="0" applyNumberFormat="1" applyFont="1" applyFill="1" applyAlignment="1">
      <alignment horizontal="right"/>
    </xf>
    <xf numFmtId="37" fontId="4" fillId="12" borderId="0" xfId="0" applyNumberFormat="1" applyFont="1" applyFill="1" applyAlignment="1">
      <alignment horizontal="right"/>
    </xf>
    <xf numFmtId="37" fontId="4" fillId="19" borderId="0" xfId="0" applyNumberFormat="1" applyFont="1" applyFill="1" applyAlignment="1">
      <alignment horizontal="right"/>
    </xf>
    <xf numFmtId="37" fontId="4" fillId="16" borderId="0" xfId="0" applyNumberFormat="1" applyFont="1" applyFill="1" applyAlignment="1">
      <alignment horizontal="right"/>
    </xf>
    <xf numFmtId="37" fontId="4" fillId="8" borderId="0" xfId="0" applyNumberFormat="1" applyFont="1" applyFill="1" applyAlignment="1">
      <alignment horizontal="right"/>
    </xf>
    <xf numFmtId="37" fontId="4" fillId="2" borderId="0" xfId="0" applyNumberFormat="1" applyFont="1" applyFill="1" applyAlignment="1">
      <alignment horizontal="right"/>
    </xf>
    <xf numFmtId="37" fontId="4" fillId="3" borderId="0" xfId="0" applyNumberFormat="1" applyFont="1" applyFill="1" applyAlignment="1">
      <alignment horizontal="right"/>
    </xf>
    <xf numFmtId="37" fontId="4" fillId="4" borderId="0" xfId="0" applyNumberFormat="1" applyFont="1" applyFill="1" applyAlignment="1">
      <alignment horizontal="right"/>
    </xf>
    <xf numFmtId="37" fontId="4" fillId="5" borderId="0" xfId="0" applyNumberFormat="1" applyFont="1" applyFill="1" applyAlignment="1">
      <alignment horizontal="right"/>
    </xf>
    <xf numFmtId="37" fontId="16" fillId="6" borderId="0" xfId="0" applyNumberFormat="1" applyFont="1" applyFill="1" applyAlignment="1">
      <alignment horizontal="right"/>
    </xf>
    <xf numFmtId="37" fontId="4" fillId="7" borderId="0" xfId="0" applyNumberFormat="1" applyFont="1" applyFill="1" applyAlignment="1">
      <alignment horizontal="right"/>
    </xf>
    <xf numFmtId="37" fontId="4" fillId="17" borderId="0" xfId="0" applyNumberFormat="1" applyFont="1" applyFill="1" applyAlignment="1">
      <alignment horizontal="right"/>
    </xf>
    <xf numFmtId="37" fontId="16" fillId="14" borderId="0" xfId="0" applyNumberFormat="1" applyFont="1" applyFill="1" applyAlignment="1">
      <alignment horizontal="right"/>
    </xf>
    <xf numFmtId="37" fontId="16" fillId="15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/>
    <xf numFmtId="0" fontId="19" fillId="0" borderId="0" xfId="0" applyFont="1"/>
    <xf numFmtId="0" fontId="19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4"/>
  <sheetViews>
    <sheetView showGridLines="0" showZeros="0" tabSelected="1" zoomScale="55" zoomScaleNormal="55" workbookViewId="0">
      <pane xSplit="1" ySplit="7" topLeftCell="I8" activePane="bottomRight" state="frozen"/>
      <selection pane="topRight"/>
      <selection pane="bottomLeft"/>
      <selection pane="bottomRight" activeCell="A3" sqref="A1:XFD3"/>
    </sheetView>
  </sheetViews>
  <sheetFormatPr defaultRowHeight="14.4" x14ac:dyDescent="0.3"/>
  <cols>
    <col min="1" max="1" width="63.33203125" bestFit="1" customWidth="1"/>
    <col min="2" max="11" width="15.6640625" customWidth="1"/>
    <col min="12" max="12" width="10.6640625" bestFit="1" customWidth="1"/>
    <col min="15" max="15" width="8.88671875" style="30"/>
    <col min="16" max="16" width="50.33203125" style="30" bestFit="1" customWidth="1"/>
    <col min="17" max="17" width="16.6640625" customWidth="1"/>
    <col min="18" max="18" width="18" customWidth="1"/>
    <col min="19" max="19" width="17.88671875" customWidth="1"/>
    <col min="20" max="23" width="21.109375" customWidth="1"/>
  </cols>
  <sheetData>
    <row r="1" spans="1:23" s="135" customFormat="1" x14ac:dyDescent="0.3">
      <c r="A1" s="135" t="s">
        <v>193</v>
      </c>
      <c r="O1" s="136"/>
      <c r="P1" s="136"/>
    </row>
    <row r="2" spans="1:23" s="135" customFormat="1" x14ac:dyDescent="0.3">
      <c r="A2" s="135" t="s">
        <v>194</v>
      </c>
      <c r="O2" s="136"/>
      <c r="P2" s="136"/>
    </row>
    <row r="3" spans="1:23" s="135" customFormat="1" x14ac:dyDescent="0.3">
      <c r="O3" s="136"/>
      <c r="P3" s="136"/>
    </row>
    <row r="4" spans="1:23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3" x14ac:dyDescent="0.3">
      <c r="A5" s="2" t="s">
        <v>191</v>
      </c>
    </row>
    <row r="6" spans="1:23" ht="15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23" ht="45" customHeight="1" thickBot="1" x14ac:dyDescent="0.3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Q7" s="15" t="s">
        <v>145</v>
      </c>
      <c r="R7" s="15" t="s">
        <v>146</v>
      </c>
      <c r="S7" s="15" t="s">
        <v>147</v>
      </c>
      <c r="T7" s="15" t="s">
        <v>148</v>
      </c>
      <c r="U7" s="15" t="s">
        <v>149</v>
      </c>
      <c r="V7" s="15" t="s">
        <v>150</v>
      </c>
      <c r="W7" s="15" t="s">
        <v>188</v>
      </c>
    </row>
    <row r="8" spans="1:23" x14ac:dyDescent="0.3">
      <c r="A8" s="4" t="s">
        <v>192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23" x14ac:dyDescent="0.3">
      <c r="A9" s="6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23" x14ac:dyDescent="0.3">
      <c r="A10" s="7" t="s">
        <v>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O10" s="16" t="s">
        <v>151</v>
      </c>
      <c r="P10" s="17" t="s">
        <v>152</v>
      </c>
      <c r="Q10" s="76">
        <f>SUM(K75:K83)</f>
        <v>6106146.0097193532</v>
      </c>
      <c r="R10" s="77">
        <f>-SUM(C75:C83)</f>
        <v>-1775275.9216102378</v>
      </c>
      <c r="S10" s="77">
        <f>-SUM(D75:D83)</f>
        <v>-50725.581059518969</v>
      </c>
      <c r="T10" s="77">
        <f>-SUM(F75:F83)</f>
        <v>-272059.96332833054</v>
      </c>
      <c r="U10" s="77">
        <f>-SUM(E75:E83,G75:G83,I75:I83)</f>
        <v>-326287.63594362274</v>
      </c>
      <c r="V10" s="77">
        <f>-SUM(H75:H83)</f>
        <v>-146436.6937946612</v>
      </c>
      <c r="W10" s="77">
        <f>SUM(Q10:V10)</f>
        <v>3535360.2139829812</v>
      </c>
    </row>
    <row r="11" spans="1:23" x14ac:dyDescent="0.3">
      <c r="A11" s="8" t="s">
        <v>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O11" s="18" t="s">
        <v>153</v>
      </c>
      <c r="P11" s="19" t="s">
        <v>154</v>
      </c>
      <c r="Q11" s="78">
        <f>SUM(K84:K91)</f>
        <v>4078067.8319914467</v>
      </c>
      <c r="R11" s="79">
        <f>-SUM(C84:C91)</f>
        <v>-1439395.679800556</v>
      </c>
      <c r="S11" s="79">
        <f>-SUM(D84:D91)</f>
        <v>-77425.081094544177</v>
      </c>
      <c r="T11" s="79">
        <f>-SUM(F84:F91)</f>
        <v>-189462.28423266212</v>
      </c>
      <c r="U11" s="79">
        <f>-SUM(G84:G91,E84:E91,I84:I91)</f>
        <v>-264554.37593249819</v>
      </c>
      <c r="V11" s="79">
        <f>-SUM(H84:H91)</f>
        <v>-97215.138693969639</v>
      </c>
      <c r="W11" s="79">
        <f t="shared" ref="W11:W15" si="0">SUM(Q11:V11)</f>
        <v>2010015.2722372161</v>
      </c>
    </row>
    <row r="12" spans="1:23" x14ac:dyDescent="0.3">
      <c r="A12" s="9" t="s">
        <v>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O12" s="20" t="s">
        <v>155</v>
      </c>
      <c r="P12" s="21" t="s">
        <v>156</v>
      </c>
      <c r="Q12" s="80">
        <f>SUM(K92:K103)</f>
        <v>227024.72302603975</v>
      </c>
      <c r="R12" s="81">
        <f>-SUM(C92:C99)</f>
        <v>-102677.73508812305</v>
      </c>
      <c r="S12" s="81">
        <f>-SUM(D92:D103)</f>
        <v>57575.771449486841</v>
      </c>
      <c r="T12" s="81">
        <f>-SUM(F92:F99)</f>
        <v>-10089.226966466751</v>
      </c>
      <c r="U12" s="81">
        <f>-SUM(E92:E99,G92:G99,I92:I99)</f>
        <v>-18871.700470967524</v>
      </c>
      <c r="V12" s="81">
        <f>-SUM(H92:H99)</f>
        <v>-5423.3874014893254</v>
      </c>
      <c r="W12" s="81">
        <f>SUM(Q12:V12)</f>
        <v>147538.44454847995</v>
      </c>
    </row>
    <row r="13" spans="1:23" x14ac:dyDescent="0.3">
      <c r="A13" s="1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O13" s="22" t="s">
        <v>157</v>
      </c>
      <c r="P13" s="23" t="s">
        <v>158</v>
      </c>
      <c r="Q13" s="82">
        <f>SUM(K104:K111)</f>
        <v>87828.858718866861</v>
      </c>
      <c r="R13" s="83">
        <f>-SUM(C104:C111)</f>
        <v>-15427.667904938906</v>
      </c>
      <c r="S13" s="83">
        <f>-SUM(D104:D111)</f>
        <v>-829.85412239468519</v>
      </c>
      <c r="T13" s="83">
        <f>-SUM(F104:F111)</f>
        <v>-3934.5470981365243</v>
      </c>
      <c r="U13" s="83">
        <f>-SUM(E104:E111,G104:G111,I104:I111)</f>
        <v>-2835.5351568447641</v>
      </c>
      <c r="V13" s="83">
        <f>-SUM(H104:H111)</f>
        <v>-1394.9773116119782</v>
      </c>
      <c r="W13" s="83">
        <f t="shared" si="0"/>
        <v>63406.27712494001</v>
      </c>
    </row>
    <row r="14" spans="1:23" x14ac:dyDescent="0.3">
      <c r="A14" s="63" t="s">
        <v>16</v>
      </c>
      <c r="B14" s="113">
        <v>187.57787999999996</v>
      </c>
      <c r="C14" s="113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187.57787999999996</v>
      </c>
      <c r="O14" s="24" t="s">
        <v>159</v>
      </c>
      <c r="P14" s="25" t="s">
        <v>160</v>
      </c>
      <c r="Q14" s="84">
        <f>SUM(K112:K119)</f>
        <v>2387.6641971823433</v>
      </c>
      <c r="R14" s="85">
        <f>-SUM(C112:C119)</f>
        <v>-713.17366784329568</v>
      </c>
      <c r="S14" s="85">
        <f>-SUM(D112:D119)</f>
        <v>-38.361605389083614</v>
      </c>
      <c r="T14" s="85">
        <f>-SUM(F112:F119)</f>
        <v>-106.12130235875017</v>
      </c>
      <c r="U14" s="85">
        <f>-SUM(E112:E119,G112:G119,I112:I119)</f>
        <v>-131.07807483062376</v>
      </c>
      <c r="V14" s="85">
        <f>-SUM(H112:H119)</f>
        <v>-57.038572370589819</v>
      </c>
      <c r="W14" s="85">
        <f t="shared" si="0"/>
        <v>1341.8909743899999</v>
      </c>
    </row>
    <row r="15" spans="1:23" x14ac:dyDescent="0.3">
      <c r="A15" s="63" t="s">
        <v>17</v>
      </c>
      <c r="B15" s="113">
        <v>61422.789548383626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61422.789548383626</v>
      </c>
      <c r="O15" s="26" t="s">
        <v>161</v>
      </c>
      <c r="P15" s="27" t="s">
        <v>162</v>
      </c>
      <c r="Q15" s="86">
        <f>SUM(K120:K127)</f>
        <v>8138.0021503909593</v>
      </c>
      <c r="R15" s="87">
        <f>+-SUM(C120:C127)</f>
        <v>-2822.2894310758011</v>
      </c>
      <c r="S15" s="87">
        <f>-SUM(D120:D127)</f>
        <v>-151.81092394524669</v>
      </c>
      <c r="T15" s="87">
        <f>-SUM(F120:F127)</f>
        <v>-361.56814897877877</v>
      </c>
      <c r="U15" s="87">
        <f>-SUM(E120:E127,G120:G127,I120:I127)</f>
        <v>-518.72395451582872</v>
      </c>
      <c r="V15" s="87">
        <f>-SUM(H120:H127)</f>
        <v>-194.41085003530452</v>
      </c>
      <c r="W15" s="87">
        <f t="shared" si="0"/>
        <v>4089.1988418399992</v>
      </c>
    </row>
    <row r="16" spans="1:23" x14ac:dyDescent="0.3">
      <c r="A16" s="57" t="s">
        <v>18</v>
      </c>
      <c r="B16" s="114">
        <v>34545.427739999992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34545.427739999992</v>
      </c>
      <c r="O16" s="28" t="s">
        <v>163</v>
      </c>
      <c r="P16" s="29" t="s">
        <v>164</v>
      </c>
      <c r="Q16" s="88">
        <f>SUM(K58,K64:K71,K128:K129,K49,K59)</f>
        <v>471512.65744441416</v>
      </c>
      <c r="R16" s="89"/>
      <c r="S16" s="89"/>
      <c r="T16" s="89"/>
      <c r="U16" s="88"/>
      <c r="V16" s="88"/>
      <c r="W16" s="89"/>
    </row>
    <row r="17" spans="1:23" x14ac:dyDescent="0.3">
      <c r="A17" s="57" t="s">
        <v>19</v>
      </c>
      <c r="B17" s="114">
        <v>86.4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86.4</v>
      </c>
      <c r="O17" s="90"/>
      <c r="P17" s="91"/>
      <c r="Q17" s="91"/>
      <c r="R17" s="92"/>
      <c r="S17" s="92"/>
      <c r="T17" s="92"/>
      <c r="U17" s="93"/>
      <c r="V17" s="93"/>
      <c r="W17" s="92"/>
    </row>
    <row r="18" spans="1:23" x14ac:dyDescent="0.3">
      <c r="A18" s="52" t="s">
        <v>20</v>
      </c>
      <c r="B18" s="115">
        <v>44112.447102629725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44112.447102629725</v>
      </c>
      <c r="O18" s="31">
        <v>14</v>
      </c>
      <c r="P18" s="32" t="s">
        <v>165</v>
      </c>
      <c r="Q18" s="94">
        <f>SUM(K14:K15)</f>
        <v>61610.367428383623</v>
      </c>
      <c r="R18" s="95"/>
      <c r="S18" s="95"/>
      <c r="T18" s="95"/>
      <c r="U18" s="94"/>
      <c r="V18" s="94"/>
      <c r="W18" s="95"/>
    </row>
    <row r="19" spans="1:23" x14ac:dyDescent="0.3">
      <c r="A19" s="52" t="s">
        <v>21</v>
      </c>
      <c r="B19" s="115">
        <v>241.12200000000001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241.12200000000001</v>
      </c>
      <c r="O19" s="33">
        <v>15</v>
      </c>
      <c r="P19" s="34" t="s">
        <v>166</v>
      </c>
      <c r="Q19" s="96">
        <f>K32</f>
        <v>1099.5849175506787</v>
      </c>
      <c r="R19" s="97"/>
      <c r="S19" s="97"/>
      <c r="T19" s="97"/>
      <c r="U19" s="96"/>
      <c r="V19" s="96"/>
      <c r="W19" s="97"/>
    </row>
    <row r="20" spans="1:23" x14ac:dyDescent="0.3">
      <c r="A20" s="52" t="s">
        <v>22</v>
      </c>
      <c r="B20" s="115">
        <v>3293.4961200000007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3293.4961200000007</v>
      </c>
      <c r="O20" s="33">
        <v>16</v>
      </c>
      <c r="P20" s="34" t="s">
        <v>167</v>
      </c>
      <c r="Q20" s="96">
        <f>+K35</f>
        <v>14693.790999999999</v>
      </c>
      <c r="R20" s="97"/>
      <c r="S20" s="97"/>
      <c r="T20" s="97"/>
      <c r="U20" s="96"/>
      <c r="V20" s="96"/>
      <c r="W20" s="97"/>
    </row>
    <row r="21" spans="1:23" x14ac:dyDescent="0.3">
      <c r="A21" s="52" t="s">
        <v>23</v>
      </c>
      <c r="B21" s="115">
        <v>353.45445036949855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353.45445036949855</v>
      </c>
      <c r="O21" s="33">
        <v>17</v>
      </c>
      <c r="P21" s="34" t="s">
        <v>168</v>
      </c>
      <c r="Q21" s="96">
        <f>+K33</f>
        <v>17541.66</v>
      </c>
      <c r="R21" s="97"/>
      <c r="S21" s="97"/>
      <c r="T21" s="97"/>
      <c r="U21" s="96"/>
      <c r="V21" s="96"/>
      <c r="W21" s="97"/>
    </row>
    <row r="22" spans="1:23" x14ac:dyDescent="0.3">
      <c r="A22" s="52" t="s">
        <v>24</v>
      </c>
      <c r="B22" s="115">
        <v>1113.8390679033957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1113.8390679033957</v>
      </c>
      <c r="O22" s="33">
        <v>18</v>
      </c>
      <c r="P22" s="34" t="s">
        <v>169</v>
      </c>
      <c r="Q22" s="96">
        <f>+K34</f>
        <v>6156.5007920494154</v>
      </c>
      <c r="R22" s="97"/>
      <c r="S22" s="97"/>
      <c r="T22" s="97"/>
      <c r="U22" s="96"/>
      <c r="V22" s="96"/>
      <c r="W22" s="97"/>
    </row>
    <row r="23" spans="1:23" x14ac:dyDescent="0.3">
      <c r="A23" s="52" t="s">
        <v>25</v>
      </c>
      <c r="B23" s="115">
        <v>372.14085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372.14085</v>
      </c>
      <c r="O23" s="33">
        <v>19</v>
      </c>
      <c r="P23" s="34" t="s">
        <v>170</v>
      </c>
      <c r="Q23" s="96">
        <f>+K31</f>
        <v>1417.50612</v>
      </c>
      <c r="R23" s="97"/>
      <c r="S23" s="97"/>
      <c r="T23" s="97"/>
      <c r="U23" s="96"/>
      <c r="V23" s="96"/>
      <c r="W23" s="97"/>
    </row>
    <row r="24" spans="1:23" x14ac:dyDescent="0.3">
      <c r="A24" s="52" t="s">
        <v>26</v>
      </c>
      <c r="B24" s="115">
        <v>345.32584497096281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345.32584497096281</v>
      </c>
      <c r="O24" s="33">
        <v>20</v>
      </c>
      <c r="P24" s="34" t="s">
        <v>171</v>
      </c>
      <c r="Q24" s="96">
        <f>+K30</f>
        <v>1811.2684800000002</v>
      </c>
      <c r="R24" s="97"/>
      <c r="S24" s="97"/>
      <c r="T24" s="97"/>
      <c r="U24" s="96"/>
      <c r="V24" s="96"/>
      <c r="W24" s="97"/>
    </row>
    <row r="25" spans="1:23" x14ac:dyDescent="0.3">
      <c r="A25" s="52" t="s">
        <v>27</v>
      </c>
      <c r="B25" s="115">
        <v>245.08254999999997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245.08254999999997</v>
      </c>
      <c r="O25" s="33">
        <v>21</v>
      </c>
      <c r="P25" s="34" t="s">
        <v>172</v>
      </c>
      <c r="Q25" s="96">
        <f>+K36</f>
        <v>-1426.0321199999998</v>
      </c>
      <c r="R25" s="97"/>
      <c r="S25" s="97"/>
      <c r="T25" s="97"/>
      <c r="U25" s="96"/>
      <c r="V25" s="96"/>
      <c r="W25" s="97"/>
    </row>
    <row r="26" spans="1:23" x14ac:dyDescent="0.3">
      <c r="A26" s="57" t="s">
        <v>28</v>
      </c>
      <c r="B26" s="114">
        <v>1684.5076100000003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1684.5076100000003</v>
      </c>
      <c r="O26" s="70">
        <v>22</v>
      </c>
      <c r="P26" s="35" t="s">
        <v>173</v>
      </c>
      <c r="Q26" s="98">
        <f>+K40+K41+K43</f>
        <v>22966.206288027945</v>
      </c>
      <c r="R26" s="99"/>
      <c r="S26" s="99"/>
      <c r="T26" s="99"/>
      <c r="U26" s="98"/>
      <c r="V26" s="98"/>
      <c r="W26" s="99"/>
    </row>
    <row r="27" spans="1:23" x14ac:dyDescent="0.3">
      <c r="A27" s="11" t="s">
        <v>29</v>
      </c>
      <c r="B27" s="116">
        <v>148003610.76425725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148003610.76425725</v>
      </c>
      <c r="O27" s="36">
        <v>23</v>
      </c>
      <c r="P27" s="37" t="s">
        <v>174</v>
      </c>
      <c r="Q27" s="100">
        <f>+K42</f>
        <v>409.36799999999999</v>
      </c>
      <c r="R27" s="101"/>
      <c r="S27" s="101"/>
      <c r="T27" s="101"/>
      <c r="U27" s="100"/>
      <c r="V27" s="100"/>
      <c r="W27" s="101"/>
    </row>
    <row r="28" spans="1:23" x14ac:dyDescent="0.3">
      <c r="B28" s="46"/>
      <c r="C28" s="46"/>
      <c r="D28" s="46"/>
      <c r="E28" s="46"/>
      <c r="F28" s="46"/>
      <c r="G28" s="46"/>
      <c r="H28" s="46"/>
      <c r="I28" s="46"/>
      <c r="J28" s="46"/>
      <c r="K28" s="46"/>
      <c r="O28" s="68">
        <v>24</v>
      </c>
      <c r="P28" s="69" t="s">
        <v>175</v>
      </c>
      <c r="Q28" s="102">
        <f>+K44+K45</f>
        <v>34195</v>
      </c>
      <c r="R28" s="103"/>
      <c r="S28" s="103"/>
      <c r="T28" s="103"/>
      <c r="U28" s="102"/>
      <c r="V28" s="102"/>
      <c r="W28" s="103"/>
    </row>
    <row r="29" spans="1:23" x14ac:dyDescent="0.3">
      <c r="A29" s="10" t="s">
        <v>30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23" x14ac:dyDescent="0.3">
      <c r="A30" s="67" t="s">
        <v>31</v>
      </c>
      <c r="B30" s="118">
        <v>1811.2684800000002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1811.2684800000002</v>
      </c>
      <c r="O30" s="38" t="s">
        <v>177</v>
      </c>
      <c r="P30" s="39" t="s">
        <v>176</v>
      </c>
      <c r="Q30" s="104">
        <f>SUM(K18:K25,K144:K147)</f>
        <v>51282.923278139329</v>
      </c>
      <c r="R30" s="105">
        <f>-SUM(C144:C147)</f>
        <v>-1197.6332800400351</v>
      </c>
      <c r="S30" s="105"/>
      <c r="T30" s="105"/>
      <c r="U30" s="104"/>
      <c r="V30" s="104"/>
      <c r="W30" s="104">
        <f>+SUM(Q30:V30)</f>
        <v>50085.289998099295</v>
      </c>
    </row>
    <row r="31" spans="1:23" x14ac:dyDescent="0.3">
      <c r="A31" s="67" t="s">
        <v>32</v>
      </c>
      <c r="B31" s="118">
        <v>1417.50612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>
        <v>1417.50612</v>
      </c>
      <c r="O31" s="64" t="s">
        <v>179</v>
      </c>
      <c r="P31" s="65" t="s">
        <v>178</v>
      </c>
      <c r="Q31" s="106">
        <f>SUM(K16,K17,K26,K137,K139:K140)</f>
        <v>36324.473592079601</v>
      </c>
      <c r="R31" s="107">
        <f>-SUM(C137,C139:C140,C16:C17,C26)</f>
        <v>-8.13824207960708</v>
      </c>
      <c r="S31" s="107"/>
      <c r="T31" s="107"/>
      <c r="U31" s="106"/>
      <c r="V31" s="106"/>
      <c r="W31" s="106">
        <f t="shared" ref="W31:W35" si="1">+SUM(Q31:V31)</f>
        <v>36316.335349999994</v>
      </c>
    </row>
    <row r="32" spans="1:23" x14ac:dyDescent="0.3">
      <c r="A32" s="67" t="s">
        <v>33</v>
      </c>
      <c r="B32" s="118">
        <v>1099.5849175506787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1099.5849175506787</v>
      </c>
      <c r="O32" s="40" t="s">
        <v>181</v>
      </c>
      <c r="P32" s="41" t="s">
        <v>180</v>
      </c>
      <c r="Q32" s="108">
        <f>SUM(K136)</f>
        <v>-5.1106326282024384E-11</v>
      </c>
      <c r="R32" s="109"/>
      <c r="S32" s="109"/>
      <c r="T32" s="109"/>
      <c r="U32" s="108"/>
      <c r="V32" s="108"/>
      <c r="W32" s="108">
        <f t="shared" si="1"/>
        <v>-5.1106326282024384E-11</v>
      </c>
    </row>
    <row r="33" spans="1:23" x14ac:dyDescent="0.3">
      <c r="A33" s="67" t="s">
        <v>34</v>
      </c>
      <c r="B33" s="118">
        <v>17541.66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17541.66</v>
      </c>
      <c r="O33" s="42" t="s">
        <v>183</v>
      </c>
      <c r="P33" s="43" t="s">
        <v>182</v>
      </c>
      <c r="Q33" s="110">
        <f>SUM(K138)</f>
        <v>0</v>
      </c>
      <c r="R33" s="111"/>
      <c r="S33" s="111"/>
      <c r="T33" s="111"/>
      <c r="U33" s="110"/>
      <c r="V33" s="110"/>
      <c r="W33" s="110">
        <f t="shared" si="1"/>
        <v>0</v>
      </c>
    </row>
    <row r="34" spans="1:23" x14ac:dyDescent="0.3">
      <c r="A34" s="67" t="s">
        <v>35</v>
      </c>
      <c r="B34" s="118">
        <v>6156.5007920494154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6156.5007920494154</v>
      </c>
      <c r="O34" s="44" t="s">
        <v>185</v>
      </c>
      <c r="P34" s="45" t="s">
        <v>184</v>
      </c>
      <c r="Q34" s="112">
        <f>SUM(K54,K151)</f>
        <v>2682.8361346864831</v>
      </c>
      <c r="R34" s="112"/>
      <c r="S34" s="112"/>
      <c r="T34" s="112"/>
      <c r="U34" s="112"/>
      <c r="V34" s="112"/>
      <c r="W34" s="112">
        <f t="shared" si="1"/>
        <v>2682.8361346864831</v>
      </c>
    </row>
    <row r="35" spans="1:23" x14ac:dyDescent="0.3">
      <c r="A35" s="67" t="s">
        <v>36</v>
      </c>
      <c r="B35" s="118">
        <v>14693.790999999999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0</v>
      </c>
      <c r="K35" s="118">
        <v>14693.790999999999</v>
      </c>
      <c r="O35" s="73" t="s">
        <v>186</v>
      </c>
      <c r="P35" s="74" t="s">
        <v>187</v>
      </c>
      <c r="Q35" s="75">
        <f>+K134+K135</f>
        <v>2840.0846386436383</v>
      </c>
      <c r="R35" s="75"/>
      <c r="S35" s="75"/>
      <c r="T35" s="75"/>
      <c r="U35" s="75">
        <f>-SUM(G134:G135)</f>
        <v>-2840.0846386436383</v>
      </c>
      <c r="V35" s="75"/>
      <c r="W35" s="75">
        <f t="shared" si="1"/>
        <v>0</v>
      </c>
    </row>
    <row r="36" spans="1:23" x14ac:dyDescent="0.3">
      <c r="A36" s="67" t="s">
        <v>37</v>
      </c>
      <c r="B36" s="118">
        <v>-1426.0321199999998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8">
        <v>0</v>
      </c>
      <c r="K36" s="118">
        <v>-1426.0321199999998</v>
      </c>
      <c r="O36" s="133"/>
      <c r="P36" s="90"/>
      <c r="Q36" s="134"/>
      <c r="R36" s="134"/>
      <c r="S36" s="134"/>
      <c r="T36" s="134"/>
      <c r="U36" s="134"/>
      <c r="V36" s="134"/>
      <c r="W36" s="90"/>
    </row>
    <row r="37" spans="1:23" x14ac:dyDescent="0.3">
      <c r="A37" s="11" t="s">
        <v>38</v>
      </c>
      <c r="B37" s="116">
        <v>41294279.189600095</v>
      </c>
      <c r="C37" s="116">
        <v>0</v>
      </c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41294279.189600095</v>
      </c>
    </row>
    <row r="38" spans="1:23" x14ac:dyDescent="0.3">
      <c r="B38" s="46"/>
      <c r="C38" s="46"/>
      <c r="D38" s="46"/>
      <c r="E38" s="46"/>
      <c r="F38" s="46"/>
      <c r="G38" s="46"/>
      <c r="H38" s="46"/>
      <c r="I38" s="46"/>
      <c r="J38" s="46"/>
      <c r="K38" s="46"/>
      <c r="Q38" s="47"/>
    </row>
    <row r="39" spans="1:23" x14ac:dyDescent="0.3">
      <c r="A39" s="10" t="s">
        <v>39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Q39" s="47"/>
    </row>
    <row r="40" spans="1:23" x14ac:dyDescent="0.3">
      <c r="A40" s="66" t="s">
        <v>40</v>
      </c>
      <c r="B40" s="119">
        <v>11023.54018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11023.54018</v>
      </c>
      <c r="Q40" s="47"/>
    </row>
    <row r="41" spans="1:23" x14ac:dyDescent="0.3">
      <c r="A41" s="66" t="s">
        <v>41</v>
      </c>
      <c r="B41" s="119">
        <v>10358.342108027944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10358.342108027944</v>
      </c>
    </row>
    <row r="42" spans="1:23" x14ac:dyDescent="0.3">
      <c r="A42" s="58" t="s">
        <v>42</v>
      </c>
      <c r="B42" s="120">
        <v>409.36799999999999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409.36799999999999</v>
      </c>
      <c r="Q42" s="72"/>
    </row>
    <row r="43" spans="1:23" x14ac:dyDescent="0.3">
      <c r="A43" s="66" t="s">
        <v>43</v>
      </c>
      <c r="B43" s="119">
        <v>1584.3240000000001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1584.3240000000001</v>
      </c>
      <c r="Q43" s="72"/>
    </row>
    <row r="44" spans="1:23" x14ac:dyDescent="0.3">
      <c r="A44" s="62" t="s">
        <v>44</v>
      </c>
      <c r="B44" s="121">
        <v>10836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10836</v>
      </c>
      <c r="Q44" s="72"/>
    </row>
    <row r="45" spans="1:23" x14ac:dyDescent="0.3">
      <c r="A45" s="62" t="s">
        <v>45</v>
      </c>
      <c r="B45" s="121">
        <v>23359</v>
      </c>
      <c r="C45" s="121">
        <v>0</v>
      </c>
      <c r="D45" s="121">
        <v>0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v>0</v>
      </c>
      <c r="K45" s="121">
        <v>23359</v>
      </c>
      <c r="Q45" s="72"/>
    </row>
    <row r="46" spans="1:23" x14ac:dyDescent="0.3">
      <c r="A46" s="11" t="s">
        <v>46</v>
      </c>
      <c r="B46" s="116">
        <v>57570574.288027942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57570574.288027942</v>
      </c>
    </row>
    <row r="47" spans="1:23" x14ac:dyDescent="0.3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23" x14ac:dyDescent="0.3">
      <c r="A48" s="10" t="s">
        <v>47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x14ac:dyDescent="0.3">
      <c r="A49" s="56" t="s">
        <v>48</v>
      </c>
      <c r="B49" s="123">
        <v>3300.0176900000001</v>
      </c>
      <c r="C49" s="123">
        <v>0</v>
      </c>
      <c r="D49" s="123">
        <v>0</v>
      </c>
      <c r="E49" s="123">
        <v>0</v>
      </c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3300.0176900000001</v>
      </c>
    </row>
    <row r="50" spans="1:11" x14ac:dyDescent="0.3">
      <c r="A50" s="11" t="s">
        <v>49</v>
      </c>
      <c r="B50" s="116">
        <v>3300017.69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3300017.69</v>
      </c>
    </row>
    <row r="51" spans="1:11" x14ac:dyDescent="0.3"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 x14ac:dyDescent="0.3">
      <c r="A52" s="9" t="s">
        <v>50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</row>
    <row r="53" spans="1:11" x14ac:dyDescent="0.3">
      <c r="A53" s="10" t="s">
        <v>51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</row>
    <row r="54" spans="1:11" x14ac:dyDescent="0.3">
      <c r="A54" s="60" t="s">
        <v>52</v>
      </c>
      <c r="B54" s="122">
        <v>942.48603855286353</v>
      </c>
      <c r="C54" s="122">
        <v>0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942.48603855286353</v>
      </c>
    </row>
    <row r="55" spans="1:11" x14ac:dyDescent="0.3">
      <c r="A55" s="11" t="s">
        <v>53</v>
      </c>
      <c r="B55" s="116">
        <v>942486.03855286352</v>
      </c>
      <c r="C55" s="116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942486.03855286352</v>
      </c>
    </row>
    <row r="56" spans="1:11" x14ac:dyDescent="0.3"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 x14ac:dyDescent="0.3">
      <c r="A57" s="10" t="s">
        <v>54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1" x14ac:dyDescent="0.3">
      <c r="A58" s="56" t="s">
        <v>55</v>
      </c>
      <c r="B58" s="123">
        <v>181837.88505507188</v>
      </c>
      <c r="C58" s="123">
        <v>0</v>
      </c>
      <c r="D58" s="123">
        <v>0</v>
      </c>
      <c r="E58" s="123">
        <v>0</v>
      </c>
      <c r="F58" s="123">
        <v>0</v>
      </c>
      <c r="G58" s="123">
        <v>0</v>
      </c>
      <c r="H58" s="123">
        <v>0</v>
      </c>
      <c r="I58" s="123">
        <v>0</v>
      </c>
      <c r="J58" s="123">
        <v>0</v>
      </c>
      <c r="K58" s="123">
        <v>181837.88505507188</v>
      </c>
    </row>
    <row r="59" spans="1:11" x14ac:dyDescent="0.3">
      <c r="A59" s="56" t="s">
        <v>56</v>
      </c>
      <c r="B59" s="123">
        <v>30992.513700000003</v>
      </c>
      <c r="C59" s="123">
        <v>0</v>
      </c>
      <c r="D59" s="123">
        <v>0</v>
      </c>
      <c r="E59" s="123">
        <v>0</v>
      </c>
      <c r="F59" s="123">
        <v>0</v>
      </c>
      <c r="G59" s="123">
        <v>0</v>
      </c>
      <c r="H59" s="123">
        <v>0</v>
      </c>
      <c r="I59" s="123">
        <v>0</v>
      </c>
      <c r="J59" s="123">
        <v>0</v>
      </c>
      <c r="K59" s="123">
        <v>30992.513700000003</v>
      </c>
    </row>
    <row r="60" spans="1:11" x14ac:dyDescent="0.3">
      <c r="A60" s="11" t="s">
        <v>57</v>
      </c>
      <c r="B60" s="116">
        <v>212830398.75507188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212830398.75507188</v>
      </c>
    </row>
    <row r="61" spans="1:11" x14ac:dyDescent="0.3"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 x14ac:dyDescent="0.3">
      <c r="A62" s="9" t="s">
        <v>58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</row>
    <row r="63" spans="1:11" x14ac:dyDescent="0.3">
      <c r="A63" s="10" t="s">
        <v>59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</row>
    <row r="64" spans="1:11" x14ac:dyDescent="0.3">
      <c r="A64" s="56" t="s">
        <v>60</v>
      </c>
      <c r="B64" s="123">
        <v>0</v>
      </c>
      <c r="C64" s="123">
        <v>51028.607083466763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51028.607083466763</v>
      </c>
      <c r="K64" s="123">
        <v>51028.607083466763</v>
      </c>
    </row>
    <row r="65" spans="1:12" x14ac:dyDescent="0.3">
      <c r="A65" s="56" t="s">
        <v>61</v>
      </c>
      <c r="B65" s="123">
        <v>0</v>
      </c>
      <c r="C65" s="123">
        <v>13765.619142857142</v>
      </c>
      <c r="D65" s="123">
        <v>0</v>
      </c>
      <c r="E65" s="123">
        <v>0</v>
      </c>
      <c r="F65" s="123">
        <v>0</v>
      </c>
      <c r="G65" s="123">
        <v>0</v>
      </c>
      <c r="H65" s="123">
        <v>0</v>
      </c>
      <c r="I65" s="123">
        <v>0</v>
      </c>
      <c r="J65" s="123">
        <v>13765.619142857142</v>
      </c>
      <c r="K65" s="123">
        <v>13765.619142857142</v>
      </c>
    </row>
    <row r="66" spans="1:12" x14ac:dyDescent="0.3">
      <c r="A66" s="56" t="s">
        <v>62</v>
      </c>
      <c r="B66" s="123">
        <v>0</v>
      </c>
      <c r="C66" s="123">
        <v>0</v>
      </c>
      <c r="D66" s="123">
        <v>0</v>
      </c>
      <c r="E66" s="123">
        <v>0</v>
      </c>
      <c r="F66" s="123">
        <v>0</v>
      </c>
      <c r="G66" s="123">
        <v>211.9284390366</v>
      </c>
      <c r="H66" s="123">
        <v>0</v>
      </c>
      <c r="I66" s="123">
        <v>0</v>
      </c>
      <c r="J66" s="123">
        <v>211.9284390366</v>
      </c>
      <c r="K66" s="123">
        <v>211.9284390366</v>
      </c>
    </row>
    <row r="67" spans="1:12" x14ac:dyDescent="0.3">
      <c r="A67" s="56" t="s">
        <v>63</v>
      </c>
      <c r="B67" s="123">
        <v>0</v>
      </c>
      <c r="C67" s="123">
        <v>0</v>
      </c>
      <c r="D67" s="123">
        <v>0</v>
      </c>
      <c r="E67" s="123">
        <v>0</v>
      </c>
      <c r="F67" s="123">
        <v>0</v>
      </c>
      <c r="G67" s="123">
        <v>4353.0728394214266</v>
      </c>
      <c r="H67" s="123">
        <v>0</v>
      </c>
      <c r="I67" s="123">
        <v>0</v>
      </c>
      <c r="J67" s="123">
        <v>4353.0728394214266</v>
      </c>
      <c r="K67" s="123">
        <v>4353.0728394214266</v>
      </c>
    </row>
    <row r="68" spans="1:12" x14ac:dyDescent="0.3">
      <c r="A68" s="56" t="s">
        <v>64</v>
      </c>
      <c r="B68" s="123">
        <v>0</v>
      </c>
      <c r="C68" s="123">
        <v>0</v>
      </c>
      <c r="D68" s="123">
        <v>0</v>
      </c>
      <c r="E68" s="123">
        <v>0</v>
      </c>
      <c r="F68" s="123">
        <v>0</v>
      </c>
      <c r="G68" s="123">
        <v>-4353.0729070256994</v>
      </c>
      <c r="H68" s="123">
        <v>0</v>
      </c>
      <c r="I68" s="123">
        <v>0</v>
      </c>
      <c r="J68" s="123">
        <v>-4353.0729070256994</v>
      </c>
      <c r="K68" s="123">
        <v>-4353.0729070256994</v>
      </c>
    </row>
    <row r="69" spans="1:12" x14ac:dyDescent="0.3">
      <c r="A69" s="56" t="s">
        <v>65</v>
      </c>
      <c r="B69" s="123">
        <v>0</v>
      </c>
      <c r="C69" s="123">
        <v>0</v>
      </c>
      <c r="D69" s="123">
        <v>0</v>
      </c>
      <c r="E69" s="123">
        <v>0</v>
      </c>
      <c r="F69" s="123">
        <v>0</v>
      </c>
      <c r="G69" s="123">
        <v>3964.7238785746013</v>
      </c>
      <c r="H69" s="123">
        <v>0</v>
      </c>
      <c r="I69" s="123">
        <v>0</v>
      </c>
      <c r="J69" s="123">
        <v>3964.7238785746013</v>
      </c>
      <c r="K69" s="123">
        <v>3964.7238785746013</v>
      </c>
    </row>
    <row r="70" spans="1:12" x14ac:dyDescent="0.3">
      <c r="A70" s="56" t="s">
        <v>66</v>
      </c>
      <c r="B70" s="123">
        <v>0</v>
      </c>
      <c r="C70" s="123">
        <v>0</v>
      </c>
      <c r="D70" s="123">
        <v>0</v>
      </c>
      <c r="E70" s="123">
        <v>0</v>
      </c>
      <c r="F70" s="123">
        <v>0</v>
      </c>
      <c r="G70" s="123">
        <v>27.021261593282809</v>
      </c>
      <c r="H70" s="123">
        <v>0</v>
      </c>
      <c r="I70" s="123">
        <v>0</v>
      </c>
      <c r="J70" s="123">
        <v>27.021261593282809</v>
      </c>
      <c r="K70" s="123">
        <v>27.021261593282809</v>
      </c>
    </row>
    <row r="71" spans="1:12" x14ac:dyDescent="0.3">
      <c r="A71" s="56" t="s">
        <v>67</v>
      </c>
      <c r="B71" s="123">
        <v>0</v>
      </c>
      <c r="C71" s="123">
        <v>0</v>
      </c>
      <c r="D71" s="123">
        <v>0</v>
      </c>
      <c r="E71" s="123">
        <v>0</v>
      </c>
      <c r="F71" s="123">
        <v>0</v>
      </c>
      <c r="G71" s="123">
        <v>361.32771397910608</v>
      </c>
      <c r="H71" s="123">
        <v>0</v>
      </c>
      <c r="I71" s="123">
        <v>0</v>
      </c>
      <c r="J71" s="123">
        <v>361.32771397910608</v>
      </c>
      <c r="K71" s="123">
        <v>361.32771397910608</v>
      </c>
    </row>
    <row r="72" spans="1:12" x14ac:dyDescent="0.3">
      <c r="A72" s="11" t="s">
        <v>68</v>
      </c>
      <c r="B72" s="116">
        <v>0</v>
      </c>
      <c r="C72" s="116">
        <v>64794226.226323903</v>
      </c>
      <c r="D72" s="116">
        <v>0</v>
      </c>
      <c r="E72" s="116">
        <v>0</v>
      </c>
      <c r="F72" s="116">
        <v>0</v>
      </c>
      <c r="G72" s="116">
        <v>4565001.2255793186</v>
      </c>
      <c r="H72" s="116">
        <v>0</v>
      </c>
      <c r="I72" s="116">
        <v>0</v>
      </c>
      <c r="J72" s="116">
        <v>69359227.451903224</v>
      </c>
      <c r="K72" s="116">
        <v>69359227.451903224</v>
      </c>
    </row>
    <row r="73" spans="1:12" x14ac:dyDescent="0.3"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2" x14ac:dyDescent="0.3">
      <c r="A74" s="10" t="s">
        <v>69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spans="1:12" x14ac:dyDescent="0.3">
      <c r="A75" s="49" t="s">
        <v>70</v>
      </c>
      <c r="B75" s="124">
        <v>3535360.2139829812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3535360.2139829812</v>
      </c>
      <c r="L75" s="47"/>
    </row>
    <row r="76" spans="1:12" x14ac:dyDescent="0.3">
      <c r="A76" s="49" t="s">
        <v>71</v>
      </c>
      <c r="B76" s="124">
        <v>0</v>
      </c>
      <c r="C76" s="124">
        <v>0</v>
      </c>
      <c r="D76" s="124">
        <v>95492.07637951897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95492.07637951897</v>
      </c>
      <c r="K76" s="124">
        <v>95492.07637951897</v>
      </c>
    </row>
    <row r="77" spans="1:12" x14ac:dyDescent="0.3">
      <c r="A77" s="49" t="s">
        <v>72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63394.208452028754</v>
      </c>
      <c r="J77" s="124">
        <v>63394.208452028754</v>
      </c>
      <c r="K77" s="124">
        <v>63394.208452028754</v>
      </c>
    </row>
    <row r="78" spans="1:12" x14ac:dyDescent="0.3">
      <c r="A78" s="49" t="s">
        <v>73</v>
      </c>
      <c r="B78" s="124">
        <v>0</v>
      </c>
      <c r="C78" s="124">
        <v>1775275.9216102378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1775275.9216102378</v>
      </c>
      <c r="K78" s="124">
        <v>1775275.9216102378</v>
      </c>
    </row>
    <row r="79" spans="1:12" x14ac:dyDescent="0.3">
      <c r="A79" s="49" t="s">
        <v>74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160880.00753080225</v>
      </c>
      <c r="H79" s="124">
        <v>0</v>
      </c>
      <c r="I79" s="124">
        <v>0</v>
      </c>
      <c r="J79" s="124">
        <v>160880.00753080225</v>
      </c>
      <c r="K79" s="124">
        <v>160880.00753080225</v>
      </c>
    </row>
    <row r="80" spans="1:12" x14ac:dyDescent="0.3">
      <c r="A80" s="49" t="s">
        <v>75</v>
      </c>
      <c r="B80" s="124">
        <v>0</v>
      </c>
      <c r="C80" s="124">
        <v>0</v>
      </c>
      <c r="D80" s="124">
        <v>0</v>
      </c>
      <c r="E80" s="124">
        <v>102013.41996079175</v>
      </c>
      <c r="F80" s="124">
        <v>0</v>
      </c>
      <c r="G80" s="124">
        <v>0</v>
      </c>
      <c r="H80" s="124">
        <v>0</v>
      </c>
      <c r="I80" s="124">
        <v>0</v>
      </c>
      <c r="J80" s="124">
        <v>102013.41996079175</v>
      </c>
      <c r="K80" s="124">
        <v>102013.41996079175</v>
      </c>
    </row>
    <row r="81" spans="1:11" x14ac:dyDescent="0.3">
      <c r="A81" s="49" t="s">
        <v>76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146436.6937946612</v>
      </c>
      <c r="I81" s="124">
        <v>0</v>
      </c>
      <c r="J81" s="124">
        <v>146436.6937946612</v>
      </c>
      <c r="K81" s="124">
        <v>146436.6937946612</v>
      </c>
    </row>
    <row r="82" spans="1:11" x14ac:dyDescent="0.3">
      <c r="A82" s="49" t="s">
        <v>77</v>
      </c>
      <c r="B82" s="124">
        <v>0</v>
      </c>
      <c r="C82" s="124">
        <v>0</v>
      </c>
      <c r="D82" s="124">
        <v>0</v>
      </c>
      <c r="E82" s="124">
        <v>0</v>
      </c>
      <c r="F82" s="124">
        <v>272059.96332833054</v>
      </c>
      <c r="G82" s="124">
        <v>0</v>
      </c>
      <c r="H82" s="124">
        <v>0</v>
      </c>
      <c r="I82" s="124">
        <v>0</v>
      </c>
      <c r="J82" s="124">
        <v>272059.96332833054</v>
      </c>
      <c r="K82" s="124">
        <v>272059.96332833054</v>
      </c>
    </row>
    <row r="83" spans="1:11" x14ac:dyDescent="0.3">
      <c r="A83" s="49" t="s">
        <v>78</v>
      </c>
      <c r="B83" s="124">
        <v>0</v>
      </c>
      <c r="C83" s="124">
        <v>0</v>
      </c>
      <c r="D83" s="124">
        <v>-44766.495320000002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4">
        <v>-44766.495320000002</v>
      </c>
      <c r="K83" s="124">
        <v>-44766.495320000002</v>
      </c>
    </row>
    <row r="84" spans="1:11" x14ac:dyDescent="0.3">
      <c r="A84" s="48" t="s">
        <v>79</v>
      </c>
      <c r="B84" s="125">
        <v>2010015.2722372171</v>
      </c>
      <c r="C84" s="125">
        <v>0</v>
      </c>
      <c r="D84" s="125">
        <v>0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5">
        <v>0</v>
      </c>
      <c r="K84" s="125">
        <v>2010015.2722372171</v>
      </c>
    </row>
    <row r="85" spans="1:11" x14ac:dyDescent="0.3">
      <c r="A85" s="48" t="s">
        <v>80</v>
      </c>
      <c r="B85" s="125">
        <v>0</v>
      </c>
      <c r="C85" s="125">
        <v>0</v>
      </c>
      <c r="D85" s="125">
        <v>77425.081094544177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5">
        <v>77425.081094544177</v>
      </c>
      <c r="K85" s="125">
        <v>77425.081094544177</v>
      </c>
    </row>
    <row r="86" spans="1:11" x14ac:dyDescent="0.3">
      <c r="A86" s="48" t="s">
        <v>81</v>
      </c>
      <c r="B86" s="125">
        <v>0</v>
      </c>
      <c r="C86" s="125">
        <v>0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51400.094294896808</v>
      </c>
      <c r="J86" s="125">
        <v>51400.094294896808</v>
      </c>
      <c r="K86" s="125">
        <v>51400.094294896808</v>
      </c>
    </row>
    <row r="87" spans="1:11" x14ac:dyDescent="0.3">
      <c r="A87" s="48" t="s">
        <v>82</v>
      </c>
      <c r="B87" s="125">
        <v>0</v>
      </c>
      <c r="C87" s="125">
        <v>1439395.679800556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1439395.679800556</v>
      </c>
      <c r="K87" s="125">
        <v>1439395.679800556</v>
      </c>
    </row>
    <row r="88" spans="1:11" x14ac:dyDescent="0.3">
      <c r="A88" s="48" t="s">
        <v>83</v>
      </c>
      <c r="B88" s="125">
        <v>0</v>
      </c>
      <c r="C88" s="125">
        <v>0</v>
      </c>
      <c r="D88" s="125">
        <v>0</v>
      </c>
      <c r="E88" s="125">
        <v>0</v>
      </c>
      <c r="F88" s="125">
        <v>0</v>
      </c>
      <c r="G88" s="125">
        <v>130441.68795804736</v>
      </c>
      <c r="H88" s="125">
        <v>0</v>
      </c>
      <c r="I88" s="125">
        <v>0</v>
      </c>
      <c r="J88" s="125">
        <v>130441.68795804736</v>
      </c>
      <c r="K88" s="125">
        <v>130441.68795804736</v>
      </c>
    </row>
    <row r="89" spans="1:11" x14ac:dyDescent="0.3">
      <c r="A89" s="48" t="s">
        <v>84</v>
      </c>
      <c r="B89" s="125">
        <v>0</v>
      </c>
      <c r="C89" s="125">
        <v>0</v>
      </c>
      <c r="D89" s="125">
        <v>0</v>
      </c>
      <c r="E89" s="125">
        <v>82712.593679554018</v>
      </c>
      <c r="F89" s="125">
        <v>0</v>
      </c>
      <c r="G89" s="125">
        <v>0</v>
      </c>
      <c r="H89" s="125">
        <v>0</v>
      </c>
      <c r="I89" s="125">
        <v>0</v>
      </c>
      <c r="J89" s="125">
        <v>82712.593679554018</v>
      </c>
      <c r="K89" s="125">
        <v>82712.593679554018</v>
      </c>
    </row>
    <row r="90" spans="1:11" x14ac:dyDescent="0.3">
      <c r="A90" s="48" t="s">
        <v>85</v>
      </c>
      <c r="B90" s="125">
        <v>0</v>
      </c>
      <c r="C90" s="125">
        <v>0</v>
      </c>
      <c r="D90" s="125">
        <v>0</v>
      </c>
      <c r="E90" s="125">
        <v>0</v>
      </c>
      <c r="F90" s="125">
        <v>0</v>
      </c>
      <c r="G90" s="125">
        <v>0</v>
      </c>
      <c r="H90" s="125">
        <v>97215.138693969639</v>
      </c>
      <c r="I90" s="125">
        <v>0</v>
      </c>
      <c r="J90" s="125">
        <v>97215.138693969639</v>
      </c>
      <c r="K90" s="125">
        <v>97215.138693969639</v>
      </c>
    </row>
    <row r="91" spans="1:11" x14ac:dyDescent="0.3">
      <c r="A91" s="48" t="s">
        <v>86</v>
      </c>
      <c r="B91" s="125">
        <v>0</v>
      </c>
      <c r="C91" s="125">
        <v>0</v>
      </c>
      <c r="D91" s="125">
        <v>0</v>
      </c>
      <c r="E91" s="125">
        <v>0</v>
      </c>
      <c r="F91" s="125">
        <v>189462.28423266212</v>
      </c>
      <c r="G91" s="125">
        <v>0</v>
      </c>
      <c r="H91" s="125">
        <v>0</v>
      </c>
      <c r="I91" s="125">
        <v>0</v>
      </c>
      <c r="J91" s="125">
        <v>189462.28423266212</v>
      </c>
      <c r="K91" s="125">
        <v>189462.28423266212</v>
      </c>
    </row>
    <row r="92" spans="1:11" x14ac:dyDescent="0.3">
      <c r="A92" s="50" t="s">
        <v>87</v>
      </c>
      <c r="B92" s="126">
        <v>84439.63862184115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26">
        <v>0</v>
      </c>
      <c r="J92" s="126">
        <v>0</v>
      </c>
      <c r="K92" s="126">
        <v>84439.63862184115</v>
      </c>
    </row>
    <row r="93" spans="1:11" x14ac:dyDescent="0.3">
      <c r="A93" s="50" t="s">
        <v>88</v>
      </c>
      <c r="B93" s="126">
        <v>0</v>
      </c>
      <c r="C93" s="126">
        <v>0</v>
      </c>
      <c r="D93" s="126">
        <v>5523.0344771519585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6">
        <v>5523.0344771519585</v>
      </c>
      <c r="K93" s="126">
        <v>5523.0344771519585</v>
      </c>
    </row>
    <row r="94" spans="1:11" x14ac:dyDescent="0.3">
      <c r="A94" s="50" t="s">
        <v>89</v>
      </c>
      <c r="B94" s="126">
        <v>0</v>
      </c>
      <c r="C94" s="126">
        <v>0</v>
      </c>
      <c r="D94" s="126">
        <v>0</v>
      </c>
      <c r="E94" s="126">
        <v>0</v>
      </c>
      <c r="F94" s="126">
        <v>0</v>
      </c>
      <c r="G94" s="126">
        <v>0</v>
      </c>
      <c r="H94" s="126">
        <v>0</v>
      </c>
      <c r="I94" s="126">
        <v>3666.5701721761707</v>
      </c>
      <c r="J94" s="126">
        <v>3666.5701721761707</v>
      </c>
      <c r="K94" s="126">
        <v>3666.5701721761707</v>
      </c>
    </row>
    <row r="95" spans="1:11" x14ac:dyDescent="0.3">
      <c r="A95" s="50" t="s">
        <v>90</v>
      </c>
      <c r="B95" s="126">
        <v>0</v>
      </c>
      <c r="C95" s="126">
        <v>102677.73508812305</v>
      </c>
      <c r="D95" s="126">
        <v>0</v>
      </c>
      <c r="E95" s="126">
        <v>0</v>
      </c>
      <c r="F95" s="126">
        <v>0</v>
      </c>
      <c r="G95" s="126">
        <v>0</v>
      </c>
      <c r="H95" s="126">
        <v>0</v>
      </c>
      <c r="I95" s="126">
        <v>0</v>
      </c>
      <c r="J95" s="126">
        <v>102677.73508812305</v>
      </c>
      <c r="K95" s="126">
        <v>102677.73508812305</v>
      </c>
    </row>
    <row r="96" spans="1:11" x14ac:dyDescent="0.3">
      <c r="A96" s="50" t="s">
        <v>91</v>
      </c>
      <c r="B96" s="126">
        <v>0</v>
      </c>
      <c r="C96" s="126">
        <v>0</v>
      </c>
      <c r="D96" s="126">
        <v>0</v>
      </c>
      <c r="E96" s="126">
        <v>0</v>
      </c>
      <c r="F96" s="126">
        <v>0</v>
      </c>
      <c r="G96" s="126">
        <v>9304.9168262473941</v>
      </c>
      <c r="H96" s="126">
        <v>0</v>
      </c>
      <c r="I96" s="126">
        <v>0</v>
      </c>
      <c r="J96" s="126">
        <v>9304.9168262473941</v>
      </c>
      <c r="K96" s="126">
        <v>9304.9168262473941</v>
      </c>
    </row>
    <row r="97" spans="1:11" x14ac:dyDescent="0.3">
      <c r="A97" s="50" t="s">
        <v>92</v>
      </c>
      <c r="B97" s="126">
        <v>0</v>
      </c>
      <c r="C97" s="126">
        <v>0</v>
      </c>
      <c r="D97" s="126">
        <v>0</v>
      </c>
      <c r="E97" s="126">
        <v>5900.2134725439591</v>
      </c>
      <c r="F97" s="126">
        <v>0</v>
      </c>
      <c r="G97" s="126">
        <v>0</v>
      </c>
      <c r="H97" s="126">
        <v>0</v>
      </c>
      <c r="I97" s="126">
        <v>0</v>
      </c>
      <c r="J97" s="126">
        <v>5900.2134725439591</v>
      </c>
      <c r="K97" s="126">
        <v>5900.2134725439591</v>
      </c>
    </row>
    <row r="98" spans="1:11" x14ac:dyDescent="0.3">
      <c r="A98" s="50" t="s">
        <v>93</v>
      </c>
      <c r="B98" s="126">
        <v>0</v>
      </c>
      <c r="C98" s="126">
        <v>0</v>
      </c>
      <c r="D98" s="126">
        <v>0</v>
      </c>
      <c r="E98" s="126">
        <v>0</v>
      </c>
      <c r="F98" s="126">
        <v>0</v>
      </c>
      <c r="G98" s="126">
        <v>0</v>
      </c>
      <c r="H98" s="126">
        <v>5423.3874014893254</v>
      </c>
      <c r="I98" s="126">
        <v>0</v>
      </c>
      <c r="J98" s="126">
        <v>5423.3874014893254</v>
      </c>
      <c r="K98" s="126">
        <v>5423.3874014893254</v>
      </c>
    </row>
    <row r="99" spans="1:11" x14ac:dyDescent="0.3">
      <c r="A99" s="50" t="s">
        <v>94</v>
      </c>
      <c r="B99" s="126">
        <v>0</v>
      </c>
      <c r="C99" s="126">
        <v>0</v>
      </c>
      <c r="D99" s="126">
        <v>0</v>
      </c>
      <c r="E99" s="126">
        <v>0</v>
      </c>
      <c r="F99" s="126">
        <v>10089.226966466751</v>
      </c>
      <c r="G99" s="126">
        <v>0</v>
      </c>
      <c r="H99" s="126">
        <v>0</v>
      </c>
      <c r="I99" s="126">
        <v>0</v>
      </c>
      <c r="J99" s="126">
        <v>10089.226966466751</v>
      </c>
      <c r="K99" s="126">
        <v>10089.226966466751</v>
      </c>
    </row>
    <row r="100" spans="1:11" x14ac:dyDescent="0.3">
      <c r="A100" s="50" t="s">
        <v>95</v>
      </c>
      <c r="B100" s="126">
        <v>0</v>
      </c>
      <c r="C100" s="126">
        <v>0</v>
      </c>
      <c r="D100" s="126">
        <v>-41714.016002064258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6">
        <v>-41714.016002064258</v>
      </c>
      <c r="K100" s="126">
        <v>-41714.016002064258</v>
      </c>
    </row>
    <row r="101" spans="1:11" x14ac:dyDescent="0.3">
      <c r="A101" s="50" t="s">
        <v>96</v>
      </c>
      <c r="B101" s="126">
        <v>41714.016002064258</v>
      </c>
      <c r="C101" s="126">
        <v>0</v>
      </c>
      <c r="D101" s="126">
        <v>0</v>
      </c>
      <c r="E101" s="126">
        <v>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v>41714.016002064258</v>
      </c>
    </row>
    <row r="102" spans="1:11" x14ac:dyDescent="0.3">
      <c r="A102" s="50" t="s">
        <v>97</v>
      </c>
      <c r="B102" s="126">
        <v>0</v>
      </c>
      <c r="C102" s="126">
        <v>0</v>
      </c>
      <c r="D102" s="126">
        <v>-21384.789924574547</v>
      </c>
      <c r="E102" s="126">
        <v>0</v>
      </c>
      <c r="F102" s="126">
        <v>0</v>
      </c>
      <c r="G102" s="126">
        <v>0</v>
      </c>
      <c r="H102" s="126">
        <v>0</v>
      </c>
      <c r="I102" s="126">
        <v>0</v>
      </c>
      <c r="J102" s="126">
        <v>-21384.789924574547</v>
      </c>
      <c r="K102" s="126">
        <v>-21384.789924574547</v>
      </c>
    </row>
    <row r="103" spans="1:11" x14ac:dyDescent="0.3">
      <c r="A103" s="50" t="s">
        <v>98</v>
      </c>
      <c r="B103" s="126">
        <v>21384.789924574547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v>21384.789924574547</v>
      </c>
    </row>
    <row r="104" spans="1:11" x14ac:dyDescent="0.3">
      <c r="A104" s="53" t="s">
        <v>99</v>
      </c>
      <c r="B104" s="127">
        <v>63406.277124940003</v>
      </c>
      <c r="C104" s="127">
        <v>0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63406.277124940003</v>
      </c>
    </row>
    <row r="105" spans="1:11" x14ac:dyDescent="0.3">
      <c r="A105" s="53" t="s">
        <v>100</v>
      </c>
      <c r="B105" s="127">
        <v>0</v>
      </c>
      <c r="C105" s="127">
        <v>0</v>
      </c>
      <c r="D105" s="127">
        <v>829.85412239468519</v>
      </c>
      <c r="E105" s="127">
        <v>0</v>
      </c>
      <c r="F105" s="127">
        <v>0</v>
      </c>
      <c r="G105" s="127">
        <v>0</v>
      </c>
      <c r="H105" s="127">
        <v>0</v>
      </c>
      <c r="I105" s="127">
        <v>0</v>
      </c>
      <c r="J105" s="127">
        <v>829.85412239468519</v>
      </c>
      <c r="K105" s="127">
        <v>829.85412239468519</v>
      </c>
    </row>
    <row r="106" spans="1:11" x14ac:dyDescent="0.3">
      <c r="A106" s="53" t="s">
        <v>101</v>
      </c>
      <c r="B106" s="127">
        <v>0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550.91424560485655</v>
      </c>
      <c r="J106" s="127">
        <v>550.91424560485655</v>
      </c>
      <c r="K106" s="127">
        <v>550.91424560485655</v>
      </c>
    </row>
    <row r="107" spans="1:11" x14ac:dyDescent="0.3">
      <c r="A107" s="53" t="s">
        <v>102</v>
      </c>
      <c r="B107" s="127">
        <v>0</v>
      </c>
      <c r="C107" s="127">
        <v>15427.667904938906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15427.667904938906</v>
      </c>
      <c r="K107" s="127">
        <v>15427.667904938906</v>
      </c>
    </row>
    <row r="108" spans="1:11" x14ac:dyDescent="0.3">
      <c r="A108" s="53" t="s">
        <v>103</v>
      </c>
      <c r="B108" s="127">
        <v>0</v>
      </c>
      <c r="C108" s="127">
        <v>0</v>
      </c>
      <c r="D108" s="127">
        <v>0</v>
      </c>
      <c r="E108" s="127">
        <v>0</v>
      </c>
      <c r="F108" s="127">
        <v>0</v>
      </c>
      <c r="G108" s="127">
        <v>1398.0944024059215</v>
      </c>
      <c r="H108" s="127">
        <v>0</v>
      </c>
      <c r="I108" s="127">
        <v>0</v>
      </c>
      <c r="J108" s="127">
        <v>1398.0944024059215</v>
      </c>
      <c r="K108" s="127">
        <v>1398.0944024059215</v>
      </c>
    </row>
    <row r="109" spans="1:11" x14ac:dyDescent="0.3">
      <c r="A109" s="53" t="s">
        <v>104</v>
      </c>
      <c r="B109" s="127">
        <v>0</v>
      </c>
      <c r="C109" s="127">
        <v>0</v>
      </c>
      <c r="D109" s="127">
        <v>0</v>
      </c>
      <c r="E109" s="127">
        <v>886.52650883398576</v>
      </c>
      <c r="F109" s="127">
        <v>0</v>
      </c>
      <c r="G109" s="127">
        <v>0</v>
      </c>
      <c r="H109" s="127">
        <v>0</v>
      </c>
      <c r="I109" s="127">
        <v>0</v>
      </c>
      <c r="J109" s="127">
        <v>886.52650883398576</v>
      </c>
      <c r="K109" s="127">
        <v>886.52650883398576</v>
      </c>
    </row>
    <row r="110" spans="1:11" x14ac:dyDescent="0.3">
      <c r="A110" s="53" t="s">
        <v>105</v>
      </c>
      <c r="B110" s="127">
        <v>0</v>
      </c>
      <c r="C110" s="127">
        <v>0</v>
      </c>
      <c r="D110" s="127">
        <v>0</v>
      </c>
      <c r="E110" s="127">
        <v>0</v>
      </c>
      <c r="F110" s="127">
        <v>0</v>
      </c>
      <c r="G110" s="127">
        <v>0</v>
      </c>
      <c r="H110" s="127">
        <v>1394.9773116119782</v>
      </c>
      <c r="I110" s="127">
        <v>0</v>
      </c>
      <c r="J110" s="127">
        <v>1394.9773116119782</v>
      </c>
      <c r="K110" s="127">
        <v>1394.9773116119782</v>
      </c>
    </row>
    <row r="111" spans="1:11" x14ac:dyDescent="0.3">
      <c r="A111" s="53" t="s">
        <v>106</v>
      </c>
      <c r="B111" s="127">
        <v>0</v>
      </c>
      <c r="C111" s="127">
        <v>0</v>
      </c>
      <c r="D111" s="127">
        <v>0</v>
      </c>
      <c r="E111" s="127">
        <v>0</v>
      </c>
      <c r="F111" s="127">
        <v>3934.5470981365243</v>
      </c>
      <c r="G111" s="127">
        <v>0</v>
      </c>
      <c r="H111" s="127">
        <v>0</v>
      </c>
      <c r="I111" s="127">
        <v>0</v>
      </c>
      <c r="J111" s="127">
        <v>3934.5470981365243</v>
      </c>
      <c r="K111" s="127">
        <v>3934.5470981365243</v>
      </c>
    </row>
    <row r="112" spans="1:11" x14ac:dyDescent="0.3">
      <c r="A112" s="55" t="s">
        <v>107</v>
      </c>
      <c r="B112" s="128">
        <v>1341.8909743900001</v>
      </c>
      <c r="C112" s="128">
        <v>0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1341.8909743900001</v>
      </c>
    </row>
    <row r="113" spans="1:11" x14ac:dyDescent="0.3">
      <c r="A113" s="55" t="s">
        <v>108</v>
      </c>
      <c r="B113" s="128">
        <v>0</v>
      </c>
      <c r="C113" s="128">
        <v>0</v>
      </c>
      <c r="D113" s="128">
        <v>38.361605389083614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38.361605389083614</v>
      </c>
      <c r="K113" s="128">
        <v>38.361605389083614</v>
      </c>
    </row>
    <row r="114" spans="1:11" x14ac:dyDescent="0.3">
      <c r="A114" s="55" t="s">
        <v>109</v>
      </c>
      <c r="B114" s="128">
        <v>0</v>
      </c>
      <c r="C114" s="128">
        <v>0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25.467072251364591</v>
      </c>
      <c r="J114" s="128">
        <v>25.467072251364591</v>
      </c>
      <c r="K114" s="128">
        <v>25.467072251364591</v>
      </c>
    </row>
    <row r="115" spans="1:11" x14ac:dyDescent="0.3">
      <c r="A115" s="55" t="s">
        <v>110</v>
      </c>
      <c r="B115" s="128">
        <v>0</v>
      </c>
      <c r="C115" s="128">
        <v>713.17366784329568</v>
      </c>
      <c r="D115" s="128">
        <v>0</v>
      </c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713.17366784329568</v>
      </c>
      <c r="K115" s="128">
        <v>713.17366784329568</v>
      </c>
    </row>
    <row r="116" spans="1:11" x14ac:dyDescent="0.3">
      <c r="A116" s="55" t="s">
        <v>111</v>
      </c>
      <c r="B116" s="128">
        <v>0</v>
      </c>
      <c r="C116" s="128">
        <v>0</v>
      </c>
      <c r="D116" s="128">
        <v>0</v>
      </c>
      <c r="E116" s="128">
        <v>0</v>
      </c>
      <c r="F116" s="128">
        <v>0</v>
      </c>
      <c r="G116" s="128">
        <v>64.629606956720394</v>
      </c>
      <c r="H116" s="128">
        <v>0</v>
      </c>
      <c r="I116" s="128">
        <v>0</v>
      </c>
      <c r="J116" s="128">
        <v>64.629606956720394</v>
      </c>
      <c r="K116" s="128">
        <v>64.629606956720394</v>
      </c>
    </row>
    <row r="117" spans="1:11" x14ac:dyDescent="0.3">
      <c r="A117" s="55" t="s">
        <v>112</v>
      </c>
      <c r="B117" s="128">
        <v>0</v>
      </c>
      <c r="C117" s="128">
        <v>0</v>
      </c>
      <c r="D117" s="128">
        <v>0</v>
      </c>
      <c r="E117" s="128">
        <v>40.981395622538784</v>
      </c>
      <c r="F117" s="128">
        <v>0</v>
      </c>
      <c r="G117" s="128">
        <v>0</v>
      </c>
      <c r="H117" s="128">
        <v>0</v>
      </c>
      <c r="I117" s="128">
        <v>0</v>
      </c>
      <c r="J117" s="128">
        <v>40.981395622538784</v>
      </c>
      <c r="K117" s="128">
        <v>40.981395622538784</v>
      </c>
    </row>
    <row r="118" spans="1:11" x14ac:dyDescent="0.3">
      <c r="A118" s="55" t="s">
        <v>113</v>
      </c>
      <c r="B118" s="128">
        <v>0</v>
      </c>
      <c r="C118" s="128">
        <v>0</v>
      </c>
      <c r="D118" s="128">
        <v>0</v>
      </c>
      <c r="E118" s="128">
        <v>0</v>
      </c>
      <c r="F118" s="128">
        <v>0</v>
      </c>
      <c r="G118" s="128">
        <v>0</v>
      </c>
      <c r="H118" s="128">
        <v>57.038572370589819</v>
      </c>
      <c r="I118" s="128">
        <v>0</v>
      </c>
      <c r="J118" s="128">
        <v>57.038572370589819</v>
      </c>
      <c r="K118" s="128">
        <v>57.038572370589819</v>
      </c>
    </row>
    <row r="119" spans="1:11" x14ac:dyDescent="0.3">
      <c r="A119" s="55" t="s">
        <v>114</v>
      </c>
      <c r="B119" s="128">
        <v>0</v>
      </c>
      <c r="C119" s="128">
        <v>0</v>
      </c>
      <c r="D119" s="128">
        <v>0</v>
      </c>
      <c r="E119" s="128">
        <v>0</v>
      </c>
      <c r="F119" s="128">
        <v>106.12130235875017</v>
      </c>
      <c r="G119" s="128">
        <v>0</v>
      </c>
      <c r="H119" s="128">
        <v>0</v>
      </c>
      <c r="I119" s="128">
        <v>0</v>
      </c>
      <c r="J119" s="128">
        <v>106.12130235875017</v>
      </c>
      <c r="K119" s="128">
        <v>106.12130235875017</v>
      </c>
    </row>
    <row r="120" spans="1:11" x14ac:dyDescent="0.3">
      <c r="A120" s="54" t="s">
        <v>115</v>
      </c>
      <c r="B120" s="129">
        <v>4089.1988418400006</v>
      </c>
      <c r="C120" s="129">
        <v>0</v>
      </c>
      <c r="D120" s="129">
        <v>0</v>
      </c>
      <c r="E120" s="129">
        <v>0</v>
      </c>
      <c r="F120" s="129">
        <v>0</v>
      </c>
      <c r="G120" s="129">
        <v>0</v>
      </c>
      <c r="H120" s="129">
        <v>0</v>
      </c>
      <c r="I120" s="129">
        <v>0</v>
      </c>
      <c r="J120" s="129">
        <v>0</v>
      </c>
      <c r="K120" s="129">
        <v>4089.1988418400006</v>
      </c>
    </row>
    <row r="121" spans="1:11" x14ac:dyDescent="0.3">
      <c r="A121" s="54" t="s">
        <v>116</v>
      </c>
      <c r="B121" s="129">
        <v>0</v>
      </c>
      <c r="C121" s="129">
        <v>0</v>
      </c>
      <c r="D121" s="129">
        <v>151.81092394524669</v>
      </c>
      <c r="E121" s="129">
        <v>0</v>
      </c>
      <c r="F121" s="129">
        <v>0</v>
      </c>
      <c r="G121" s="129">
        <v>0</v>
      </c>
      <c r="H121" s="129">
        <v>0</v>
      </c>
      <c r="I121" s="129">
        <v>0</v>
      </c>
      <c r="J121" s="129">
        <v>151.81092394524669</v>
      </c>
      <c r="K121" s="129">
        <v>151.81092394524669</v>
      </c>
    </row>
    <row r="122" spans="1:11" x14ac:dyDescent="0.3">
      <c r="A122" s="54" t="s">
        <v>117</v>
      </c>
      <c r="B122" s="129">
        <v>0</v>
      </c>
      <c r="C122" s="129">
        <v>0</v>
      </c>
      <c r="D122" s="129">
        <v>0</v>
      </c>
      <c r="E122" s="129">
        <v>0</v>
      </c>
      <c r="F122" s="129">
        <v>0</v>
      </c>
      <c r="G122" s="129">
        <v>0</v>
      </c>
      <c r="H122" s="129">
        <v>0</v>
      </c>
      <c r="I122" s="129">
        <v>100.78253319815947</v>
      </c>
      <c r="J122" s="129">
        <v>100.78253319815947</v>
      </c>
      <c r="K122" s="129">
        <v>100.78253319815947</v>
      </c>
    </row>
    <row r="123" spans="1:11" x14ac:dyDescent="0.3">
      <c r="A123" s="54" t="s">
        <v>118</v>
      </c>
      <c r="B123" s="129">
        <v>0</v>
      </c>
      <c r="C123" s="129">
        <v>2822.2894310758011</v>
      </c>
      <c r="D123" s="129">
        <v>0</v>
      </c>
      <c r="E123" s="129">
        <v>0</v>
      </c>
      <c r="F123" s="129">
        <v>0</v>
      </c>
      <c r="G123" s="129">
        <v>0</v>
      </c>
      <c r="H123" s="129">
        <v>0</v>
      </c>
      <c r="I123" s="129">
        <v>0</v>
      </c>
      <c r="J123" s="129">
        <v>2822.2894310758011</v>
      </c>
      <c r="K123" s="129">
        <v>2822.2894310758011</v>
      </c>
    </row>
    <row r="124" spans="1:11" x14ac:dyDescent="0.3">
      <c r="A124" s="54" t="s">
        <v>119</v>
      </c>
      <c r="B124" s="129">
        <v>0</v>
      </c>
      <c r="C124" s="129">
        <v>0</v>
      </c>
      <c r="D124" s="129">
        <v>0</v>
      </c>
      <c r="E124" s="129">
        <v>0</v>
      </c>
      <c r="F124" s="129">
        <v>0</v>
      </c>
      <c r="G124" s="129">
        <v>255.76302781921305</v>
      </c>
      <c r="H124" s="129">
        <v>0</v>
      </c>
      <c r="I124" s="129">
        <v>0</v>
      </c>
      <c r="J124" s="129">
        <v>255.76302781921305</v>
      </c>
      <c r="K124" s="129">
        <v>255.76302781921305</v>
      </c>
    </row>
    <row r="125" spans="1:11" x14ac:dyDescent="0.3">
      <c r="A125" s="54" t="s">
        <v>120</v>
      </c>
      <c r="B125" s="129">
        <v>0</v>
      </c>
      <c r="C125" s="129">
        <v>0</v>
      </c>
      <c r="D125" s="129">
        <v>0</v>
      </c>
      <c r="E125" s="129">
        <v>162.17839349845622</v>
      </c>
      <c r="F125" s="129">
        <v>0</v>
      </c>
      <c r="G125" s="129">
        <v>0</v>
      </c>
      <c r="H125" s="129">
        <v>0</v>
      </c>
      <c r="I125" s="129">
        <v>0</v>
      </c>
      <c r="J125" s="129">
        <v>162.17839349845622</v>
      </c>
      <c r="K125" s="129">
        <v>162.17839349845622</v>
      </c>
    </row>
    <row r="126" spans="1:11" x14ac:dyDescent="0.3">
      <c r="A126" s="54" t="s">
        <v>121</v>
      </c>
      <c r="B126" s="129">
        <v>0</v>
      </c>
      <c r="C126" s="129">
        <v>0</v>
      </c>
      <c r="D126" s="129">
        <v>0</v>
      </c>
      <c r="E126" s="129">
        <v>0</v>
      </c>
      <c r="F126" s="129">
        <v>0</v>
      </c>
      <c r="G126" s="129">
        <v>0</v>
      </c>
      <c r="H126" s="129">
        <v>194.41085003530452</v>
      </c>
      <c r="I126" s="129">
        <v>0</v>
      </c>
      <c r="J126" s="129">
        <v>194.41085003530452</v>
      </c>
      <c r="K126" s="129">
        <v>194.41085003530452</v>
      </c>
    </row>
    <row r="127" spans="1:11" x14ac:dyDescent="0.3">
      <c r="A127" s="54" t="s">
        <v>122</v>
      </c>
      <c r="B127" s="129">
        <v>0</v>
      </c>
      <c r="C127" s="129">
        <v>0</v>
      </c>
      <c r="D127" s="129">
        <v>0</v>
      </c>
      <c r="E127" s="129">
        <v>0</v>
      </c>
      <c r="F127" s="129">
        <v>361.56814897877877</v>
      </c>
      <c r="G127" s="129">
        <v>0</v>
      </c>
      <c r="H127" s="129">
        <v>0</v>
      </c>
      <c r="I127" s="129">
        <v>0</v>
      </c>
      <c r="J127" s="129">
        <v>361.56814897877877</v>
      </c>
      <c r="K127" s="129">
        <v>361.56814897877877</v>
      </c>
    </row>
    <row r="128" spans="1:11" x14ac:dyDescent="0.3">
      <c r="A128" s="56" t="s">
        <v>123</v>
      </c>
      <c r="B128" s="123">
        <v>0</v>
      </c>
      <c r="C128" s="123">
        <v>185764.776400317</v>
      </c>
      <c r="D128" s="123">
        <v>0</v>
      </c>
      <c r="E128" s="123">
        <v>0</v>
      </c>
      <c r="F128" s="123">
        <v>0</v>
      </c>
      <c r="G128" s="123">
        <v>0</v>
      </c>
      <c r="H128" s="123">
        <v>0</v>
      </c>
      <c r="I128" s="123">
        <v>0</v>
      </c>
      <c r="J128" s="123">
        <v>185764.776400317</v>
      </c>
      <c r="K128" s="123">
        <v>185764.776400317</v>
      </c>
    </row>
    <row r="129" spans="1:11" x14ac:dyDescent="0.3">
      <c r="A129" s="56" t="s">
        <v>124</v>
      </c>
      <c r="B129" s="123">
        <v>258.23714712210915</v>
      </c>
      <c r="C129" s="123">
        <v>0</v>
      </c>
      <c r="D129" s="123">
        <v>0</v>
      </c>
      <c r="E129" s="123">
        <v>0</v>
      </c>
      <c r="F129" s="123">
        <v>0</v>
      </c>
      <c r="G129" s="123">
        <v>0</v>
      </c>
      <c r="H129" s="123">
        <v>0</v>
      </c>
      <c r="I129" s="123">
        <v>0</v>
      </c>
      <c r="J129" s="123">
        <v>0</v>
      </c>
      <c r="K129" s="123">
        <v>258.23714712210915</v>
      </c>
    </row>
    <row r="130" spans="1:11" x14ac:dyDescent="0.3">
      <c r="A130" s="11" t="s">
        <v>125</v>
      </c>
      <c r="B130" s="116">
        <v>5762009534.8569708</v>
      </c>
      <c r="C130" s="116">
        <v>3522077243.9030914</v>
      </c>
      <c r="D130" s="116">
        <v>71594917.356305301</v>
      </c>
      <c r="E130" s="116">
        <v>191715913.41084468</v>
      </c>
      <c r="F130" s="116">
        <v>476013711.07693338</v>
      </c>
      <c r="G130" s="116">
        <v>302345099.35227889</v>
      </c>
      <c r="H130" s="116">
        <v>250721646.62413803</v>
      </c>
      <c r="I130" s="116">
        <v>119138036.77015612</v>
      </c>
      <c r="J130" s="116">
        <v>4933606568.4937477</v>
      </c>
      <c r="K130" s="116">
        <v>10695616103.350721</v>
      </c>
    </row>
    <row r="131" spans="1:11" x14ac:dyDescent="0.3"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x14ac:dyDescent="0.3">
      <c r="A132" s="9" t="s">
        <v>126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spans="1:11" x14ac:dyDescent="0.3">
      <c r="A133" s="10" t="s">
        <v>127</v>
      </c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spans="1:11" x14ac:dyDescent="0.3">
      <c r="A134" s="51" t="s">
        <v>128</v>
      </c>
      <c r="B134" s="130">
        <v>0</v>
      </c>
      <c r="C134" s="130">
        <v>0</v>
      </c>
      <c r="D134" s="130">
        <v>0</v>
      </c>
      <c r="E134" s="130">
        <v>0</v>
      </c>
      <c r="F134" s="130">
        <v>0</v>
      </c>
      <c r="G134" s="130">
        <v>2981.2559999999999</v>
      </c>
      <c r="H134" s="130">
        <v>0</v>
      </c>
      <c r="I134" s="130">
        <v>0</v>
      </c>
      <c r="J134" s="130">
        <v>2981.2559999999999</v>
      </c>
      <c r="K134" s="130">
        <v>2981.2559999999999</v>
      </c>
    </row>
    <row r="135" spans="1:11" x14ac:dyDescent="0.3">
      <c r="A135" s="51" t="s">
        <v>129</v>
      </c>
      <c r="B135" s="130">
        <v>0</v>
      </c>
      <c r="C135" s="130">
        <v>0</v>
      </c>
      <c r="D135" s="130">
        <v>0</v>
      </c>
      <c r="E135" s="130">
        <v>0</v>
      </c>
      <c r="F135" s="130">
        <v>0</v>
      </c>
      <c r="G135" s="130">
        <v>-141.17136135636176</v>
      </c>
      <c r="H135" s="130">
        <v>0</v>
      </c>
      <c r="I135" s="130">
        <v>0</v>
      </c>
      <c r="J135" s="130">
        <v>-141.17136135636176</v>
      </c>
      <c r="K135" s="130">
        <v>-141.17136135636176</v>
      </c>
    </row>
    <row r="136" spans="1:11" x14ac:dyDescent="0.3">
      <c r="A136" s="59" t="s">
        <v>130</v>
      </c>
      <c r="B136" s="131">
        <v>0</v>
      </c>
      <c r="C136" s="131">
        <v>0</v>
      </c>
      <c r="D136" s="131">
        <v>-5.1106326282024384E-11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-5.1106326282024384E-11</v>
      </c>
      <c r="K136" s="131">
        <v>-5.1106326282024384E-11</v>
      </c>
    </row>
    <row r="137" spans="1:11" x14ac:dyDescent="0.3">
      <c r="A137" s="57" t="s">
        <v>131</v>
      </c>
      <c r="B137" s="114">
        <v>0</v>
      </c>
      <c r="C137" s="114">
        <v>4.364119376987219E-11</v>
      </c>
      <c r="D137" s="114">
        <v>0</v>
      </c>
      <c r="E137" s="114">
        <v>0</v>
      </c>
      <c r="F137" s="114">
        <v>0</v>
      </c>
      <c r="G137" s="114">
        <v>0</v>
      </c>
      <c r="H137" s="114">
        <v>0</v>
      </c>
      <c r="I137" s="114">
        <v>0</v>
      </c>
      <c r="J137" s="114">
        <v>4.364119376987219E-11</v>
      </c>
      <c r="K137" s="114">
        <v>4.364119376987219E-11</v>
      </c>
    </row>
    <row r="138" spans="1:11" x14ac:dyDescent="0.3">
      <c r="A138" s="61" t="s">
        <v>132</v>
      </c>
      <c r="B138" s="132">
        <v>0</v>
      </c>
      <c r="C138" s="132">
        <v>0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</row>
    <row r="139" spans="1:11" x14ac:dyDescent="0.3">
      <c r="A139" s="57" t="s">
        <v>133</v>
      </c>
      <c r="B139" s="114">
        <v>0</v>
      </c>
      <c r="C139" s="114">
        <v>0</v>
      </c>
      <c r="D139" s="114">
        <v>0</v>
      </c>
      <c r="E139" s="114">
        <v>0</v>
      </c>
      <c r="F139" s="114">
        <v>0</v>
      </c>
      <c r="G139" s="114">
        <v>0</v>
      </c>
      <c r="H139" s="114">
        <v>0</v>
      </c>
      <c r="I139" s="114">
        <v>0</v>
      </c>
      <c r="J139" s="114">
        <v>0</v>
      </c>
      <c r="K139" s="114">
        <v>0</v>
      </c>
    </row>
    <row r="140" spans="1:11" x14ac:dyDescent="0.3">
      <c r="A140" s="57" t="s">
        <v>134</v>
      </c>
      <c r="B140" s="114">
        <v>0</v>
      </c>
      <c r="C140" s="114">
        <v>8.1382420795634385</v>
      </c>
      <c r="D140" s="114">
        <v>0</v>
      </c>
      <c r="E140" s="114">
        <v>0</v>
      </c>
      <c r="F140" s="114">
        <v>0</v>
      </c>
      <c r="G140" s="114">
        <v>0</v>
      </c>
      <c r="H140" s="114">
        <v>0</v>
      </c>
      <c r="I140" s="114">
        <v>0</v>
      </c>
      <c r="J140" s="114">
        <v>8.1382420795634385</v>
      </c>
      <c r="K140" s="114">
        <v>8.1382420795634385</v>
      </c>
    </row>
    <row r="141" spans="1:11" x14ac:dyDescent="0.3">
      <c r="A141" s="11" t="s">
        <v>135</v>
      </c>
      <c r="B141" s="116">
        <v>0</v>
      </c>
      <c r="C141" s="116">
        <v>8138.2420796070801</v>
      </c>
      <c r="D141" s="116">
        <v>-5.1106326282024384E-8</v>
      </c>
      <c r="E141" s="116">
        <v>0</v>
      </c>
      <c r="F141" s="116">
        <v>0</v>
      </c>
      <c r="G141" s="116">
        <v>2840084.6386436382</v>
      </c>
      <c r="H141" s="116">
        <v>0</v>
      </c>
      <c r="I141" s="116">
        <v>0</v>
      </c>
      <c r="J141" s="116">
        <v>2848222.8807231942</v>
      </c>
      <c r="K141" s="116">
        <v>2848222.8807231942</v>
      </c>
    </row>
    <row r="142" spans="1:11" x14ac:dyDescent="0.3">
      <c r="B142" s="46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1:11" x14ac:dyDescent="0.3">
      <c r="A143" s="10" t="s">
        <v>136</v>
      </c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spans="1:11" x14ac:dyDescent="0.3">
      <c r="A144" s="52" t="s">
        <v>137</v>
      </c>
      <c r="B144" s="115">
        <v>0</v>
      </c>
      <c r="C144" s="115">
        <v>1092.0726494580342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  <c r="I144" s="115">
        <v>0</v>
      </c>
      <c r="J144" s="115">
        <v>1092.0726494580342</v>
      </c>
      <c r="K144" s="115">
        <v>1092.0726494580342</v>
      </c>
    </row>
    <row r="145" spans="1:16" x14ac:dyDescent="0.3">
      <c r="A145" s="52" t="s">
        <v>138</v>
      </c>
      <c r="B145" s="115">
        <v>0</v>
      </c>
      <c r="C145" s="115">
        <v>118.07252246767105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  <c r="I145" s="115">
        <v>0</v>
      </c>
      <c r="J145" s="115">
        <v>118.07252246767105</v>
      </c>
      <c r="K145" s="115">
        <v>118.07252246767105</v>
      </c>
    </row>
    <row r="146" spans="1:16" x14ac:dyDescent="0.3">
      <c r="A146" s="52" t="s">
        <v>139</v>
      </c>
      <c r="B146" s="115">
        <v>0</v>
      </c>
      <c r="C146" s="115">
        <v>-12.511891885670069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  <c r="I146" s="115">
        <v>0</v>
      </c>
      <c r="J146" s="115">
        <v>-12.511891885670069</v>
      </c>
      <c r="K146" s="115">
        <v>-12.511891885670069</v>
      </c>
    </row>
    <row r="147" spans="1:16" x14ac:dyDescent="0.3">
      <c r="A147" s="52" t="s">
        <v>140</v>
      </c>
      <c r="B147" s="115">
        <v>8.3820122256941421</v>
      </c>
      <c r="C147" s="115">
        <v>0</v>
      </c>
      <c r="D147" s="115">
        <v>0</v>
      </c>
      <c r="E147" s="115">
        <v>0</v>
      </c>
      <c r="F147" s="115">
        <v>0</v>
      </c>
      <c r="G147" s="115">
        <v>0</v>
      </c>
      <c r="H147" s="115">
        <v>0</v>
      </c>
      <c r="I147" s="115">
        <v>0</v>
      </c>
      <c r="J147" s="115">
        <v>0</v>
      </c>
      <c r="K147" s="115">
        <v>8.3820122256941421</v>
      </c>
    </row>
    <row r="148" spans="1:16" x14ac:dyDescent="0.3">
      <c r="A148" s="11" t="s">
        <v>141</v>
      </c>
      <c r="B148" s="116">
        <v>8382.0122256941413</v>
      </c>
      <c r="C148" s="116">
        <v>1197633.280040035</v>
      </c>
      <c r="D148" s="116">
        <v>0</v>
      </c>
      <c r="E148" s="116">
        <v>0</v>
      </c>
      <c r="F148" s="116">
        <v>0</v>
      </c>
      <c r="G148" s="116">
        <v>0</v>
      </c>
      <c r="H148" s="116">
        <v>0</v>
      </c>
      <c r="I148" s="116">
        <v>0</v>
      </c>
      <c r="J148" s="116">
        <v>1197633.280040035</v>
      </c>
      <c r="K148" s="116">
        <v>1206015.2922657293</v>
      </c>
    </row>
    <row r="149" spans="1:16" x14ac:dyDescent="0.3">
      <c r="B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6" x14ac:dyDescent="0.3">
      <c r="A150" s="10" t="s">
        <v>142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</row>
    <row r="151" spans="1:16" x14ac:dyDescent="0.3">
      <c r="A151" s="60" t="s">
        <v>143</v>
      </c>
      <c r="B151" s="122">
        <v>1740.3500961336194</v>
      </c>
      <c r="C151" s="122">
        <v>0</v>
      </c>
      <c r="D151" s="122">
        <v>0</v>
      </c>
      <c r="E151" s="122">
        <v>0</v>
      </c>
      <c r="F151" s="122">
        <v>0</v>
      </c>
      <c r="G151" s="122">
        <v>0</v>
      </c>
      <c r="H151" s="122">
        <v>0</v>
      </c>
      <c r="I151" s="122">
        <v>0</v>
      </c>
      <c r="J151" s="122">
        <v>0</v>
      </c>
      <c r="K151" s="122">
        <v>1740.3500961336194</v>
      </c>
    </row>
    <row r="152" spans="1:16" ht="15" x14ac:dyDescent="0.25">
      <c r="A152" s="11" t="s">
        <v>144</v>
      </c>
      <c r="B152" s="12">
        <v>1740350.0961336195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1740350.0961336195</v>
      </c>
    </row>
    <row r="153" spans="1:16" ht="15.75" thickBot="1" x14ac:dyDescent="0.3"/>
    <row r="154" spans="1:16" ht="15" thickBot="1" x14ac:dyDescent="0.35">
      <c r="A154" s="13" t="s">
        <v>13</v>
      </c>
      <c r="B154" s="14">
        <v>6227699.6336908396</v>
      </c>
      <c r="C154" s="14">
        <v>3588077.241651535</v>
      </c>
      <c r="D154" s="14">
        <v>71594.917356305261</v>
      </c>
      <c r="E154" s="14">
        <v>191715.91341084469</v>
      </c>
      <c r="F154" s="14">
        <v>476013.71107693337</v>
      </c>
      <c r="G154" s="14">
        <v>309750.18521650182</v>
      </c>
      <c r="H154" s="14">
        <v>250721.64662413803</v>
      </c>
      <c r="I154" s="14">
        <v>119138.03677015612</v>
      </c>
      <c r="J154" s="14">
        <v>5007011.6521064136</v>
      </c>
      <c r="K154" s="14">
        <v>11234711.285797253</v>
      </c>
    </row>
    <row r="157" spans="1:16" ht="15" x14ac:dyDescent="0.25">
      <c r="P157" s="71"/>
    </row>
    <row r="161" collapsed="1" x14ac:dyDescent="0.3"/>
    <row r="175" ht="15" collapsed="1" x14ac:dyDescent="0.25"/>
    <row r="192" ht="15" collapsed="1" x14ac:dyDescent="0.25"/>
    <row r="205" ht="15" collapsed="1" x14ac:dyDescent="0.25"/>
    <row r="216" ht="15" collapsed="1" x14ac:dyDescent="0.25"/>
    <row r="224" ht="15" collapsed="1" x14ac:dyDescent="0.25"/>
    <row r="245" ht="15" collapsed="1" x14ac:dyDescent="0.25"/>
    <row r="264" ht="15" collapsed="1" x14ac:dyDescent="0.25"/>
    <row r="354" collapsed="1" x14ac:dyDescent="0.3"/>
    <row r="369" collapsed="1" x14ac:dyDescent="0.3"/>
    <row r="380" ht="15" collapsed="1" x14ac:dyDescent="0.25"/>
    <row r="408" ht="15" collapsed="1" x14ac:dyDescent="0.25"/>
    <row r="424" ht="15" collapsed="1" x14ac:dyDescent="0.25"/>
    <row r="440" ht="15" collapsed="1" x14ac:dyDescent="0.25"/>
    <row r="446" ht="15" collapsed="1" x14ac:dyDescent="0.25"/>
    <row r="447" ht="15" collapsed="1" x14ac:dyDescent="0.25"/>
    <row r="453" ht="15" collapsed="1" x14ac:dyDescent="0.25"/>
    <row r="460" ht="15" collapsed="1" x14ac:dyDescent="0.25"/>
    <row r="504" ht="15" collapsed="1" x14ac:dyDescent="0.25"/>
    <row r="506" ht="15" collapsed="1" x14ac:dyDescent="0.25"/>
    <row r="519" ht="15" collapsed="1" x14ac:dyDescent="0.25"/>
    <row r="528" ht="15" collapsed="1" x14ac:dyDescent="0.25"/>
    <row r="536" ht="15" collapsed="1" x14ac:dyDescent="0.25"/>
    <row r="542" ht="15" collapsed="1" x14ac:dyDescent="0.25"/>
    <row r="543" collapsed="1" x14ac:dyDescent="0.3"/>
    <row r="546" collapsed="1" x14ac:dyDescent="0.3"/>
    <row r="554" collapsed="1" x14ac:dyDescent="0.3"/>
  </sheetData>
  <pageMargins left="0.7" right="0.7" top="0.75" bottom="0.75" header="0.3" footer="0.3"/>
  <pageSetup scale="45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0"/>
  <sheetViews>
    <sheetView showGridLines="0" showZeros="0" zoomScale="55" zoomScaleNormal="55" workbookViewId="0">
      <selection activeCell="A2" sqref="A1:XFD3"/>
    </sheetView>
  </sheetViews>
  <sheetFormatPr defaultRowHeight="14.4" x14ac:dyDescent="0.3"/>
  <cols>
    <col min="1" max="1" width="8.88671875" style="30"/>
    <col min="2" max="2" width="50.33203125" style="30" bestFit="1" customWidth="1"/>
    <col min="3" max="3" width="16.6640625" customWidth="1"/>
    <col min="4" max="4" width="18" customWidth="1"/>
    <col min="5" max="5" width="17.88671875" customWidth="1"/>
    <col min="6" max="9" width="21.109375" customWidth="1"/>
  </cols>
  <sheetData>
    <row r="1" spans="1:16" s="135" customFormat="1" x14ac:dyDescent="0.3">
      <c r="A1" s="135" t="s">
        <v>195</v>
      </c>
      <c r="O1" s="136"/>
      <c r="P1" s="136"/>
    </row>
    <row r="2" spans="1:16" s="135" customFormat="1" x14ac:dyDescent="0.3">
      <c r="A2" s="135" t="s">
        <v>194</v>
      </c>
      <c r="O2" s="136"/>
      <c r="P2" s="136"/>
    </row>
    <row r="3" spans="1:16" s="135" customFormat="1" ht="15" thickBot="1" x14ac:dyDescent="0.35">
      <c r="O3" s="136"/>
      <c r="P3" s="136"/>
    </row>
    <row r="4" spans="1:16" ht="45" customHeight="1" thickBot="1" x14ac:dyDescent="0.35">
      <c r="A4" s="15" t="s">
        <v>190</v>
      </c>
      <c r="B4" s="15" t="s">
        <v>189</v>
      </c>
      <c r="C4" s="15" t="s">
        <v>145</v>
      </c>
      <c r="D4" s="15" t="s">
        <v>146</v>
      </c>
      <c r="E4" s="15" t="s">
        <v>147</v>
      </c>
      <c r="F4" s="15" t="s">
        <v>148</v>
      </c>
      <c r="G4" s="15" t="s">
        <v>149</v>
      </c>
      <c r="H4" s="15" t="s">
        <v>150</v>
      </c>
      <c r="I4" s="15" t="s">
        <v>188</v>
      </c>
    </row>
    <row r="7" spans="1:16" x14ac:dyDescent="0.3">
      <c r="A7" s="16" t="s">
        <v>151</v>
      </c>
      <c r="B7" s="17" t="s">
        <v>152</v>
      </c>
      <c r="C7" s="76">
        <v>6106146.0097193532</v>
      </c>
      <c r="D7" s="77">
        <v>-1775275.9216102378</v>
      </c>
      <c r="E7" s="77">
        <v>-50725.581059518969</v>
      </c>
      <c r="F7" s="77">
        <v>-272059.96332833054</v>
      </c>
      <c r="G7" s="77">
        <v>-326287.63594362274</v>
      </c>
      <c r="H7" s="77">
        <v>-146436.6937946612</v>
      </c>
      <c r="I7" s="77">
        <v>3535360.2139829812</v>
      </c>
    </row>
    <row r="8" spans="1:16" x14ac:dyDescent="0.3">
      <c r="A8" s="18" t="s">
        <v>153</v>
      </c>
      <c r="B8" s="19" t="s">
        <v>154</v>
      </c>
      <c r="C8" s="78">
        <v>4078067.8319914467</v>
      </c>
      <c r="D8" s="79">
        <v>-1439395.679800556</v>
      </c>
      <c r="E8" s="79">
        <v>-77425.081094544177</v>
      </c>
      <c r="F8" s="79">
        <v>-189462.28423266212</v>
      </c>
      <c r="G8" s="79">
        <v>-264554.37593249819</v>
      </c>
      <c r="H8" s="79">
        <v>-97215.138693969639</v>
      </c>
      <c r="I8" s="79">
        <v>2010015.2722372161</v>
      </c>
    </row>
    <row r="9" spans="1:16" x14ac:dyDescent="0.3">
      <c r="A9" s="20" t="s">
        <v>155</v>
      </c>
      <c r="B9" s="21" t="s">
        <v>156</v>
      </c>
      <c r="C9" s="80">
        <v>227024.72302603975</v>
      </c>
      <c r="D9" s="81">
        <v>-102677.73508812305</v>
      </c>
      <c r="E9" s="81">
        <v>57575.771449486841</v>
      </c>
      <c r="F9" s="81">
        <v>-10089.226966466751</v>
      </c>
      <c r="G9" s="81">
        <v>-18871.700470967524</v>
      </c>
      <c r="H9" s="81">
        <v>-5423.3874014893254</v>
      </c>
      <c r="I9" s="81">
        <v>147538.44454847995</v>
      </c>
    </row>
    <row r="10" spans="1:16" x14ac:dyDescent="0.3">
      <c r="A10" s="22" t="s">
        <v>157</v>
      </c>
      <c r="B10" s="23" t="s">
        <v>158</v>
      </c>
      <c r="C10" s="82">
        <v>87828.858718866861</v>
      </c>
      <c r="D10" s="83">
        <v>-15427.667904938906</v>
      </c>
      <c r="E10" s="83">
        <v>-829.85412239468519</v>
      </c>
      <c r="F10" s="83">
        <v>-3934.5470981365243</v>
      </c>
      <c r="G10" s="83">
        <v>-2835.5351568447641</v>
      </c>
      <c r="H10" s="83">
        <v>-1394.9773116119782</v>
      </c>
      <c r="I10" s="83">
        <v>63406.27712494001</v>
      </c>
    </row>
    <row r="11" spans="1:16" x14ac:dyDescent="0.3">
      <c r="A11" s="24" t="s">
        <v>159</v>
      </c>
      <c r="B11" s="25" t="s">
        <v>160</v>
      </c>
      <c r="C11" s="84">
        <v>2387.6641971823433</v>
      </c>
      <c r="D11" s="85">
        <v>-713.17366784329568</v>
      </c>
      <c r="E11" s="85">
        <v>-38.361605389083614</v>
      </c>
      <c r="F11" s="85">
        <v>-106.12130235875017</v>
      </c>
      <c r="G11" s="85">
        <v>-131.07807483062376</v>
      </c>
      <c r="H11" s="85">
        <v>-57.038572370589819</v>
      </c>
      <c r="I11" s="85">
        <v>1341.8909743899999</v>
      </c>
    </row>
    <row r="12" spans="1:16" x14ac:dyDescent="0.3">
      <c r="A12" s="26" t="s">
        <v>161</v>
      </c>
      <c r="B12" s="27" t="s">
        <v>162</v>
      </c>
      <c r="C12" s="86">
        <v>8138.0021503909593</v>
      </c>
      <c r="D12" s="87">
        <v>-2822.2894310758011</v>
      </c>
      <c r="E12" s="87">
        <v>-151.81092394524669</v>
      </c>
      <c r="F12" s="87">
        <v>-361.56814897877877</v>
      </c>
      <c r="G12" s="87">
        <v>-518.72395451582872</v>
      </c>
      <c r="H12" s="87">
        <v>-194.41085003530452</v>
      </c>
      <c r="I12" s="87">
        <v>4089.1988418399992</v>
      </c>
    </row>
    <row r="13" spans="1:16" x14ac:dyDescent="0.3">
      <c r="A13" s="28" t="s">
        <v>163</v>
      </c>
      <c r="B13" s="29" t="s">
        <v>164</v>
      </c>
      <c r="C13" s="88">
        <v>471512.65744441416</v>
      </c>
      <c r="D13" s="89"/>
      <c r="E13" s="89"/>
      <c r="F13" s="89"/>
      <c r="G13" s="88"/>
      <c r="H13" s="88"/>
      <c r="I13" s="89"/>
    </row>
    <row r="14" spans="1:16" s="30" customFormat="1" x14ac:dyDescent="0.3">
      <c r="A14" s="90"/>
      <c r="B14" s="91"/>
      <c r="C14" s="91"/>
      <c r="D14" s="92"/>
      <c r="E14" s="92"/>
      <c r="F14" s="92"/>
      <c r="G14" s="93"/>
      <c r="H14" s="93"/>
      <c r="I14" s="92"/>
    </row>
    <row r="15" spans="1:16" x14ac:dyDescent="0.3">
      <c r="A15" s="31">
        <v>14</v>
      </c>
      <c r="B15" s="32" t="s">
        <v>165</v>
      </c>
      <c r="C15" s="94">
        <v>61610.367428383623</v>
      </c>
      <c r="D15" s="95"/>
      <c r="E15" s="95"/>
      <c r="F15" s="95"/>
      <c r="G15" s="94"/>
      <c r="H15" s="94"/>
      <c r="I15" s="95"/>
    </row>
    <row r="16" spans="1:16" x14ac:dyDescent="0.3">
      <c r="A16" s="33">
        <v>15</v>
      </c>
      <c r="B16" s="34" t="s">
        <v>166</v>
      </c>
      <c r="C16" s="96">
        <v>1099.5849175506787</v>
      </c>
      <c r="D16" s="97"/>
      <c r="E16" s="97"/>
      <c r="F16" s="97"/>
      <c r="G16" s="96"/>
      <c r="H16" s="96"/>
      <c r="I16" s="97"/>
    </row>
    <row r="17" spans="1:9" x14ac:dyDescent="0.3">
      <c r="A17" s="33">
        <v>16</v>
      </c>
      <c r="B17" s="34" t="s">
        <v>167</v>
      </c>
      <c r="C17" s="96">
        <v>14693.790999999999</v>
      </c>
      <c r="D17" s="97"/>
      <c r="E17" s="97"/>
      <c r="F17" s="97"/>
      <c r="G17" s="96"/>
      <c r="H17" s="96"/>
      <c r="I17" s="97"/>
    </row>
    <row r="18" spans="1:9" x14ac:dyDescent="0.3">
      <c r="A18" s="33">
        <v>17</v>
      </c>
      <c r="B18" s="34" t="s">
        <v>168</v>
      </c>
      <c r="C18" s="96">
        <v>17541.66</v>
      </c>
      <c r="D18" s="97"/>
      <c r="E18" s="97"/>
      <c r="F18" s="97"/>
      <c r="G18" s="96"/>
      <c r="H18" s="96"/>
      <c r="I18" s="97"/>
    </row>
    <row r="19" spans="1:9" x14ac:dyDescent="0.3">
      <c r="A19" s="33">
        <v>18</v>
      </c>
      <c r="B19" s="34" t="s">
        <v>169</v>
      </c>
      <c r="C19" s="96">
        <v>6156.5007920494154</v>
      </c>
      <c r="D19" s="97"/>
      <c r="E19" s="97"/>
      <c r="F19" s="97"/>
      <c r="G19" s="96"/>
      <c r="H19" s="96"/>
      <c r="I19" s="97"/>
    </row>
    <row r="20" spans="1:9" x14ac:dyDescent="0.3">
      <c r="A20" s="33">
        <v>19</v>
      </c>
      <c r="B20" s="34" t="s">
        <v>170</v>
      </c>
      <c r="C20" s="96">
        <v>1417.50612</v>
      </c>
      <c r="D20" s="97"/>
      <c r="E20" s="97"/>
      <c r="F20" s="97"/>
      <c r="G20" s="96"/>
      <c r="H20" s="96"/>
      <c r="I20" s="97"/>
    </row>
    <row r="21" spans="1:9" x14ac:dyDescent="0.3">
      <c r="A21" s="33">
        <v>20</v>
      </c>
      <c r="B21" s="34" t="s">
        <v>171</v>
      </c>
      <c r="C21" s="96">
        <v>1811.2684800000002</v>
      </c>
      <c r="D21" s="97"/>
      <c r="E21" s="97"/>
      <c r="F21" s="97"/>
      <c r="G21" s="96"/>
      <c r="H21" s="96"/>
      <c r="I21" s="97"/>
    </row>
    <row r="22" spans="1:9" x14ac:dyDescent="0.3">
      <c r="A22" s="33">
        <v>21</v>
      </c>
      <c r="B22" s="34" t="s">
        <v>172</v>
      </c>
      <c r="C22" s="96">
        <v>-1426.0321199999998</v>
      </c>
      <c r="D22" s="97"/>
      <c r="E22" s="97"/>
      <c r="F22" s="97"/>
      <c r="G22" s="96"/>
      <c r="H22" s="96"/>
      <c r="I22" s="97"/>
    </row>
    <row r="23" spans="1:9" x14ac:dyDescent="0.3">
      <c r="A23" s="70">
        <v>22</v>
      </c>
      <c r="B23" s="35" t="s">
        <v>173</v>
      </c>
      <c r="C23" s="98">
        <v>22966.206288027945</v>
      </c>
      <c r="D23" s="99"/>
      <c r="E23" s="99"/>
      <c r="F23" s="99"/>
      <c r="G23" s="98"/>
      <c r="H23" s="98"/>
      <c r="I23" s="99"/>
    </row>
    <row r="24" spans="1:9" x14ac:dyDescent="0.3">
      <c r="A24" s="36">
        <v>23</v>
      </c>
      <c r="B24" s="37" t="s">
        <v>174</v>
      </c>
      <c r="C24" s="100">
        <v>409.36799999999999</v>
      </c>
      <c r="D24" s="101"/>
      <c r="E24" s="101"/>
      <c r="F24" s="101"/>
      <c r="G24" s="100"/>
      <c r="H24" s="100"/>
      <c r="I24" s="101"/>
    </row>
    <row r="25" spans="1:9" x14ac:dyDescent="0.3">
      <c r="A25" s="68">
        <v>24</v>
      </c>
      <c r="B25" s="69" t="s">
        <v>175</v>
      </c>
      <c r="C25" s="102">
        <v>34195</v>
      </c>
      <c r="D25" s="103"/>
      <c r="E25" s="103"/>
      <c r="F25" s="103"/>
      <c r="G25" s="102"/>
      <c r="H25" s="102"/>
      <c r="I25" s="103"/>
    </row>
    <row r="27" spans="1:9" s="30" customFormat="1" x14ac:dyDescent="0.3">
      <c r="A27" s="38" t="s">
        <v>177</v>
      </c>
      <c r="B27" s="39" t="s">
        <v>176</v>
      </c>
      <c r="C27" s="104">
        <v>51282.923278139329</v>
      </c>
      <c r="D27" s="105">
        <v>-1197.6332800400351</v>
      </c>
      <c r="E27" s="105"/>
      <c r="F27" s="105"/>
      <c r="G27" s="104"/>
      <c r="H27" s="104"/>
      <c r="I27" s="104">
        <v>50085.289998099295</v>
      </c>
    </row>
    <row r="28" spans="1:9" x14ac:dyDescent="0.3">
      <c r="A28" s="64" t="s">
        <v>179</v>
      </c>
      <c r="B28" s="65" t="s">
        <v>178</v>
      </c>
      <c r="C28" s="106">
        <v>36324.473592079601</v>
      </c>
      <c r="D28" s="107">
        <v>-8.13824207960708</v>
      </c>
      <c r="E28" s="107"/>
      <c r="F28" s="107"/>
      <c r="G28" s="106"/>
      <c r="H28" s="106"/>
      <c r="I28" s="106">
        <v>36316.335349999994</v>
      </c>
    </row>
    <row r="29" spans="1:9" x14ac:dyDescent="0.3">
      <c r="A29" s="40" t="s">
        <v>181</v>
      </c>
      <c r="B29" s="41" t="s">
        <v>180</v>
      </c>
      <c r="C29" s="108">
        <v>-5.1106326282024384E-11</v>
      </c>
      <c r="D29" s="109"/>
      <c r="E29" s="109"/>
      <c r="F29" s="109"/>
      <c r="G29" s="108"/>
      <c r="H29" s="108"/>
      <c r="I29" s="108">
        <v>-5.1106326282024384E-11</v>
      </c>
    </row>
    <row r="30" spans="1:9" x14ac:dyDescent="0.3">
      <c r="A30" s="42" t="s">
        <v>183</v>
      </c>
      <c r="B30" s="43" t="s">
        <v>182</v>
      </c>
      <c r="C30" s="110">
        <v>0</v>
      </c>
      <c r="D30" s="111"/>
      <c r="E30" s="111"/>
      <c r="F30" s="111"/>
      <c r="G30" s="110"/>
      <c r="H30" s="110"/>
      <c r="I30" s="110">
        <v>0</v>
      </c>
    </row>
    <row r="31" spans="1:9" x14ac:dyDescent="0.3">
      <c r="A31" s="44" t="s">
        <v>185</v>
      </c>
      <c r="B31" s="45" t="s">
        <v>184</v>
      </c>
      <c r="C31" s="112">
        <v>2682.8361346864831</v>
      </c>
      <c r="D31" s="112"/>
      <c r="E31" s="112"/>
      <c r="F31" s="112"/>
      <c r="G31" s="112"/>
      <c r="H31" s="112"/>
      <c r="I31" s="112">
        <v>2682.8361346864831</v>
      </c>
    </row>
    <row r="32" spans="1:9" x14ac:dyDescent="0.3">
      <c r="A32" s="73" t="s">
        <v>186</v>
      </c>
      <c r="B32" s="74" t="s">
        <v>187</v>
      </c>
      <c r="C32" s="75">
        <v>2840.0846386436383</v>
      </c>
      <c r="D32" s="75"/>
      <c r="E32" s="75"/>
      <c r="F32" s="75"/>
      <c r="G32" s="75">
        <v>-2840.0846386436383</v>
      </c>
      <c r="H32" s="75"/>
      <c r="I32" s="75">
        <v>0</v>
      </c>
    </row>
    <row r="33" spans="3:9" x14ac:dyDescent="0.3">
      <c r="C33" s="133"/>
      <c r="D33" s="90"/>
      <c r="E33" s="134"/>
      <c r="F33" s="134"/>
      <c r="G33" s="134"/>
      <c r="H33" s="134"/>
      <c r="I33" s="134"/>
    </row>
    <row r="34" spans="3:9" x14ac:dyDescent="0.3">
      <c r="C34" s="30"/>
      <c r="D34" s="30"/>
    </row>
    <row r="35" spans="3:9" x14ac:dyDescent="0.3">
      <c r="C35" s="30"/>
      <c r="D35" s="30"/>
      <c r="E35" s="47"/>
    </row>
    <row r="37" spans="3:9" x14ac:dyDescent="0.3">
      <c r="C37" s="72"/>
    </row>
    <row r="38" spans="3:9" x14ac:dyDescent="0.3">
      <c r="C38" s="72"/>
    </row>
    <row r="39" spans="3:9" x14ac:dyDescent="0.3">
      <c r="C39" s="72"/>
    </row>
    <row r="40" spans="3:9" x14ac:dyDescent="0.3">
      <c r="C40" s="72"/>
    </row>
    <row r="152" spans="2:2" x14ac:dyDescent="0.3">
      <c r="B152" s="71"/>
    </row>
    <row r="157" spans="2:2" collapsed="1" x14ac:dyDescent="0.3"/>
    <row r="171" collapsed="1" x14ac:dyDescent="0.3"/>
    <row r="188" collapsed="1" x14ac:dyDescent="0.3"/>
    <row r="201" collapsed="1" x14ac:dyDescent="0.3"/>
    <row r="212" collapsed="1" x14ac:dyDescent="0.3"/>
    <row r="220" collapsed="1" x14ac:dyDescent="0.3"/>
    <row r="241" collapsed="1" x14ac:dyDescent="0.3"/>
    <row r="260" collapsed="1" x14ac:dyDescent="0.3"/>
    <row r="350" collapsed="1" x14ac:dyDescent="0.3"/>
    <row r="365" collapsed="1" x14ac:dyDescent="0.3"/>
    <row r="376" collapsed="1" x14ac:dyDescent="0.3"/>
    <row r="404" collapsed="1" x14ac:dyDescent="0.3"/>
    <row r="420" collapsed="1" x14ac:dyDescent="0.3"/>
    <row r="436" collapsed="1" x14ac:dyDescent="0.3"/>
    <row r="442" collapsed="1" x14ac:dyDescent="0.3"/>
    <row r="443" collapsed="1" x14ac:dyDescent="0.3"/>
    <row r="449" collapsed="1" x14ac:dyDescent="0.3"/>
    <row r="456" collapsed="1" x14ac:dyDescent="0.3"/>
    <row r="500" collapsed="1" x14ac:dyDescent="0.3"/>
    <row r="502" collapsed="1" x14ac:dyDescent="0.3"/>
    <row r="515" collapsed="1" x14ac:dyDescent="0.3"/>
    <row r="524" collapsed="1" x14ac:dyDescent="0.3"/>
    <row r="532" collapsed="1" x14ac:dyDescent="0.3"/>
    <row r="538" collapsed="1" x14ac:dyDescent="0.3"/>
    <row r="539" collapsed="1" x14ac:dyDescent="0.3"/>
    <row r="542" collapsed="1" x14ac:dyDescent="0.3"/>
    <row r="550" collapsed="1" x14ac:dyDescent="0.3"/>
  </sheetData>
  <pageMargins left="0.7" right="0.7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9606317-EB4C-462F-9A9D-A871AE939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35B95-A93E-4909-80F4-2C20B7481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16622-68D9-4ECC-B808-10F35904D99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Clause_Income_Statement</vt:lpstr>
      <vt:lpstr>Clause_Income_Statement (2)</vt:lpstr>
      <vt:lpstr>Clause_Income_Statement!Print_Area</vt:lpstr>
      <vt:lpstr>Clause_Income_Statement!Print_Titles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2016-04-11T18:04:45Z</dcterms:created>
  <dcterms:modified xsi:type="dcterms:W3CDTF">2016-04-14T17:13:31Z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